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3B6C4F73-784A-364E-BDB0-48B8B414FCC6}" xr6:coauthVersionLast="47" xr6:coauthVersionMax="47" xr10:uidLastSave="{00000000-0000-0000-0000-000000000000}"/>
  <bookViews>
    <workbookView xWindow="1120" yWindow="760" windowWidth="33440" windowHeight="21580" activeTab="7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9" l="1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O63" i="8"/>
  <c r="O62" i="8"/>
  <c r="O61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60" i="8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65" i="8" l="1"/>
  <c r="N53" i="10"/>
  <c r="AP65" i="12"/>
  <c r="T64" i="6"/>
  <c r="T65" i="6" s="1"/>
  <c r="T2104" i="1"/>
  <c r="T2106" i="1"/>
  <c r="T2096" i="1"/>
  <c r="O60" i="8"/>
  <c r="N49" i="10"/>
  <c r="AP60" i="12"/>
  <c r="AP45" i="12"/>
  <c r="T58" i="6"/>
  <c r="T60" i="6" s="1"/>
  <c r="T2098" i="1"/>
  <c r="O53" i="8"/>
  <c r="O55" i="8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<sst xmlns="http://schemas.openxmlformats.org/spreadsheetml/2006/main" count="4895" uniqueCount="179">
  <si>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</si>
  <si>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</si>
  <si>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</si>
  <si>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</si>
  <si>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</si>
  <si>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</si>
  <si>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</si>
  <si>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</si>
  <si>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</si>
  <si>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</si>
  <si>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</si>
  <si>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</si>
  <si>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</si>
  <si>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</si>
  <si>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</si>
  <si>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</si>
  <si>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</si>
  <si>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</si>
  <si>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</si>
  <si>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</si>
  <si>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</si>
  <si>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</si>
  <si>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</si>
  <si>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</si>
  <si>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</si>
  <si>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</si>
  <si>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</si>
  <si>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</si>
  <si>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</si>
  <si>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</si>
  <si>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</si>
  <si>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</si>
  <si>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</si>
  <si>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</si>
  <si>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</si>
  <si>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</si>
  <si>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</si>
  <si>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</si>
  <si>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</si>
  <si>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</si>
  <si>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</si>
  <si>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</si>
  <si>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</si>
  <si>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</si>
  <si>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</si>
  <si>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</si>
  <si>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</si>
  <si>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</si>
  <si>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</si>
  <si>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</si>
  <si>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</si>
  <si>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</si>
  <si>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</si>
  <si>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</si>
  <si>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</si>
  <si>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</si>
  <si>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</si>
  <si>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</si>
  <si>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</si>
  <si>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</si>
  <si>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</si>
  <si>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</si>
  <si>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</si>
  <si>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</si>
  <si>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</si>
  <si>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</si>
  <si>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</si>
  <si>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</si>
  <si>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</si>
  <si>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</si>
  <si>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</si>
  <si>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</si>
  <si>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</si>
  <si>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</si>
  <si>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</si>
  <si>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</si>
  <si>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</si>
  <si>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</si>
  <si>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</si>
  <si>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</si>
  <si>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</si>
  <si>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</si>
  <si>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</si>
  <si>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</si>
  <si>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</si>
  <si>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</si>
  <si>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</si>
  <si>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</si>
  <si>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</si>
  <si>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</si>
  <si>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</si>
  <si>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</si>
  <si>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</si>
  <si>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</si>
  <si>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</si>
  <si>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</si>
  <si>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</si>
  <si>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</si>
  <si>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</si>
  <si>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</si>
  <si>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</si>
  <si>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</si>
  <si>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</si>
  <si>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</si>
  <si>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</si>
  <si>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</si>
  <si>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</si>
  <si>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</si>
  <si>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</si>
  <si>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</si>
  <si>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</si>
  <si>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</si>
  <si>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</si>
  <si>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</si>
  <si>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</si>
  <si>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</si>
  <si>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</si>
  <si>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</si>
  <si>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</si>
  <si>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</si>
  <si>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</si>
  <si>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</si>
  <si>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</si>
  <si>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</si>
  <si>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</si>
  <si>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</si>
  <si>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</si>
  <si>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</si>
  <si>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</si>
  <si>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</si>
  <si>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</si>
  <si>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</si>
  <si>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</si>
  <si>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</si>
  <si>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</si>
  <si>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</si>
  <si>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</si>
  <si>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</si>
  <si>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</si>
  <si>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</si>
  <si>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</si>
  <si>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</si>
  <si>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</si>
  <si>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</si>
  <si>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</si>
  <si>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</si>
  <si>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</si>
  <si>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</si>
  <si>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</si>
  <si>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</si>
  <si>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</si>
  <si>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</si>
  <si>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</si>
  <si>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</si>
  <si>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</si>
  <si>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</si>
  <si>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</si>
  <si>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</si>
  <si>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</si>
  <si>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</si>
  <si>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</si>
  <si>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</si>
  <si>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</si>
  <si>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</si>
  <si>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</si>
  <si>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</si>
  <si>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</si>
  <si>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</si>
  <si>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</si>
  <si>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</si>
  <si>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</si>
  <si>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</si>
  <si>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</si>
  <si>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</si>
  <si>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</si>
  <si>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</si>
  <si>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</si>
  <si>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14+</t>
    <phoneticPr fontId="6" type="noConversion"/>
  </si>
  <si>
    <t>9.28-12.1
历时65天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</si>
</sst>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23"/>
  <sheetViews>
    <sheetView workbookViewId="0">
      <pane ySplit="11" topLeftCell="A2100" activePane="bottomLeft" state="frozen"/>
      <selection pane="bottomLeft" activeCell="W2126" sqref="W2126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4" t="s">
        <v>74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58223</v>
      </c>
      <c r="D3" s="10">
        <v>43774</v>
      </c>
      <c r="E3" s="10">
        <v>17426</v>
      </c>
      <c r="F3" s="10">
        <v>31449</v>
      </c>
      <c r="G3" s="10">
        <v>19430</v>
      </c>
      <c r="H3" s="10">
        <v>29558</v>
      </c>
      <c r="I3" s="10">
        <v>34639</v>
      </c>
      <c r="J3" s="10">
        <v>64226</v>
      </c>
      <c r="K3" s="10">
        <v>42514</v>
      </c>
      <c r="L3" s="10">
        <v>22792</v>
      </c>
      <c r="M3" s="10">
        <v>223101</v>
      </c>
      <c r="N3" s="10">
        <v>1544</v>
      </c>
      <c r="O3" s="10">
        <v>21652</v>
      </c>
      <c r="P3" s="10">
        <v>11606</v>
      </c>
      <c r="Q3" s="10">
        <v>2765</v>
      </c>
      <c r="R3" s="10">
        <v>5603</v>
      </c>
      <c r="S3" s="10">
        <v>4</v>
      </c>
      <c r="T3" s="11">
        <f>SUM(C3:S3)</f>
        <v>630306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9" t="s">
        <v>45</v>
      </c>
      <c r="B4" s="17" t="s">
        <v>19</v>
      </c>
      <c r="C4" s="10">
        <f>C5+C6</f>
        <v>69</v>
      </c>
      <c r="D4" s="10">
        <f t="shared" ref="D4:S4" si="0">D5+D6</f>
        <v>112</v>
      </c>
      <c r="E4" s="10">
        <f t="shared" si="0"/>
        <v>105</v>
      </c>
      <c r="F4" s="10">
        <f t="shared" si="0"/>
        <v>123</v>
      </c>
      <c r="G4" s="10">
        <f t="shared" si="0"/>
        <v>115</v>
      </c>
      <c r="H4" s="10">
        <f t="shared" si="0"/>
        <v>47</v>
      </c>
      <c r="I4" s="10">
        <f t="shared" si="0"/>
        <v>162</v>
      </c>
      <c r="J4" s="10">
        <f t="shared" si="0"/>
        <v>267</v>
      </c>
      <c r="K4" s="10">
        <f t="shared" si="0"/>
        <v>150</v>
      </c>
      <c r="L4" s="10">
        <f t="shared" si="0"/>
        <v>138</v>
      </c>
      <c r="M4" s="10">
        <f t="shared" si="0"/>
        <v>518</v>
      </c>
      <c r="N4" s="10">
        <f t="shared" si="0"/>
        <v>60</v>
      </c>
      <c r="O4" s="10">
        <f t="shared" si="0"/>
        <v>174</v>
      </c>
      <c r="P4" s="10">
        <f t="shared" si="0"/>
        <v>151</v>
      </c>
      <c r="Q4" s="10">
        <f t="shared" si="0"/>
        <v>51</v>
      </c>
      <c r="R4" s="10">
        <f t="shared" si="0"/>
        <v>20</v>
      </c>
      <c r="S4" s="10">
        <f t="shared" si="0"/>
        <v>0</v>
      </c>
      <c r="T4" s="11">
        <f>SUM(C4:S4)</f>
        <v>2262</v>
      </c>
      <c r="V4" s="7" t="str">
        <f>IF(N(T4)=SUM(T5:T6),"OK", "WRONG")</f>
        <v>OK</v>
      </c>
    </row>
    <row r="5" spans="1:22" ht="18" customHeight="1">
      <c r="A5" s="110"/>
      <c r="B5" s="17" t="s">
        <v>20</v>
      </c>
      <c r="C5" s="10">
        <v>0</v>
      </c>
      <c r="D5" s="10">
        <v>13</v>
      </c>
      <c r="E5" s="10">
        <v>7</v>
      </c>
      <c r="F5" s="10">
        <v>9</v>
      </c>
      <c r="G5" s="10">
        <v>9</v>
      </c>
      <c r="H5" s="10">
        <v>0</v>
      </c>
      <c r="I5" s="10">
        <v>5</v>
      </c>
      <c r="J5" s="10">
        <v>30</v>
      </c>
      <c r="K5" s="10">
        <v>12</v>
      </c>
      <c r="L5" s="10">
        <v>17</v>
      </c>
      <c r="M5" s="10">
        <v>60</v>
      </c>
      <c r="N5" s="10">
        <v>3</v>
      </c>
      <c r="O5" s="10">
        <v>40</v>
      </c>
      <c r="P5" s="10">
        <v>12</v>
      </c>
      <c r="Q5" s="10">
        <v>2</v>
      </c>
      <c r="R5" s="10">
        <v>0</v>
      </c>
      <c r="S5" s="10">
        <v>0</v>
      </c>
      <c r="T5" s="11">
        <f t="shared" ref="T5:T34" si="1">SUM(C5:S5)</f>
        <v>219</v>
      </c>
      <c r="V5" s="7" t="str">
        <f>IF(T5=SUM(统计数据!C:C)-SUM(统计数据!C1:C218), "OK", "WRONG")</f>
        <v>OK</v>
      </c>
    </row>
    <row r="6" spans="1:22" ht="18" customHeight="1">
      <c r="A6" s="110"/>
      <c r="B6" s="17" t="s">
        <v>21</v>
      </c>
      <c r="C6" s="14">
        <v>69</v>
      </c>
      <c r="D6" s="14">
        <v>99</v>
      </c>
      <c r="E6" s="14">
        <v>98</v>
      </c>
      <c r="F6" s="14">
        <v>114</v>
      </c>
      <c r="G6" s="14">
        <v>106</v>
      </c>
      <c r="H6" s="14">
        <v>47</v>
      </c>
      <c r="I6" s="14">
        <v>157</v>
      </c>
      <c r="J6" s="14">
        <v>237</v>
      </c>
      <c r="K6" s="14">
        <v>138</v>
      </c>
      <c r="L6" s="14">
        <v>121</v>
      </c>
      <c r="M6" s="14">
        <v>458</v>
      </c>
      <c r="N6" s="14">
        <v>57</v>
      </c>
      <c r="O6" s="14">
        <v>134</v>
      </c>
      <c r="P6" s="14">
        <v>139</v>
      </c>
      <c r="Q6" s="14">
        <v>49</v>
      </c>
      <c r="R6" s="14">
        <v>20</v>
      </c>
      <c r="S6" s="14">
        <v>0</v>
      </c>
      <c r="T6" s="11">
        <f t="shared" si="1"/>
        <v>2043</v>
      </c>
      <c r="V6" s="7" t="str">
        <f>IF(T6=SUM(统计数据!D:D)-SUM(统计数据!D1:D218), "OK", "WRONG")</f>
        <v>OK</v>
      </c>
    </row>
    <row r="7" spans="1:22" ht="18" customHeight="1">
      <c r="A7" s="110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10"/>
      <c r="B8" s="17" t="s">
        <v>33</v>
      </c>
      <c r="C8" s="28">
        <f>662030/C3</f>
        <v>11.370592377582742</v>
      </c>
      <c r="D8" s="28">
        <f>1113078/D3</f>
        <v>25.427833873989126</v>
      </c>
      <c r="E8" s="28">
        <f>693051/E3</f>
        <v>39.771089177091703</v>
      </c>
      <c r="F8" s="28">
        <f>975707/F3</f>
        <v>31.025056440586347</v>
      </c>
      <c r="G8" s="28">
        <f>1239800/G3</f>
        <v>63.808543489449306</v>
      </c>
      <c r="H8" s="28">
        <f>757498/H3</f>
        <v>25.627512010284864</v>
      </c>
      <c r="I8" s="28">
        <f>1242548/I3</f>
        <v>35.871358872946679</v>
      </c>
      <c r="J8" s="28">
        <f>2653489/J3</f>
        <v>41.314872481549529</v>
      </c>
      <c r="K8" s="28">
        <f>2235218/K3</f>
        <v>52.576045537940445</v>
      </c>
      <c r="L8" s="28">
        <f>1834285/L3</f>
        <v>80.479334854334851</v>
      </c>
      <c r="M8" s="28">
        <f>5681512/M3</f>
        <v>25.466098314216431</v>
      </c>
      <c r="N8" s="28">
        <f>822776/N3</f>
        <v>532.88601036269426</v>
      </c>
      <c r="O8" s="28">
        <f>1909713/O3</f>
        <v>88.200304821725481</v>
      </c>
      <c r="P8" s="28">
        <f>1271424/P3</f>
        <v>109.54885404101327</v>
      </c>
      <c r="Q8" s="28">
        <f>1140872/Q3</f>
        <v>412.61193490054251</v>
      </c>
      <c r="R8" s="28">
        <f>637921/R3</f>
        <v>113.85347135463145</v>
      </c>
      <c r="S8" s="28" t="s">
        <v>34</v>
      </c>
      <c r="T8" s="29">
        <f>24870895/T3</f>
        <v>39.458445580400628</v>
      </c>
    </row>
    <row r="9" spans="1:22" ht="18" customHeight="1">
      <c r="A9" s="110"/>
      <c r="B9" s="17" t="s">
        <v>36</v>
      </c>
      <c r="C9" s="14" cm="1">
        <f t="array" aca="1" ref="C9" ca="1">_xlfn.DAYS(TODAY(),"2022/02/23")-MAX((统计数据!W:W&gt;0)*ROW(统计数据!W:W))+1</f>
        <v>0</v>
      </c>
      <c r="D9" s="14" cm="1">
        <f t="array" aca="1" ref="D9" ca="1">_xlfn.DAYS(TODAY(),"2022/02/23")-MAX((统计数据!X:X&gt;0)*ROW(统计数据!X:X))+1</f>
        <v>0</v>
      </c>
      <c r="E9" s="14" cm="1">
        <f t="array" aca="1" ref="E9" ca="1">_xlfn.DAYS(TODAY(),"2022/02/23")-MAX((统计数据!Y:Y&gt;0)*ROW(统计数据!Y:Y))+1</f>
        <v>0</v>
      </c>
      <c r="F9" s="14" cm="1">
        <f t="array" aca="1" ref="F9" ca="1">_xlfn.DAYS(TODAY(),"2022/02/23")-MAX((统计数据!Z:Z&gt;0)*ROW(统计数据!Z:Z))+1</f>
        <v>0</v>
      </c>
      <c r="G9" s="14" cm="1">
        <f t="array" aca="1" ref="G9" ca="1">_xlfn.DAYS(TODAY(),"2022/02/23")-MAX((统计数据!AA:AA&gt;0)*ROW(统计数据!AA:AA))+1</f>
        <v>2</v>
      </c>
      <c r="H9" s="14" cm="1">
        <f t="array" aca="1" ref="H9" ca="1">_xlfn.DAYS(TODAY(),"2022/02/23")-MAX((统计数据!AB:AB&gt;0)*ROW(统计数据!AB:AB))+1</f>
        <v>1</v>
      </c>
      <c r="I9" s="14" cm="1">
        <f t="array" aca="1" ref="I9" ca="1">_xlfn.DAYS(TODAY(),"2022/02/23")-MAX((统计数据!AC:AC&gt;0)*ROW(统计数据!AC:AC))+1</f>
        <v>0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2</v>
      </c>
      <c r="L9" s="14" cm="1">
        <f t="array" aca="1" ref="L9" ca="1">_xlfn.DAYS(TODAY(),"2022/02/23")-MAX((统计数据!AF:AF&gt;0)*ROW(统计数据!AF:AF))+1</f>
        <v>0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4</v>
      </c>
      <c r="O9" s="14" cm="1">
        <f t="array" aca="1" ref="O9" ca="1">_xlfn.DAYS(TODAY(),"2022/02/23")-MAX((统计数据!AI:AI&gt;0)*ROW(统计数据!AI:AI))+1</f>
        <v>0</v>
      </c>
      <c r="P9" s="14" cm="1">
        <f t="array" aca="1" ref="P9" ca="1">_xlfn.DAYS(TODAY(),"2022/02/23")-MAX((统计数据!AJ:AJ&gt;0)*ROW(统计数据!AJ:AJ))+1</f>
        <v>1</v>
      </c>
      <c r="Q9" s="14" cm="1">
        <f t="array" aca="1" ref="Q9" ca="1">_xlfn.DAYS(TODAY(),"2022/02/23")-MAX((统计数据!AK:AK&gt;0)*ROW(统计数据!AK:AK))+1</f>
        <v>158</v>
      </c>
      <c r="R9" s="14" cm="1">
        <f t="array" aca="1" ref="R9" ca="1">_xlfn.DAYS(TODAY(),"2022/02/23")-MAX((统计数据!AL:AL&gt;0)*ROW(统计数据!AL:AL))+1</f>
        <v>49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10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11"/>
      <c r="B11" s="32" t="s">
        <v>50</v>
      </c>
      <c r="C11" s="33">
        <v>14</v>
      </c>
      <c r="D11" s="33">
        <v>4</v>
      </c>
      <c r="E11" s="33">
        <v>2</v>
      </c>
      <c r="F11" s="33">
        <v>14</v>
      </c>
      <c r="G11" s="33">
        <v>19</v>
      </c>
      <c r="H11" s="33">
        <v>5</v>
      </c>
      <c r="I11" s="33">
        <v>7</v>
      </c>
      <c r="J11" s="33">
        <v>13</v>
      </c>
      <c r="K11" s="33">
        <v>16</v>
      </c>
      <c r="L11" s="33">
        <v>6</v>
      </c>
      <c r="M11" s="33">
        <v>5</v>
      </c>
      <c r="N11" s="33">
        <v>8</v>
      </c>
      <c r="O11" s="33">
        <v>14</v>
      </c>
      <c r="P11" s="33">
        <v>13</v>
      </c>
      <c r="Q11" s="33">
        <v>0</v>
      </c>
      <c r="R11" s="61">
        <v>0</v>
      </c>
      <c r="S11" s="39" t="s">
        <v>39</v>
      </c>
      <c r="T11" s="34">
        <f>SUM(C11:R11)</f>
        <v>140</v>
      </c>
    </row>
    <row r="12" spans="1:22" ht="18" customHeight="1">
      <c r="A12" s="112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8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7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8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7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8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7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8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7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8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7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8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7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8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7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8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7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8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7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8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7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8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8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8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7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8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8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8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7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8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8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8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7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8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8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8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7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8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8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8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7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8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8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8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7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8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8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8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7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8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8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8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7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8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8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8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7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8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8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8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7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8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8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8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8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8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8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7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8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8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8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8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8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8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7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8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8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8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8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8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8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7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8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8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8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8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8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8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7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8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8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8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8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8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8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7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8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8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8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8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8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8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7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8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8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8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8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8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8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7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8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8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8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8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8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8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7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8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8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8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8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8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8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7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8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8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8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8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8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8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7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8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8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8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8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8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8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7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8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8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8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8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8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8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7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8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8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8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8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8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8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7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8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8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8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8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8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8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7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8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8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8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8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8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8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7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8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8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8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8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8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8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7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8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8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8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8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8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8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7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8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8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8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8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8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8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7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8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8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8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8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8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8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7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8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8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8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8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8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8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7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8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8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8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8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8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8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7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8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8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8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8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8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8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7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8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8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8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8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8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8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7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8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8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8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8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8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8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7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8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8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8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8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8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8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7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8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8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8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8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8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8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7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8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8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8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8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8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8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7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8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8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8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8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8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8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7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8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8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8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8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8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8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7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8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8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8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8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8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8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7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8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8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8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8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8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8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7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8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8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8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8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8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8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7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8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8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8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8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8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8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7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8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8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8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8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8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8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7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8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8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8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8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8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8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7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8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8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8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8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8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8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7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8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8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8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8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8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8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7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8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8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8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8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8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8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7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8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8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8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8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8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8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7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8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8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8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8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8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8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7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8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8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8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8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8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8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7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8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8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8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8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8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8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7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8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8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8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8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8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8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7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8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8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8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8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8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8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7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8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8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8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8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8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8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7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8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8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8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8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8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8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7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8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8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8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8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8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8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7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8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8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8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8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8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8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7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8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8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8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8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8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8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7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8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8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8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8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8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8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7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8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8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8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8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8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8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7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8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8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8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8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8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8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7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8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8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8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8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8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8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8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7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8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8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8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8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8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8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8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7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8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8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8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8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8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8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8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7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8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8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8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8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8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8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8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7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8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8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8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8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8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8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8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7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8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8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8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8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8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8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8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7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8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8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8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8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8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8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8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7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8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8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8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8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8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8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8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7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8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8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8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8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8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8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8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7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8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8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8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8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8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8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8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7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8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8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8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8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8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8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8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7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8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8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8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8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8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8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8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7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8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8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8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8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8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8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8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7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8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8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8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8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8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8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8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7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8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8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8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8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8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8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8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7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8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8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8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8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8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8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8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7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8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8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8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8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8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8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8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7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8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8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8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8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8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8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8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7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8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8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8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8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8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8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8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7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8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8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8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8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8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8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8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7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8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8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8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8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8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8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8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7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8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8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8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8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8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8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8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7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8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8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8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8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8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8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8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7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8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8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8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8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8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8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8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7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8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8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8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8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8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8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8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7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8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8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8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8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8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8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8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7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8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8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8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8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8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8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8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7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8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8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8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8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8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8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8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7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8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8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8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8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8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8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8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7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8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8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8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8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8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8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8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7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8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8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8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8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8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8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8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7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8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8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8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8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8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8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8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7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8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8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8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8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8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8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8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7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8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8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8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8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8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8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8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7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8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8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8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8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8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8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8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7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8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8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8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8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8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8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8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7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8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8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8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8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8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8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8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7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8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8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8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8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8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8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8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7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8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8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8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8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8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8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8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7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8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8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8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8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8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8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8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7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8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8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8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8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8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8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8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7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8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8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8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8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8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8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8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7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8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8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8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8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8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8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8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7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8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8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8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8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8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8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8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7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8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8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8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8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8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8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8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7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8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8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8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8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8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8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8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7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8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8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8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8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8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8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8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7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8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8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8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8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8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8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8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7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8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8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8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8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8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8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8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7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8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8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8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8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8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8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8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7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8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8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8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8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8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8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8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7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8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8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8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8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8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8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8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7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8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8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8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8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8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8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8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7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8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8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8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8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8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8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8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7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8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8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8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8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8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8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8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7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8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8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8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8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8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8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8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7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8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8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8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8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8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8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8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7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8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8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8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8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8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8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8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7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8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8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8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8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8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8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8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7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8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8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8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8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8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8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8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7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8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8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8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8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8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8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8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7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8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8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8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8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8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8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8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7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8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8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8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8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8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8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8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7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8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8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8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8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8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8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8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7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8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8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8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8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8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8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8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7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8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8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8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8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8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8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8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7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8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8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8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8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8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8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8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7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8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8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8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8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8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8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8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7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8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8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8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8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8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8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8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7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8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8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8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8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8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8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8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7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8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8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8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8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8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8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8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7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8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8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8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8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8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8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8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7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8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8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8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8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8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8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8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7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8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8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8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8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8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8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8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7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8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8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8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8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8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8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8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7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8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8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8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8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8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8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8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7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8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8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8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8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8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8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8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7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8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8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8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8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8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8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8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7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8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8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8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8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8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8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8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7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8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8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8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8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8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8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8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7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8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8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8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8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8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8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8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7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8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8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8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8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8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8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8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7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8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8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8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8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8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8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8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7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8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8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8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8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8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8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8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7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8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8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8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8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8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8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8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7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8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8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8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8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8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8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8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7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8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8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8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8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8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8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8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7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8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8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8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8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8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8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8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7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8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8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8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8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8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8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8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7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8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8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8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8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8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8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8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7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8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8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8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8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8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8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8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7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8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8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8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8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8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8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8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101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102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102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102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102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2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102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03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101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102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102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102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102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2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102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03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101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102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102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102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102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2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102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03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101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102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102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102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102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2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102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03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101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102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102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102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102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2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102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03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101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102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102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102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102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2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102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03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101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102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102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102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102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2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102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03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101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102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102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102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102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2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102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03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101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102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102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102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102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2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102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03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101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102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102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102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102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2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102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03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101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102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102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102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102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2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102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03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101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102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102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102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102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2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102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03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101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102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102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102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102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2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102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03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101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102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102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102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102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2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102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03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101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102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102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102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102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2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102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03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101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102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102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102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102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2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102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03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101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102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102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102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102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2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102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03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101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102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102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102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102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2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102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03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101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102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102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102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102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2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102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03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101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102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102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102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102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2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102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03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101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102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102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102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102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2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102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03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101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102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102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102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102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2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102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03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101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102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102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102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102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2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102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03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101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102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102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102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102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2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102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03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101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102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102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102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102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2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102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03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101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102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102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102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102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2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102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03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101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102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102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102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102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2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102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03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101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102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102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102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102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2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102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03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101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102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102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102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102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2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102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03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101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102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102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102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102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2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102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03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101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102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102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102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102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2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102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03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101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102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102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102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102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2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102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03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101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102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102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102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102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2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102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03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101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102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102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102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102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2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102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03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101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102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102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102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102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2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102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03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101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102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102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102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102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2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102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03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101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102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102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102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102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2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102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03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101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102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102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102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102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2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102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03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101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102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102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102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102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2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102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03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101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102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102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102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102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2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102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03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101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102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102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102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102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2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102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03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101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102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102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102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102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2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102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03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101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102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102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102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102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2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102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03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101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102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102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102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102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2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102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03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101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102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102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102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102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2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102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03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101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102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102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102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102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2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102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03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101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102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102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102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102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2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102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03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101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102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102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102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102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2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102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03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101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102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102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102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102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2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102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03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101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102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102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102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102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2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102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03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101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102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102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102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102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2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102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03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101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102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102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102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102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2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102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03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101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102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102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102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102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2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102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03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101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102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102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102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102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2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102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03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101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102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102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102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102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2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102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03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101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102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102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102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102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2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102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03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101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102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102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102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102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2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102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03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101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102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102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102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102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2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102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03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101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102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102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102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102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2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102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03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101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102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102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102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102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2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102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03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101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102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102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102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102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2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102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03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101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102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102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102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102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2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102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03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101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102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102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102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102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2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102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03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101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102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102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102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102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2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102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03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101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102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102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102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102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2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102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03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101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102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102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102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102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2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102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03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101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102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102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102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102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2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102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03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101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102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102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102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102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2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102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03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101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102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102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102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102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2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102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03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101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102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102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102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102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2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102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03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101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102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102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102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102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2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102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03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101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102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102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102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102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2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102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03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101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102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102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102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102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2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102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03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101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102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102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102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102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2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102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03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101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102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102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102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102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2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102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03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101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102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102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102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102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2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102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03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101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102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102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102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102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2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102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03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101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102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102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102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102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2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102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03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101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102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102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102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102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2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102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03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101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102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102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102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102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2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102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03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101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102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102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102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102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2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102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03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101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102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102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102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102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2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102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03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101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102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102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102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102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2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102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03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101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102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102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102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102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2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102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03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101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102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102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102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102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2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102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03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101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102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102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102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102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2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102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03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101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102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102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102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102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2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102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03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101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102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102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102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102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2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102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03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101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102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102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102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102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2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102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03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101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102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102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102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102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2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102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03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101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102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102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102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102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2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102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03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101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102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102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102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102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2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102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03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101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102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102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102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102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2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102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03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101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102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102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102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102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2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102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03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101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102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102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102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102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2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102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03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101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102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102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102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102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2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102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03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101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102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102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102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102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2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102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03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101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102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102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102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102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2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102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03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101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102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102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102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102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102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102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03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101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102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102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102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102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102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102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03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101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102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102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102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102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102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102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03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101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102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102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102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102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102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102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03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101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102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102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102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102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102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102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03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101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102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102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102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102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102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102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03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101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102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102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102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102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102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102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03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101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102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102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102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102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102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102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03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101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102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102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102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102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102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102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03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101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102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102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102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102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102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102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03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101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102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102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102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102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102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102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03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101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102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102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102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102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102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102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03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101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102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102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102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102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102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102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03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101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102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102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102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102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102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102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03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101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102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102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102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102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102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102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03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101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102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102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102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102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2" ht="18" customHeight="1">
      <c r="A2081" s="102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2" ht="18" customHeight="1">
      <c r="A2082" s="102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2" ht="18" customHeight="1">
      <c r="A2083" s="103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2" ht="18" customHeight="1">
      <c r="A2084" s="101">
        <v>44894</v>
      </c>
      <c r="B2084" s="51" t="s">
        <v>20</v>
      </c>
      <c r="C2084" s="52">
        <v>0</v>
      </c>
      <c r="D2084" s="52">
        <v>3</v>
      </c>
      <c r="E2084" s="52">
        <v>1</v>
      </c>
      <c r="F2084" s="52">
        <v>0</v>
      </c>
      <c r="G2084" s="52">
        <v>1</v>
      </c>
      <c r="H2084" s="52">
        <v>0</v>
      </c>
      <c r="I2084" s="52">
        <v>0</v>
      </c>
      <c r="J2084" s="52">
        <v>1</v>
      </c>
      <c r="K2084" s="52">
        <v>0</v>
      </c>
      <c r="L2084" s="52">
        <v>0</v>
      </c>
      <c r="M2084" s="52">
        <v>3</v>
      </c>
      <c r="N2084" s="52">
        <v>0</v>
      </c>
      <c r="O2084" s="52">
        <v>1</v>
      </c>
      <c r="P2084" s="52">
        <v>1</v>
      </c>
      <c r="Q2084" s="52">
        <v>0</v>
      </c>
      <c r="R2084" s="52">
        <v>0</v>
      </c>
      <c r="S2084" s="52">
        <v>0</v>
      </c>
      <c r="T2084" s="11">
        <f>SUM(C2084:S2084)</f>
        <v>11</v>
      </c>
      <c r="V2084" s="98"/>
    </row>
    <row r="2085" spans="1:22" ht="18" customHeight="1">
      <c r="A2085" s="102"/>
      <c r="B2085" s="53" t="s">
        <v>21</v>
      </c>
      <c r="C2085" s="54">
        <v>8</v>
      </c>
      <c r="D2085" s="54">
        <v>10</v>
      </c>
      <c r="E2085" s="54">
        <v>7</v>
      </c>
      <c r="F2085" s="54">
        <v>6</v>
      </c>
      <c r="G2085" s="54">
        <v>15</v>
      </c>
      <c r="H2085" s="54">
        <v>6</v>
      </c>
      <c r="I2085" s="54">
        <v>5</v>
      </c>
      <c r="J2085" s="54">
        <v>25</v>
      </c>
      <c r="K2085" s="54">
        <v>6</v>
      </c>
      <c r="L2085" s="54">
        <v>8</v>
      </c>
      <c r="M2085" s="54">
        <v>41</v>
      </c>
      <c r="N2085" s="54">
        <v>1</v>
      </c>
      <c r="O2085" s="54">
        <v>20</v>
      </c>
      <c r="P2085" s="54">
        <v>10</v>
      </c>
      <c r="Q2085" s="54">
        <v>6</v>
      </c>
      <c r="R2085" s="54">
        <v>2</v>
      </c>
      <c r="S2085" s="54">
        <v>0</v>
      </c>
      <c r="T2085" s="11">
        <f>SUM(C2085:S2085)</f>
        <v>176</v>
      </c>
      <c r="V2085" s="98"/>
    </row>
    <row r="2086" spans="1:22" ht="18" customHeight="1">
      <c r="A2086" s="102"/>
      <c r="B2086" s="53" t="s">
        <v>24</v>
      </c>
      <c r="C2086" s="54">
        <v>7</v>
      </c>
      <c r="D2086" s="54">
        <v>11</v>
      </c>
      <c r="E2086" s="54">
        <v>8</v>
      </c>
      <c r="F2086" s="54">
        <v>6</v>
      </c>
      <c r="G2086" s="54">
        <v>15</v>
      </c>
      <c r="H2086" s="54">
        <v>6</v>
      </c>
      <c r="I2086" s="54">
        <v>5</v>
      </c>
      <c r="J2086" s="54">
        <v>24</v>
      </c>
      <c r="K2086" s="54">
        <v>5</v>
      </c>
      <c r="L2086" s="54">
        <v>8</v>
      </c>
      <c r="M2086" s="54">
        <v>43</v>
      </c>
      <c r="N2086" s="54">
        <v>1</v>
      </c>
      <c r="O2086" s="54">
        <v>19</v>
      </c>
      <c r="P2086" s="54">
        <v>9</v>
      </c>
      <c r="Q2086" s="54">
        <v>6</v>
      </c>
      <c r="R2086" s="54">
        <v>2</v>
      </c>
      <c r="S2086" s="54">
        <v>0</v>
      </c>
      <c r="T2086" s="11">
        <f>SUM(C2086:S2086)</f>
        <v>175</v>
      </c>
      <c r="V2086" s="98"/>
    </row>
    <row r="2087" spans="1:22" ht="18" customHeight="1">
      <c r="A2087" s="102"/>
      <c r="B2087" s="53" t="s">
        <v>25</v>
      </c>
      <c r="C2087" s="54">
        <v>1</v>
      </c>
      <c r="D2087" s="54">
        <v>2</v>
      </c>
      <c r="E2087" s="54">
        <v>0</v>
      </c>
      <c r="F2087" s="54">
        <v>0</v>
      </c>
      <c r="G2087" s="54">
        <v>1</v>
      </c>
      <c r="H2087" s="54">
        <v>0</v>
      </c>
      <c r="I2087" s="54">
        <v>0</v>
      </c>
      <c r="J2087" s="54">
        <v>2</v>
      </c>
      <c r="K2087" s="54">
        <v>1</v>
      </c>
      <c r="L2087" s="54">
        <v>0</v>
      </c>
      <c r="M2087" s="54">
        <v>1</v>
      </c>
      <c r="N2087" s="54">
        <v>0</v>
      </c>
      <c r="O2087" s="54">
        <v>2</v>
      </c>
      <c r="P2087" s="54">
        <v>2</v>
      </c>
      <c r="Q2087" s="54">
        <v>0</v>
      </c>
      <c r="R2087" s="54">
        <v>0</v>
      </c>
      <c r="S2087" s="54">
        <v>0</v>
      </c>
      <c r="T2087" s="11">
        <f>SUM(C2087:S2087)</f>
        <v>12</v>
      </c>
      <c r="V2087" s="98"/>
    </row>
    <row r="2088" spans="1:22" ht="18" customHeight="1">
      <c r="A2088" s="102"/>
      <c r="B2088" s="53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8"/>
    </row>
    <row r="2089" spans="1:22" ht="18" customHeight="1">
      <c r="A2089" s="102"/>
      <c r="B2089" s="53" t="s">
        <v>22</v>
      </c>
      <c r="C2089" s="54">
        <v>7</v>
      </c>
      <c r="D2089" s="54">
        <v>2</v>
      </c>
      <c r="E2089" s="54">
        <v>6</v>
      </c>
      <c r="F2089" s="54">
        <v>6</v>
      </c>
      <c r="G2089" s="54">
        <v>10</v>
      </c>
      <c r="H2089" s="54">
        <v>5</v>
      </c>
      <c r="I2089" s="54">
        <v>5</v>
      </c>
      <c r="J2089" s="54">
        <v>15</v>
      </c>
      <c r="K2089" s="54">
        <v>5</v>
      </c>
      <c r="L2089" s="54">
        <v>3</v>
      </c>
      <c r="M2089" s="54">
        <v>24</v>
      </c>
      <c r="N2089" s="54">
        <v>1</v>
      </c>
      <c r="O2089" s="54">
        <v>5</v>
      </c>
      <c r="P2089" s="54">
        <v>4</v>
      </c>
      <c r="Q2089" s="54">
        <v>4</v>
      </c>
      <c r="R2089" s="54">
        <v>1</v>
      </c>
      <c r="S2089" s="54">
        <v>0</v>
      </c>
      <c r="T2089" s="11">
        <f>SUM(C2089:S2089)</f>
        <v>103</v>
      </c>
      <c r="V2089" s="98"/>
    </row>
    <row r="2090" spans="1:22" ht="18" customHeight="1">
      <c r="A2090" s="102"/>
      <c r="B2090" s="53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5">
        <f>IF(T2089&gt;0,(T2084+T2085)/T2089, "-")</f>
        <v>1.8155339805825244</v>
      </c>
      <c r="V2090" s="98"/>
    </row>
    <row r="2091" spans="1:22" ht="18" customHeight="1">
      <c r="A2091" s="103"/>
      <c r="B2091" s="53" t="s">
        <v>44</v>
      </c>
      <c r="C2091" s="59">
        <v>0</v>
      </c>
      <c r="D2091" s="59">
        <v>0</v>
      </c>
      <c r="E2091" s="59">
        <v>0</v>
      </c>
      <c r="F2091" s="59">
        <v>0</v>
      </c>
      <c r="G2091" s="59">
        <v>0</v>
      </c>
      <c r="H2091" s="59">
        <v>0</v>
      </c>
      <c r="I2091" s="59">
        <v>0</v>
      </c>
      <c r="J2091" s="59">
        <v>0.2</v>
      </c>
      <c r="K2091" s="59">
        <v>0.2</v>
      </c>
      <c r="L2091" s="59">
        <v>0</v>
      </c>
      <c r="M2091" s="59">
        <v>0.20830000000000001</v>
      </c>
      <c r="N2091" s="59">
        <v>1</v>
      </c>
      <c r="O2091" s="59">
        <v>0</v>
      </c>
      <c r="P2091" s="59">
        <v>0</v>
      </c>
      <c r="Q2091" s="59">
        <v>0.25</v>
      </c>
      <c r="R2091" s="59">
        <v>0</v>
      </c>
      <c r="S2091" s="58" t="s">
        <v>43</v>
      </c>
      <c r="T2091" s="60">
        <v>0.10680000000000001</v>
      </c>
      <c r="V2091" s="98"/>
    </row>
    <row r="2092" spans="1:22" ht="18" customHeight="1">
      <c r="A2092" s="101">
        <v>44895</v>
      </c>
      <c r="B2092" s="51" t="s">
        <v>20</v>
      </c>
      <c r="C2092" s="52">
        <v>0</v>
      </c>
      <c r="D2092" s="52">
        <v>0</v>
      </c>
      <c r="E2092" s="52">
        <v>2</v>
      </c>
      <c r="F2092" s="52">
        <v>4</v>
      </c>
      <c r="G2092" s="52">
        <v>0</v>
      </c>
      <c r="H2092" s="52">
        <v>0</v>
      </c>
      <c r="I2092" s="52">
        <v>0</v>
      </c>
      <c r="J2092" s="52">
        <v>5</v>
      </c>
      <c r="K2092" s="52">
        <v>2</v>
      </c>
      <c r="L2092" s="52">
        <v>0</v>
      </c>
      <c r="M2092" s="52">
        <v>7</v>
      </c>
      <c r="N2092" s="52">
        <v>0</v>
      </c>
      <c r="O2092" s="52">
        <v>1</v>
      </c>
      <c r="P2092" s="52">
        <v>1</v>
      </c>
      <c r="Q2092" s="52">
        <v>1</v>
      </c>
      <c r="R2092" s="52">
        <v>0</v>
      </c>
      <c r="S2092" s="52">
        <v>0</v>
      </c>
      <c r="T2092" s="11">
        <f>SUM(C2092:S2092)</f>
        <v>23</v>
      </c>
      <c r="V2092" s="99"/>
    </row>
    <row r="2093" spans="1:22" ht="18" customHeight="1">
      <c r="A2093" s="102"/>
      <c r="B2093" s="53" t="s">
        <v>21</v>
      </c>
      <c r="C2093" s="54">
        <v>14</v>
      </c>
      <c r="D2093" s="54">
        <v>8</v>
      </c>
      <c r="E2093" s="54">
        <v>13</v>
      </c>
      <c r="F2093" s="54">
        <v>6</v>
      </c>
      <c r="G2093" s="54">
        <v>9</v>
      </c>
      <c r="H2093" s="54">
        <v>9</v>
      </c>
      <c r="I2093" s="54">
        <v>9</v>
      </c>
      <c r="J2093" s="54">
        <v>16</v>
      </c>
      <c r="K2093" s="54">
        <v>11</v>
      </c>
      <c r="L2093" s="54">
        <v>12</v>
      </c>
      <c r="M2093" s="54">
        <v>34</v>
      </c>
      <c r="N2093" s="54">
        <v>4</v>
      </c>
      <c r="O2093" s="54">
        <v>12</v>
      </c>
      <c r="P2093" s="54">
        <v>12</v>
      </c>
      <c r="Q2093" s="54">
        <v>4</v>
      </c>
      <c r="R2093" s="54">
        <v>1</v>
      </c>
      <c r="S2093" s="54">
        <v>0</v>
      </c>
      <c r="T2093" s="11">
        <f>SUM(C2093:S2093)</f>
        <v>174</v>
      </c>
      <c r="V2093" s="99"/>
    </row>
    <row r="2094" spans="1:22" ht="18" customHeight="1">
      <c r="A2094" s="102"/>
      <c r="B2094" s="53" t="s">
        <v>24</v>
      </c>
      <c r="C2094" s="54">
        <v>14</v>
      </c>
      <c r="D2094" s="54">
        <v>8</v>
      </c>
      <c r="E2094" s="54">
        <v>14</v>
      </c>
      <c r="F2094" s="54">
        <v>10</v>
      </c>
      <c r="G2094" s="54">
        <v>9</v>
      </c>
      <c r="H2094" s="54">
        <v>8</v>
      </c>
      <c r="I2094" s="54">
        <v>9</v>
      </c>
      <c r="J2094" s="54">
        <v>18</v>
      </c>
      <c r="K2094" s="54">
        <v>13</v>
      </c>
      <c r="L2094" s="54">
        <v>12</v>
      </c>
      <c r="M2094" s="54">
        <v>39</v>
      </c>
      <c r="N2094" s="54">
        <v>4</v>
      </c>
      <c r="O2094" s="54">
        <v>13</v>
      </c>
      <c r="P2094" s="54">
        <v>12</v>
      </c>
      <c r="Q2094" s="54">
        <v>5</v>
      </c>
      <c r="R2094" s="54">
        <v>1</v>
      </c>
      <c r="S2094" s="54">
        <v>0</v>
      </c>
      <c r="T2094" s="11">
        <f>SUM(C2094:S2094)</f>
        <v>189</v>
      </c>
      <c r="V2094" s="99"/>
    </row>
    <row r="2095" spans="1:22" ht="18" customHeight="1">
      <c r="A2095" s="102"/>
      <c r="B2095" s="53" t="s">
        <v>25</v>
      </c>
      <c r="C2095" s="54">
        <v>0</v>
      </c>
      <c r="D2095" s="54">
        <v>0</v>
      </c>
      <c r="E2095" s="54">
        <v>1</v>
      </c>
      <c r="F2095" s="54">
        <v>0</v>
      </c>
      <c r="G2095" s="54">
        <v>0</v>
      </c>
      <c r="H2095" s="54">
        <v>1</v>
      </c>
      <c r="I2095" s="54">
        <v>0</v>
      </c>
      <c r="J2095" s="54">
        <v>3</v>
      </c>
      <c r="K2095" s="54">
        <v>0</v>
      </c>
      <c r="L2095" s="54">
        <v>0</v>
      </c>
      <c r="M2095" s="54">
        <v>2</v>
      </c>
      <c r="N2095" s="54">
        <v>0</v>
      </c>
      <c r="O2095" s="54">
        <v>0</v>
      </c>
      <c r="P2095" s="54">
        <v>1</v>
      </c>
      <c r="Q2095" s="54">
        <v>0</v>
      </c>
      <c r="R2095" s="54">
        <v>0</v>
      </c>
      <c r="S2095" s="54">
        <v>0</v>
      </c>
      <c r="T2095" s="11">
        <f>SUM(C2095:S2095)</f>
        <v>8</v>
      </c>
      <c r="V2095" s="99"/>
    </row>
    <row r="2096" spans="1:22" ht="18" customHeight="1">
      <c r="A2096" s="102"/>
      <c r="B2096" s="53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9"/>
    </row>
    <row r="2097" spans="1:22" ht="18" customHeight="1">
      <c r="A2097" s="102"/>
      <c r="B2097" s="53" t="s">
        <v>22</v>
      </c>
      <c r="C2097" s="54">
        <v>7</v>
      </c>
      <c r="D2097" s="54">
        <v>1</v>
      </c>
      <c r="E2097" s="54">
        <v>9</v>
      </c>
      <c r="F2097" s="54">
        <v>8</v>
      </c>
      <c r="G2097" s="54">
        <v>3</v>
      </c>
      <c r="H2097" s="54">
        <v>6</v>
      </c>
      <c r="I2097" s="54">
        <v>8</v>
      </c>
      <c r="J2097" s="54">
        <v>12</v>
      </c>
      <c r="K2097" s="54">
        <v>7</v>
      </c>
      <c r="L2097" s="54">
        <v>3</v>
      </c>
      <c r="M2097" s="54">
        <v>20</v>
      </c>
      <c r="N2097" s="54">
        <v>1</v>
      </c>
      <c r="O2097" s="54">
        <v>1</v>
      </c>
      <c r="P2097" s="54">
        <v>4</v>
      </c>
      <c r="Q2097" s="54">
        <v>3</v>
      </c>
      <c r="R2097" s="54">
        <v>1</v>
      </c>
      <c r="S2097" s="54">
        <v>0</v>
      </c>
      <c r="T2097" s="11">
        <f>SUM(C2097:S2097)</f>
        <v>94</v>
      </c>
      <c r="V2097" s="99"/>
    </row>
    <row r="2098" spans="1:22" ht="18" customHeight="1">
      <c r="A2098" s="102"/>
      <c r="B2098" s="53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5">
        <f>IF(T2097&gt;0,(T2092+T2093)/T2097, "-")</f>
        <v>2.0957446808510638</v>
      </c>
      <c r="V2098" s="99"/>
    </row>
    <row r="2099" spans="1:22" ht="18" customHeight="1">
      <c r="A2099" s="103"/>
      <c r="B2099" s="53" t="s">
        <v>44</v>
      </c>
      <c r="C2099" s="59">
        <v>0.42859999999999998</v>
      </c>
      <c r="D2099" s="59">
        <v>1</v>
      </c>
      <c r="E2099" s="59">
        <v>0</v>
      </c>
      <c r="F2099" s="59">
        <v>0.25</v>
      </c>
      <c r="G2099" s="59">
        <v>0.33329999999999999</v>
      </c>
      <c r="H2099" s="59">
        <v>0.33329999999999999</v>
      </c>
      <c r="I2099" s="59">
        <v>0.375</v>
      </c>
      <c r="J2099" s="59">
        <v>0.25</v>
      </c>
      <c r="K2099" s="59">
        <v>0.28570000000000001</v>
      </c>
      <c r="L2099" s="59">
        <v>0</v>
      </c>
      <c r="M2099" s="59">
        <v>0.05</v>
      </c>
      <c r="N2099" s="59">
        <v>1</v>
      </c>
      <c r="O2099" s="59">
        <v>1</v>
      </c>
      <c r="P2099" s="59">
        <v>0</v>
      </c>
      <c r="Q2099" s="59">
        <v>0</v>
      </c>
      <c r="R2099" s="59">
        <v>1</v>
      </c>
      <c r="S2099" s="58" t="s">
        <v>43</v>
      </c>
      <c r="T2099" s="60">
        <v>0.22339999999999999</v>
      </c>
      <c r="V2099" s="99"/>
    </row>
    <row r="2100" spans="1:22" ht="18" customHeight="1">
      <c r="A2100" s="101">
        <v>44896</v>
      </c>
      <c r="B2100" s="51" t="s">
        <v>20</v>
      </c>
      <c r="C2100" s="52">
        <v>0</v>
      </c>
      <c r="D2100" s="52">
        <v>2</v>
      </c>
      <c r="E2100" s="52">
        <v>1</v>
      </c>
      <c r="F2100" s="52">
        <v>2</v>
      </c>
      <c r="G2100" s="52">
        <v>0</v>
      </c>
      <c r="H2100" s="52">
        <v>0</v>
      </c>
      <c r="I2100" s="52">
        <v>1</v>
      </c>
      <c r="J2100" s="52">
        <v>2</v>
      </c>
      <c r="K2100" s="52">
        <v>1</v>
      </c>
      <c r="L2100" s="52">
        <v>3</v>
      </c>
      <c r="M2100" s="52">
        <v>10</v>
      </c>
      <c r="N2100" s="52">
        <v>0</v>
      </c>
      <c r="O2100" s="52">
        <v>4</v>
      </c>
      <c r="P2100" s="52">
        <v>0</v>
      </c>
      <c r="Q2100" s="52">
        <v>0</v>
      </c>
      <c r="R2100" s="52">
        <v>0</v>
      </c>
      <c r="S2100" s="52">
        <v>0</v>
      </c>
      <c r="T2100" s="11">
        <f>SUM(C2100:S2100)</f>
        <v>26</v>
      </c>
      <c r="V2100" s="100"/>
    </row>
    <row r="2101" spans="1:22" ht="18" customHeight="1">
      <c r="A2101" s="102"/>
      <c r="B2101" s="53" t="s">
        <v>21</v>
      </c>
      <c r="C2101" s="54">
        <v>4</v>
      </c>
      <c r="D2101" s="54">
        <v>15</v>
      </c>
      <c r="E2101" s="54">
        <v>18</v>
      </c>
      <c r="F2101" s="54">
        <v>7</v>
      </c>
      <c r="G2101" s="54">
        <v>13</v>
      </c>
      <c r="H2101" s="54">
        <v>4</v>
      </c>
      <c r="I2101" s="54">
        <v>14</v>
      </c>
      <c r="J2101" s="54">
        <v>31</v>
      </c>
      <c r="K2101" s="54">
        <v>12</v>
      </c>
      <c r="L2101" s="54">
        <v>10</v>
      </c>
      <c r="M2101" s="54">
        <v>60</v>
      </c>
      <c r="N2101" s="54">
        <v>9</v>
      </c>
      <c r="O2101" s="54">
        <v>6</v>
      </c>
      <c r="P2101" s="54">
        <v>4</v>
      </c>
      <c r="Q2101" s="54">
        <v>1</v>
      </c>
      <c r="R2101" s="54">
        <v>1</v>
      </c>
      <c r="S2101" s="54">
        <v>0</v>
      </c>
      <c r="T2101" s="11">
        <f>SUM(C2101:S2101)</f>
        <v>209</v>
      </c>
      <c r="V2101" s="100"/>
    </row>
    <row r="2102" spans="1:22" ht="18" customHeight="1">
      <c r="A2102" s="102"/>
      <c r="B2102" s="53" t="s">
        <v>24</v>
      </c>
      <c r="C2102" s="54">
        <v>3</v>
      </c>
      <c r="D2102" s="54">
        <v>16</v>
      </c>
      <c r="E2102" s="54">
        <v>18</v>
      </c>
      <c r="F2102" s="54">
        <v>8</v>
      </c>
      <c r="G2102" s="54">
        <v>13</v>
      </c>
      <c r="H2102" s="54">
        <v>4</v>
      </c>
      <c r="I2102" s="54">
        <v>14</v>
      </c>
      <c r="J2102" s="54">
        <v>31</v>
      </c>
      <c r="K2102" s="54">
        <v>13</v>
      </c>
      <c r="L2102" s="54">
        <v>11</v>
      </c>
      <c r="M2102" s="54">
        <v>69</v>
      </c>
      <c r="N2102" s="54">
        <v>9</v>
      </c>
      <c r="O2102" s="54">
        <v>8</v>
      </c>
      <c r="P2102" s="54">
        <v>4</v>
      </c>
      <c r="Q2102" s="54">
        <v>1</v>
      </c>
      <c r="R2102" s="54">
        <v>1</v>
      </c>
      <c r="S2102" s="54">
        <v>0</v>
      </c>
      <c r="T2102" s="11">
        <f>SUM(C2102:S2102)</f>
        <v>223</v>
      </c>
      <c r="V2102" s="100"/>
    </row>
    <row r="2103" spans="1:22" ht="18" customHeight="1">
      <c r="A2103" s="102"/>
      <c r="B2103" s="53" t="s">
        <v>25</v>
      </c>
      <c r="C2103" s="54">
        <v>1</v>
      </c>
      <c r="D2103" s="54">
        <v>1</v>
      </c>
      <c r="E2103" s="54">
        <v>1</v>
      </c>
      <c r="F2103" s="54">
        <v>1</v>
      </c>
      <c r="G2103" s="54">
        <v>0</v>
      </c>
      <c r="H2103" s="54">
        <v>0</v>
      </c>
      <c r="I2103" s="54">
        <v>1</v>
      </c>
      <c r="J2103" s="54">
        <v>2</v>
      </c>
      <c r="K2103" s="54">
        <v>0</v>
      </c>
      <c r="L2103" s="54">
        <v>2</v>
      </c>
      <c r="M2103" s="54">
        <v>1</v>
      </c>
      <c r="N2103" s="54">
        <v>0</v>
      </c>
      <c r="O2103" s="54">
        <v>2</v>
      </c>
      <c r="P2103" s="54">
        <v>0</v>
      </c>
      <c r="Q2103" s="54">
        <v>0</v>
      </c>
      <c r="R2103" s="54">
        <v>0</v>
      </c>
      <c r="S2103" s="54">
        <v>0</v>
      </c>
      <c r="T2103" s="11">
        <f>SUM(C2103:S2103)</f>
        <v>12</v>
      </c>
      <c r="V2103" s="100"/>
    </row>
    <row r="2104" spans="1:22" ht="18" customHeight="1">
      <c r="A2104" s="102"/>
      <c r="B2104" s="53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C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100"/>
    </row>
    <row r="2105" spans="1:22" ht="18" customHeight="1">
      <c r="A2105" s="102"/>
      <c r="B2105" s="53" t="s">
        <v>22</v>
      </c>
      <c r="C2105" s="54">
        <v>3</v>
      </c>
      <c r="D2105" s="54">
        <v>1</v>
      </c>
      <c r="E2105" s="54">
        <v>6</v>
      </c>
      <c r="F2105" s="54">
        <v>7</v>
      </c>
      <c r="G2105" s="54">
        <v>4</v>
      </c>
      <c r="H2105" s="54">
        <v>4</v>
      </c>
      <c r="I2105" s="54">
        <v>14</v>
      </c>
      <c r="J2105" s="54">
        <v>18</v>
      </c>
      <c r="K2105" s="54">
        <v>9</v>
      </c>
      <c r="L2105" s="54">
        <v>7</v>
      </c>
      <c r="M2105" s="54">
        <v>47</v>
      </c>
      <c r="N2105" s="54">
        <v>2</v>
      </c>
      <c r="O2105" s="54">
        <v>4</v>
      </c>
      <c r="P2105" s="54">
        <v>3</v>
      </c>
      <c r="Q2105" s="54">
        <v>1</v>
      </c>
      <c r="R2105" s="54">
        <v>1</v>
      </c>
      <c r="S2105" s="54">
        <v>0</v>
      </c>
      <c r="T2105" s="11">
        <f>SUM(C2105:S2105)</f>
        <v>131</v>
      </c>
      <c r="V2105" s="100"/>
    </row>
    <row r="2106" spans="1:22" ht="18" customHeight="1">
      <c r="A2106" s="102"/>
      <c r="B2106" s="53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5">
        <f>IF(T2105&gt;0,(T2100+T2101)/T2105, "-")</f>
        <v>1.7938931297709924</v>
      </c>
      <c r="V2106" s="100"/>
    </row>
    <row r="2107" spans="1:22" ht="18" customHeight="1">
      <c r="A2107" s="103"/>
      <c r="B2107" s="53" t="s">
        <v>44</v>
      </c>
      <c r="C2107" s="59">
        <v>0</v>
      </c>
      <c r="D2107" s="59">
        <v>0</v>
      </c>
      <c r="E2107" s="59">
        <v>0</v>
      </c>
      <c r="F2107" s="59">
        <v>0.1429</v>
      </c>
      <c r="G2107" s="59">
        <v>0</v>
      </c>
      <c r="H2107" s="59">
        <v>0.5</v>
      </c>
      <c r="I2107" s="59">
        <v>0.5</v>
      </c>
      <c r="J2107" s="59">
        <v>0.22220000000000001</v>
      </c>
      <c r="K2107" s="59">
        <v>0.1111</v>
      </c>
      <c r="L2107" s="59">
        <v>0</v>
      </c>
      <c r="M2107" s="59">
        <v>0.25530000000000003</v>
      </c>
      <c r="N2107" s="59">
        <v>0</v>
      </c>
      <c r="O2107" s="59">
        <v>0.25</v>
      </c>
      <c r="P2107" s="59">
        <v>0</v>
      </c>
      <c r="Q2107" s="59">
        <v>0</v>
      </c>
      <c r="R2107" s="59">
        <v>1</v>
      </c>
      <c r="S2107" s="58" t="s">
        <v>43</v>
      </c>
      <c r="T2107" s="60">
        <v>0.22140000000000001</v>
      </c>
      <c r="V2107" s="100"/>
    </row>
    <row r="2108" spans="1:22" ht="15" customHeight="1">
      <c r="A2108" s="122" t="s">
        <v>32</v>
      </c>
      <c r="B2108" s="123"/>
      <c r="C2108" s="113" t="s">
        <v>51</v>
      </c>
      <c r="D2108" s="114"/>
      <c r="E2108" s="114"/>
      <c r="F2108" s="114"/>
      <c r="G2108" s="114"/>
      <c r="H2108" s="114"/>
      <c r="I2108" s="114"/>
      <c r="J2108" s="114"/>
      <c r="K2108" s="114"/>
      <c r="L2108" s="114"/>
      <c r="M2108" s="114"/>
      <c r="N2108" s="114"/>
      <c r="O2108" s="114"/>
      <c r="P2108" s="114"/>
      <c r="Q2108" s="114"/>
      <c r="R2108" s="114"/>
      <c r="S2108" s="114"/>
      <c r="T2108" s="115"/>
    </row>
    <row r="2109" spans="1:22">
      <c r="A2109" s="124"/>
      <c r="B2109" s="125"/>
      <c r="C2109" s="116"/>
      <c r="D2109" s="117"/>
      <c r="E2109" s="117"/>
      <c r="F2109" s="117"/>
      <c r="G2109" s="117"/>
      <c r="H2109" s="117"/>
      <c r="I2109" s="117"/>
      <c r="J2109" s="117"/>
      <c r="K2109" s="117"/>
      <c r="L2109" s="117"/>
      <c r="M2109" s="117"/>
      <c r="N2109" s="117"/>
      <c r="O2109" s="117"/>
      <c r="P2109" s="117"/>
      <c r="Q2109" s="117"/>
      <c r="R2109" s="117"/>
      <c r="S2109" s="117"/>
      <c r="T2109" s="118"/>
    </row>
    <row r="2110" spans="1:22">
      <c r="A2110" s="124"/>
      <c r="B2110" s="125"/>
      <c r="C2110" s="116"/>
      <c r="D2110" s="117"/>
      <c r="E2110" s="117"/>
      <c r="F2110" s="117"/>
      <c r="G2110" s="117"/>
      <c r="H2110" s="117"/>
      <c r="I2110" s="117"/>
      <c r="J2110" s="117"/>
      <c r="K2110" s="117"/>
      <c r="L2110" s="117"/>
      <c r="M2110" s="117"/>
      <c r="N2110" s="117"/>
      <c r="O2110" s="117"/>
      <c r="P2110" s="117"/>
      <c r="Q2110" s="117"/>
      <c r="R2110" s="117"/>
      <c r="S2110" s="117"/>
      <c r="T2110" s="118"/>
    </row>
    <row r="2111" spans="1:22">
      <c r="A2111" s="124"/>
      <c r="B2111" s="125"/>
      <c r="C2111" s="116"/>
      <c r="D2111" s="117"/>
      <c r="E2111" s="117"/>
      <c r="F2111" s="117"/>
      <c r="G2111" s="117"/>
      <c r="H2111" s="117"/>
      <c r="I2111" s="117"/>
      <c r="J2111" s="117"/>
      <c r="K2111" s="117"/>
      <c r="L2111" s="117"/>
      <c r="M2111" s="117"/>
      <c r="N2111" s="117"/>
      <c r="O2111" s="117"/>
      <c r="P2111" s="117"/>
      <c r="Q2111" s="117"/>
      <c r="R2111" s="117"/>
      <c r="S2111" s="117"/>
      <c r="T2111" s="118"/>
    </row>
    <row r="2112" spans="1:22">
      <c r="A2112" s="124"/>
      <c r="B2112" s="125"/>
      <c r="C2112" s="116"/>
      <c r="D2112" s="117"/>
      <c r="E2112" s="117"/>
      <c r="F2112" s="117"/>
      <c r="G2112" s="117"/>
      <c r="H2112" s="117"/>
      <c r="I2112" s="117"/>
      <c r="J2112" s="117"/>
      <c r="K2112" s="117"/>
      <c r="L2112" s="117"/>
      <c r="M2112" s="117"/>
      <c r="N2112" s="117"/>
      <c r="O2112" s="117"/>
      <c r="P2112" s="117"/>
      <c r="Q2112" s="117"/>
      <c r="R2112" s="117"/>
      <c r="S2112" s="117"/>
      <c r="T2112" s="118"/>
    </row>
    <row r="2113" spans="1:24">
      <c r="A2113" s="124"/>
      <c r="B2113" s="125"/>
      <c r="C2113" s="119"/>
      <c r="D2113" s="120"/>
      <c r="E2113" s="120"/>
      <c r="F2113" s="120"/>
      <c r="G2113" s="120"/>
      <c r="H2113" s="120"/>
      <c r="I2113" s="120"/>
      <c r="J2113" s="120"/>
      <c r="K2113" s="120"/>
      <c r="L2113" s="120"/>
      <c r="M2113" s="120"/>
      <c r="N2113" s="120"/>
      <c r="O2113" s="120"/>
      <c r="P2113" s="120"/>
      <c r="Q2113" s="120"/>
      <c r="R2113" s="120"/>
      <c r="S2113" s="120"/>
      <c r="T2113" s="121"/>
    </row>
    <row r="2114" spans="1:24">
      <c r="A2114" s="126"/>
      <c r="B2114" s="127"/>
      <c r="C2114" s="128" t="s">
        <v>41</v>
      </c>
      <c r="D2114" s="128"/>
      <c r="E2114" s="128"/>
      <c r="F2114" s="128"/>
      <c r="G2114" s="128"/>
      <c r="H2114" s="128"/>
      <c r="I2114" s="128"/>
      <c r="J2114" s="128"/>
      <c r="K2114" s="128"/>
      <c r="L2114" s="128"/>
      <c r="M2114" s="128"/>
      <c r="N2114" s="128"/>
      <c r="O2114" s="128"/>
      <c r="P2114" s="128"/>
      <c r="Q2114" s="128"/>
      <c r="R2114" s="128"/>
      <c r="S2114" s="128"/>
      <c r="T2114" s="129"/>
    </row>
    <row r="2115" spans="1:24">
      <c r="A2115" s="9"/>
      <c r="B2115" s="8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3"/>
    </row>
    <row r="2116" spans="1:24">
      <c r="A2116" s="9"/>
      <c r="B2116" s="8"/>
      <c r="S2116" s="2"/>
      <c r="T2116" s="3"/>
    </row>
    <row r="2117" spans="1:24">
      <c r="A2117" s="9"/>
      <c r="B2117" s="8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42"/>
      <c r="U2117" s="43"/>
      <c r="V2117" s="50"/>
      <c r="W2117" s="43"/>
      <c r="X2117" s="43"/>
    </row>
    <row r="2118" spans="1:24">
      <c r="A2118" s="9"/>
      <c r="B2118" s="8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41"/>
      <c r="T2118" s="42"/>
      <c r="U2118" s="43"/>
      <c r="V2118" s="50"/>
      <c r="W2118" s="44"/>
      <c r="X2118" s="43"/>
    </row>
    <row r="2119" spans="1:24">
      <c r="A2119" s="9"/>
      <c r="B2119" s="8"/>
      <c r="C2119" s="2"/>
      <c r="D2119" s="2"/>
      <c r="E2119" s="2"/>
      <c r="F2119" s="2"/>
      <c r="G2119" s="2"/>
      <c r="H2119" s="2"/>
      <c r="I2119" s="2"/>
      <c r="J2119" s="41"/>
      <c r="K2119" s="44"/>
      <c r="L2119" s="41"/>
      <c r="M2119" s="41"/>
      <c r="N2119" s="41"/>
      <c r="O2119" s="41"/>
      <c r="P2119" s="41"/>
      <c r="Q2119" s="41"/>
      <c r="R2119" s="41"/>
      <c r="S2119" s="41"/>
      <c r="T2119" s="42"/>
      <c r="U2119" s="43"/>
      <c r="V2119" s="50"/>
      <c r="W2119" s="43"/>
      <c r="X2119" s="43"/>
    </row>
    <row r="2120" spans="1:24">
      <c r="A2120" s="9"/>
      <c r="B2120" s="8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3"/>
    </row>
    <row r="2121" spans="1:24">
      <c r="A2121" s="9"/>
      <c r="B2121" s="8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3"/>
    </row>
    <row r="2122" spans="1:24">
      <c r="A2122" s="9"/>
      <c r="B2122" s="8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3"/>
    </row>
    <row r="2123" spans="1:24">
      <c r="A2123" s="9"/>
      <c r="B2123" s="8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3"/>
      <c r="X2123" s="59"/>
    </row>
  </sheetData>
  <autoFilter ref="A2:B2114" xr:uid="{00000000-0009-0000-0000-000000000000}"/>
  <mergeCells count="286">
    <mergeCell ref="A2100:A2107"/>
    <mergeCell ref="A2084:A2091"/>
    <mergeCell ref="A2052:A2059"/>
    <mergeCell ref="A2036:A2043"/>
    <mergeCell ref="A2020:A2027"/>
    <mergeCell ref="A2004:A2011"/>
    <mergeCell ref="A1988:A1995"/>
    <mergeCell ref="A1972:A1979"/>
    <mergeCell ref="A1940:A1947"/>
    <mergeCell ref="A1924:A1931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108:T2113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08:B2114"/>
    <mergeCell ref="A1796:A1803"/>
    <mergeCell ref="A1780:A1787"/>
    <mergeCell ref="A1708:A1715"/>
    <mergeCell ref="A1868:A1875"/>
    <mergeCell ref="A1828:A1835"/>
    <mergeCell ref="A1844:A1851"/>
    <mergeCell ref="A1812:A1819"/>
    <mergeCell ref="C2114:T2114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92:A209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949" priority="2282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948" priority="2279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947" priority="2278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946" priority="2283" operator="greaterThanOrEqual">
      <formula>4</formula>
    </cfRule>
  </conditionalFormatting>
  <conditionalFormatting sqref="C255:S255">
    <cfRule type="cellIs" dxfId="1945" priority="2275" operator="greaterThanOrEqual">
      <formula>1000</formula>
    </cfRule>
  </conditionalFormatting>
  <conditionalFormatting sqref="C254:S254">
    <cfRule type="cellIs" dxfId="1944" priority="2274" operator="greaterThanOrEqual">
      <formula>100</formula>
    </cfRule>
  </conditionalFormatting>
  <conditionalFormatting sqref="C258:S258">
    <cfRule type="cellIs" dxfId="1943" priority="2273" operator="greaterThanOrEqual">
      <formula>0.2</formula>
    </cfRule>
  </conditionalFormatting>
  <conditionalFormatting sqref="C260:S260">
    <cfRule type="cellIs" dxfId="1942" priority="2276" operator="greaterThanOrEqual">
      <formula>4</formula>
    </cfRule>
  </conditionalFormatting>
  <conditionalFormatting sqref="C248:R248">
    <cfRule type="cellIs" dxfId="1941" priority="2272" operator="greaterThanOrEqual">
      <formula>1000</formula>
    </cfRule>
  </conditionalFormatting>
  <conditionalFormatting sqref="C262:S262">
    <cfRule type="cellIs" dxfId="1940" priority="2267" operator="greaterThanOrEqual">
      <formula>1000</formula>
    </cfRule>
  </conditionalFormatting>
  <conditionalFormatting sqref="C261:S261">
    <cfRule type="cellIs" dxfId="1939" priority="2266" operator="greaterThanOrEqual">
      <formula>100</formula>
    </cfRule>
  </conditionalFormatting>
  <conditionalFormatting sqref="C265:S265">
    <cfRule type="cellIs" dxfId="1938" priority="2265" operator="greaterThanOrEqual">
      <formula>0.2</formula>
    </cfRule>
  </conditionalFormatting>
  <conditionalFormatting sqref="C267:S267">
    <cfRule type="cellIs" dxfId="1937" priority="2268" operator="greaterThanOrEqual">
      <formula>4</formula>
    </cfRule>
  </conditionalFormatting>
  <conditionalFormatting sqref="C269:S269">
    <cfRule type="cellIs" dxfId="1936" priority="2263" operator="greaterThanOrEqual">
      <formula>1000</formula>
    </cfRule>
  </conditionalFormatting>
  <conditionalFormatting sqref="C268:S268">
    <cfRule type="cellIs" dxfId="1935" priority="2262" operator="greaterThanOrEqual">
      <formula>100</formula>
    </cfRule>
  </conditionalFormatting>
  <conditionalFormatting sqref="C272:S272">
    <cfRule type="cellIs" dxfId="1934" priority="2261" operator="greaterThanOrEqual">
      <formula>0.2</formula>
    </cfRule>
  </conditionalFormatting>
  <conditionalFormatting sqref="C274:S274">
    <cfRule type="cellIs" dxfId="1933" priority="2264" operator="greaterThanOrEqual">
      <formula>4</formula>
    </cfRule>
  </conditionalFormatting>
  <conditionalFormatting sqref="C276:S276">
    <cfRule type="cellIs" dxfId="1932" priority="2259" operator="greaterThanOrEqual">
      <formula>1000</formula>
    </cfRule>
  </conditionalFormatting>
  <conditionalFormatting sqref="C275:S275">
    <cfRule type="cellIs" dxfId="1931" priority="2258" operator="greaterThanOrEqual">
      <formula>100</formula>
    </cfRule>
  </conditionalFormatting>
  <conditionalFormatting sqref="C279:S279">
    <cfRule type="cellIs" dxfId="1930" priority="2257" operator="greaterThanOrEqual">
      <formula>$T$279*1.2</formula>
    </cfRule>
  </conditionalFormatting>
  <conditionalFormatting sqref="C281:S281">
    <cfRule type="cellIs" dxfId="1929" priority="2260" operator="greaterThanOrEqual">
      <formula>4</formula>
    </cfRule>
  </conditionalFormatting>
  <conditionalFormatting sqref="C283:S283">
    <cfRule type="cellIs" dxfId="1928" priority="2255" operator="greaterThanOrEqual">
      <formula>1000</formula>
    </cfRule>
  </conditionalFormatting>
  <conditionalFormatting sqref="C282:S282">
    <cfRule type="cellIs" dxfId="1927" priority="2254" operator="greaterThanOrEqual">
      <formula>100</formula>
    </cfRule>
  </conditionalFormatting>
  <conditionalFormatting sqref="C286:S286">
    <cfRule type="cellIs" dxfId="1926" priority="2253" operator="greaterThanOrEqual">
      <formula>$T$279*1.2</formula>
    </cfRule>
  </conditionalFormatting>
  <conditionalFormatting sqref="C288:S288">
    <cfRule type="cellIs" dxfId="1925" priority="2256" operator="greaterThanOrEqual">
      <formula>4</formula>
    </cfRule>
  </conditionalFormatting>
  <conditionalFormatting sqref="C290:S290">
    <cfRule type="cellIs" dxfId="1924" priority="2251" operator="greaterThanOrEqual">
      <formula>1000</formula>
    </cfRule>
  </conditionalFormatting>
  <conditionalFormatting sqref="C289:S289">
    <cfRule type="cellIs" dxfId="1923" priority="2250" operator="greaterThanOrEqual">
      <formula>100</formula>
    </cfRule>
  </conditionalFormatting>
  <conditionalFormatting sqref="C293:S293">
    <cfRule type="cellIs" dxfId="1922" priority="2249" operator="greaterThanOrEqual">
      <formula>$T$279*1.2</formula>
    </cfRule>
  </conditionalFormatting>
  <conditionalFormatting sqref="C295:S295">
    <cfRule type="cellIs" dxfId="1921" priority="2252" operator="greaterThanOrEqual">
      <formula>4</formula>
    </cfRule>
  </conditionalFormatting>
  <conditionalFormatting sqref="C297:S297">
    <cfRule type="cellIs" dxfId="1920" priority="2247" operator="greaterThanOrEqual">
      <formula>1000</formula>
    </cfRule>
  </conditionalFormatting>
  <conditionalFormatting sqref="C296:S296">
    <cfRule type="cellIs" dxfId="1919" priority="2246" operator="greaterThanOrEqual">
      <formula>100</formula>
    </cfRule>
  </conditionalFormatting>
  <conditionalFormatting sqref="C300:R300">
    <cfRule type="cellIs" dxfId="1918" priority="2245" operator="greaterThanOrEqual">
      <formula>$T$279*1.2</formula>
    </cfRule>
  </conditionalFormatting>
  <conditionalFormatting sqref="C302:R302">
    <cfRule type="cellIs" dxfId="1917" priority="2248" operator="greaterThanOrEqual">
      <formula>4</formula>
    </cfRule>
  </conditionalFormatting>
  <conditionalFormatting sqref="C304:R304">
    <cfRule type="cellIs" dxfId="1916" priority="2243" operator="greaterThanOrEqual">
      <formula>1000</formula>
    </cfRule>
  </conditionalFormatting>
  <conditionalFormatting sqref="C303:R303">
    <cfRule type="cellIs" dxfId="1915" priority="2242" operator="greaterThanOrEqual">
      <formula>100</formula>
    </cfRule>
  </conditionalFormatting>
  <conditionalFormatting sqref="C307:R307">
    <cfRule type="cellIs" dxfId="1914" priority="2241" operator="greaterThanOrEqual">
      <formula>$T$279*1.2</formula>
    </cfRule>
  </conditionalFormatting>
  <conditionalFormatting sqref="C309:R309">
    <cfRule type="cellIs" dxfId="1913" priority="2244" operator="greaterThanOrEqual">
      <formula>4</formula>
    </cfRule>
  </conditionalFormatting>
  <conditionalFormatting sqref="C311:R311">
    <cfRule type="cellIs" dxfId="1912" priority="2239" operator="greaterThanOrEqual">
      <formula>1000</formula>
    </cfRule>
  </conditionalFormatting>
  <conditionalFormatting sqref="C310:R310">
    <cfRule type="cellIs" dxfId="1911" priority="2238" operator="greaterThanOrEqual">
      <formula>100</formula>
    </cfRule>
  </conditionalFormatting>
  <conditionalFormatting sqref="C314:R314">
    <cfRule type="cellIs" dxfId="1910" priority="2237" operator="greaterThanOrEqual">
      <formula>$T$279*1.2</formula>
    </cfRule>
  </conditionalFormatting>
  <conditionalFormatting sqref="C316:R316">
    <cfRule type="cellIs" dxfId="1909" priority="2240" operator="greaterThanOrEqual">
      <formula>4</formula>
    </cfRule>
  </conditionalFormatting>
  <conditionalFormatting sqref="C318:R318">
    <cfRule type="cellIs" dxfId="1908" priority="2235" operator="greaterThanOrEqual">
      <formula>1000</formula>
    </cfRule>
  </conditionalFormatting>
  <conditionalFormatting sqref="C317:R317">
    <cfRule type="cellIs" dxfId="1907" priority="2234" operator="greaterThanOrEqual">
      <formula>100</formula>
    </cfRule>
  </conditionalFormatting>
  <conditionalFormatting sqref="C321:R321">
    <cfRule type="cellIs" dxfId="1906" priority="2233" operator="greaterThanOrEqual">
      <formula>$T$279*1.2</formula>
    </cfRule>
  </conditionalFormatting>
  <conditionalFormatting sqref="C323:R323">
    <cfRule type="cellIs" dxfId="1905" priority="2236" operator="greaterThanOrEqual">
      <formula>4</formula>
    </cfRule>
  </conditionalFormatting>
  <conditionalFormatting sqref="C325:R325">
    <cfRule type="cellIs" dxfId="1904" priority="2231" operator="greaterThanOrEqual">
      <formula>1000</formula>
    </cfRule>
  </conditionalFormatting>
  <conditionalFormatting sqref="C324:R324">
    <cfRule type="cellIs" dxfId="1903" priority="2230" operator="greaterThanOrEqual">
      <formula>100</formula>
    </cfRule>
  </conditionalFormatting>
  <conditionalFormatting sqref="C328:R328">
    <cfRule type="cellIs" dxfId="1902" priority="2229" operator="greaterThanOrEqual">
      <formula>$T$279*1.2</formula>
    </cfRule>
  </conditionalFormatting>
  <conditionalFormatting sqref="C330:R330">
    <cfRule type="cellIs" dxfId="1901" priority="2232" operator="greaterThanOrEqual">
      <formula>4</formula>
    </cfRule>
  </conditionalFormatting>
  <conditionalFormatting sqref="C332:R332">
    <cfRule type="cellIs" dxfId="1900" priority="2227" operator="greaterThanOrEqual">
      <formula>1000</formula>
    </cfRule>
  </conditionalFormatting>
  <conditionalFormatting sqref="C331:R331">
    <cfRule type="cellIs" dxfId="1899" priority="2226" operator="greaterThanOrEqual">
      <formula>100</formula>
    </cfRule>
  </conditionalFormatting>
  <conditionalFormatting sqref="C335:R335">
    <cfRule type="cellIs" dxfId="1898" priority="2225" operator="greaterThanOrEqual">
      <formula>$T$279*1.2</formula>
    </cfRule>
  </conditionalFormatting>
  <conditionalFormatting sqref="C337:R337">
    <cfRule type="cellIs" dxfId="1897" priority="2228" operator="greaterThanOrEqual">
      <formula>4</formula>
    </cfRule>
  </conditionalFormatting>
  <conditionalFormatting sqref="C339:R339">
    <cfRule type="cellIs" dxfId="1896" priority="2223" operator="greaterThanOrEqual">
      <formula>1000</formula>
    </cfRule>
  </conditionalFormatting>
  <conditionalFormatting sqref="C338:R338">
    <cfRule type="cellIs" dxfId="1895" priority="2222" operator="greaterThanOrEqual">
      <formula>100</formula>
    </cfRule>
  </conditionalFormatting>
  <conditionalFormatting sqref="C342:R342">
    <cfRule type="cellIs" dxfId="1894" priority="2221" operator="greaterThanOrEqual">
      <formula>$T$279*1.2</formula>
    </cfRule>
  </conditionalFormatting>
  <conditionalFormatting sqref="C344:R344">
    <cfRule type="cellIs" dxfId="1893" priority="2224" operator="greaterThanOrEqual">
      <formula>4</formula>
    </cfRule>
  </conditionalFormatting>
  <conditionalFormatting sqref="C346:R346">
    <cfRule type="cellIs" dxfId="1892" priority="2219" operator="greaterThanOrEqual">
      <formula>1000</formula>
    </cfRule>
  </conditionalFormatting>
  <conditionalFormatting sqref="C345:R345">
    <cfRule type="cellIs" dxfId="1891" priority="2218" operator="greaterThanOrEqual">
      <formula>100</formula>
    </cfRule>
  </conditionalFormatting>
  <conditionalFormatting sqref="C349:R349">
    <cfRule type="cellIs" dxfId="1890" priority="2217" operator="greaterThanOrEqual">
      <formula>$T$279*1.2</formula>
    </cfRule>
  </conditionalFormatting>
  <conditionalFormatting sqref="C351:R351">
    <cfRule type="cellIs" dxfId="1889" priority="2220" operator="greaterThanOrEqual">
      <formula>4</formula>
    </cfRule>
  </conditionalFormatting>
  <conditionalFormatting sqref="C353:R353">
    <cfRule type="cellIs" dxfId="1888" priority="2215" operator="greaterThanOrEqual">
      <formula>1000</formula>
    </cfRule>
  </conditionalFormatting>
  <conditionalFormatting sqref="C352:R352">
    <cfRule type="cellIs" dxfId="1887" priority="2214" operator="greaterThanOrEqual">
      <formula>100</formula>
    </cfRule>
  </conditionalFormatting>
  <conditionalFormatting sqref="C356:R356">
    <cfRule type="cellIs" dxfId="1886" priority="2213" operator="greaterThanOrEqual">
      <formula>$T$279*1.2</formula>
    </cfRule>
  </conditionalFormatting>
  <conditionalFormatting sqref="C358:R358">
    <cfRule type="cellIs" dxfId="1885" priority="2216" operator="greaterThanOrEqual">
      <formula>4</formula>
    </cfRule>
  </conditionalFormatting>
  <conditionalFormatting sqref="C360:R360">
    <cfRule type="cellIs" dxfId="1884" priority="2211" operator="greaterThanOrEqual">
      <formula>1000</formula>
    </cfRule>
  </conditionalFormatting>
  <conditionalFormatting sqref="C359:R359">
    <cfRule type="cellIs" dxfId="1883" priority="2210" operator="greaterThanOrEqual">
      <formula>100</formula>
    </cfRule>
  </conditionalFormatting>
  <conditionalFormatting sqref="C363:R363">
    <cfRule type="cellIs" dxfId="1882" priority="2209" operator="greaterThanOrEqual">
      <formula>$T$279*1.2</formula>
    </cfRule>
  </conditionalFormatting>
  <conditionalFormatting sqref="C365:R365">
    <cfRule type="cellIs" dxfId="1881" priority="2212" operator="greaterThanOrEqual">
      <formula>4</formula>
    </cfRule>
  </conditionalFormatting>
  <conditionalFormatting sqref="C367:R367">
    <cfRule type="cellIs" dxfId="1880" priority="2205" operator="greaterThanOrEqual">
      <formula>1000</formula>
    </cfRule>
  </conditionalFormatting>
  <conditionalFormatting sqref="C366:R366">
    <cfRule type="cellIs" dxfId="1879" priority="2204" operator="greaterThanOrEqual">
      <formula>100</formula>
    </cfRule>
  </conditionalFormatting>
  <conditionalFormatting sqref="C370:R370">
    <cfRule type="cellIs" dxfId="1878" priority="2203" operator="greaterThanOrEqual">
      <formula>$T$279*1.2</formula>
    </cfRule>
  </conditionalFormatting>
  <conditionalFormatting sqref="C372:R372">
    <cfRule type="cellIs" dxfId="1877" priority="2206" operator="greaterThanOrEqual">
      <formula>4</formula>
    </cfRule>
  </conditionalFormatting>
  <conditionalFormatting sqref="C374:R374">
    <cfRule type="cellIs" dxfId="1876" priority="2199" operator="greaterThanOrEqual">
      <formula>1000</formula>
    </cfRule>
  </conditionalFormatting>
  <conditionalFormatting sqref="C373:R373">
    <cfRule type="cellIs" dxfId="1875" priority="2198" operator="greaterThanOrEqual">
      <formula>100</formula>
    </cfRule>
  </conditionalFormatting>
  <conditionalFormatting sqref="C377:S377">
    <cfRule type="cellIs" dxfId="1874" priority="2197" operator="greaterThanOrEqual">
      <formula>$T$279*1.2</formula>
    </cfRule>
  </conditionalFormatting>
  <conditionalFormatting sqref="T10 C10:R10">
    <cfRule type="cellIs" dxfId="1873" priority="2193" operator="greaterThan">
      <formula>0</formula>
    </cfRule>
  </conditionalFormatting>
  <conditionalFormatting sqref="C381:R381">
    <cfRule type="cellIs" dxfId="1872" priority="2189" operator="greaterThanOrEqual">
      <formula>1000</formula>
    </cfRule>
  </conditionalFormatting>
  <conditionalFormatting sqref="C380:R380">
    <cfRule type="cellIs" dxfId="1871" priority="2188" operator="greaterThanOrEqual">
      <formula>100</formula>
    </cfRule>
  </conditionalFormatting>
  <conditionalFormatting sqref="C384:S384">
    <cfRule type="cellIs" dxfId="1870" priority="2187" operator="greaterThanOrEqual">
      <formula>$T$279*1.2</formula>
    </cfRule>
  </conditionalFormatting>
  <conditionalFormatting sqref="C388:R388">
    <cfRule type="cellIs" dxfId="1869" priority="2185" operator="greaterThanOrEqual">
      <formula>1000</formula>
    </cfRule>
  </conditionalFormatting>
  <conditionalFormatting sqref="C387:R387">
    <cfRule type="cellIs" dxfId="1868" priority="2184" operator="greaterThanOrEqual">
      <formula>100</formula>
    </cfRule>
  </conditionalFormatting>
  <conditionalFormatting sqref="C391:S391">
    <cfRule type="cellIs" dxfId="1867" priority="2183" operator="greaterThanOrEqual">
      <formula>$T$279*1.2</formula>
    </cfRule>
  </conditionalFormatting>
  <conditionalFormatting sqref="C395:R395">
    <cfRule type="cellIs" dxfId="1866" priority="2182" operator="greaterThanOrEqual">
      <formula>1000</formula>
    </cfRule>
  </conditionalFormatting>
  <conditionalFormatting sqref="C394:R394">
    <cfRule type="cellIs" dxfId="1865" priority="2181" operator="greaterThanOrEqual">
      <formula>100</formula>
    </cfRule>
  </conditionalFormatting>
  <conditionalFormatting sqref="C398:S398">
    <cfRule type="cellIs" dxfId="1864" priority="2180" operator="greaterThanOrEqual">
      <formula>$T$279*1.2</formula>
    </cfRule>
  </conditionalFormatting>
  <conditionalFormatting sqref="C402:R402">
    <cfRule type="cellIs" dxfId="1863" priority="2179" operator="greaterThanOrEqual">
      <formula>1000</formula>
    </cfRule>
  </conditionalFormatting>
  <conditionalFormatting sqref="C401:R401">
    <cfRule type="cellIs" dxfId="1862" priority="2178" operator="greaterThanOrEqual">
      <formula>100</formula>
    </cfRule>
  </conditionalFormatting>
  <conditionalFormatting sqref="C405:S405">
    <cfRule type="cellIs" dxfId="1861" priority="2177" operator="greaterThanOrEqual">
      <formula>$T$279*1.2</formula>
    </cfRule>
  </conditionalFormatting>
  <conditionalFormatting sqref="C409:R409">
    <cfRule type="cellIs" dxfId="1860" priority="2176" operator="greaterThanOrEqual">
      <formula>1000</formula>
    </cfRule>
  </conditionalFormatting>
  <conditionalFormatting sqref="C408:R408">
    <cfRule type="cellIs" dxfId="1859" priority="2175" operator="greaterThanOrEqual">
      <formula>100</formula>
    </cfRule>
  </conditionalFormatting>
  <conditionalFormatting sqref="C412:S412">
    <cfRule type="cellIs" dxfId="1858" priority="2174" operator="greaterThanOrEqual">
      <formula>$T$279*1.2</formula>
    </cfRule>
  </conditionalFormatting>
  <conditionalFormatting sqref="C416:R416">
    <cfRule type="cellIs" dxfId="1857" priority="2173" operator="greaterThanOrEqual">
      <formula>1000</formula>
    </cfRule>
  </conditionalFormatting>
  <conditionalFormatting sqref="C415:R415">
    <cfRule type="cellIs" dxfId="1856" priority="2172" operator="greaterThanOrEqual">
      <formula>100</formula>
    </cfRule>
  </conditionalFormatting>
  <conditionalFormatting sqref="C419:S419">
    <cfRule type="cellIs" dxfId="1855" priority="2171" operator="greaterThanOrEqual">
      <formula>$T$279*1.2</formula>
    </cfRule>
  </conditionalFormatting>
  <conditionalFormatting sqref="C423:R423">
    <cfRule type="cellIs" dxfId="1854" priority="2170" operator="greaterThanOrEqual">
      <formula>1000</formula>
    </cfRule>
  </conditionalFormatting>
  <conditionalFormatting sqref="C422:R422">
    <cfRule type="cellIs" dxfId="1853" priority="2169" operator="greaterThanOrEqual">
      <formula>100</formula>
    </cfRule>
  </conditionalFormatting>
  <conditionalFormatting sqref="C426:S426">
    <cfRule type="cellIs" dxfId="1852" priority="2168" operator="greaterThanOrEqual">
      <formula>$T$279*1.2</formula>
    </cfRule>
  </conditionalFormatting>
  <conditionalFormatting sqref="C430:R430">
    <cfRule type="cellIs" dxfId="1851" priority="2167" operator="greaterThanOrEqual">
      <formula>1000</formula>
    </cfRule>
  </conditionalFormatting>
  <conditionalFormatting sqref="C429:R429">
    <cfRule type="cellIs" dxfId="1850" priority="2166" operator="greaterThanOrEqual">
      <formula>100</formula>
    </cfRule>
  </conditionalFormatting>
  <conditionalFormatting sqref="C433:S433">
    <cfRule type="cellIs" dxfId="1849" priority="2165" operator="greaterThanOrEqual">
      <formula>$T$279*1.2</formula>
    </cfRule>
  </conditionalFormatting>
  <conditionalFormatting sqref="C437:R437">
    <cfRule type="cellIs" dxfId="1848" priority="2164" operator="greaterThanOrEqual">
      <formula>1000</formula>
    </cfRule>
  </conditionalFormatting>
  <conditionalFormatting sqref="C436:R436">
    <cfRule type="cellIs" dxfId="1847" priority="2163" operator="greaterThanOrEqual">
      <formula>100</formula>
    </cfRule>
  </conditionalFormatting>
  <conditionalFormatting sqref="C440:S440">
    <cfRule type="cellIs" dxfId="1846" priority="2162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845" priority="2160" operator="lessThan">
      <formula>$T443*0.8</formula>
    </cfRule>
  </conditionalFormatting>
  <conditionalFormatting sqref="C445:R445">
    <cfRule type="cellIs" dxfId="1844" priority="2155" operator="greaterThanOrEqual">
      <formula>1000</formula>
    </cfRule>
  </conditionalFormatting>
  <conditionalFormatting sqref="C444:R444">
    <cfRule type="cellIs" dxfId="1843" priority="2154" operator="greaterThanOrEqual">
      <formula>100</formula>
    </cfRule>
  </conditionalFormatting>
  <conditionalFormatting sqref="C448:S448">
    <cfRule type="cellIs" dxfId="1842" priority="2153" operator="greaterThanOrEqual">
      <formula>$T$279*1.2</formula>
    </cfRule>
  </conditionalFormatting>
  <conditionalFormatting sqref="C451:M451 O451:P451 R451">
    <cfRule type="cellIs" dxfId="1841" priority="2152" operator="lessThan">
      <formula>$T451*0.8</formula>
    </cfRule>
  </conditionalFormatting>
  <conditionalFormatting sqref="S451">
    <cfRule type="cellIs" dxfId="1840" priority="2149" operator="lessThan">
      <formula>$T451*0.8</formula>
    </cfRule>
  </conditionalFormatting>
  <conditionalFormatting sqref="Q451">
    <cfRule type="cellIs" dxfId="1839" priority="2148" operator="lessThan">
      <formula>$T451*0.8</formula>
    </cfRule>
  </conditionalFormatting>
  <conditionalFormatting sqref="N451">
    <cfRule type="cellIs" dxfId="1838" priority="2147" operator="lessThan">
      <formula>$T451*0.8</formula>
    </cfRule>
  </conditionalFormatting>
  <conditionalFormatting sqref="C453:R453">
    <cfRule type="cellIs" dxfId="1837" priority="2146" operator="greaterThanOrEqual">
      <formula>1000</formula>
    </cfRule>
  </conditionalFormatting>
  <conditionalFormatting sqref="C452:R452">
    <cfRule type="cellIs" dxfId="1836" priority="2145" operator="greaterThanOrEqual">
      <formula>100</formula>
    </cfRule>
  </conditionalFormatting>
  <conditionalFormatting sqref="C456:S456">
    <cfRule type="cellIs" dxfId="1835" priority="2144" operator="greaterThanOrEqual">
      <formula>$T$279*1.2</formula>
    </cfRule>
  </conditionalFormatting>
  <conditionalFormatting sqref="C459:M459 O459:P459 R459">
    <cfRule type="cellIs" dxfId="1834" priority="2143" operator="lessThan">
      <formula>$T459*0.8</formula>
    </cfRule>
  </conditionalFormatting>
  <conditionalFormatting sqref="S459">
    <cfRule type="cellIs" dxfId="1833" priority="2142" operator="lessThan">
      <formula>$T459*0.8</formula>
    </cfRule>
  </conditionalFormatting>
  <conditionalFormatting sqref="N459">
    <cfRule type="cellIs" dxfId="1832" priority="2140" operator="lessThan">
      <formula>$T459*0.8</formula>
    </cfRule>
  </conditionalFormatting>
  <conditionalFormatting sqref="Q459">
    <cfRule type="cellIs" dxfId="1831" priority="2139" operator="lessThan">
      <formula>$T459*0.8</formula>
    </cfRule>
  </conditionalFormatting>
  <conditionalFormatting sqref="C461:R461">
    <cfRule type="cellIs" dxfId="1830" priority="2138" operator="greaterThanOrEqual">
      <formula>1000</formula>
    </cfRule>
  </conditionalFormatting>
  <conditionalFormatting sqref="C460:R460">
    <cfRule type="cellIs" dxfId="1829" priority="2137" operator="greaterThanOrEqual">
      <formula>100</formula>
    </cfRule>
  </conditionalFormatting>
  <conditionalFormatting sqref="C464:S464">
    <cfRule type="cellIs" dxfId="1828" priority="2136" operator="greaterThanOrEqual">
      <formula>$T$279*1.2</formula>
    </cfRule>
  </conditionalFormatting>
  <conditionalFormatting sqref="C467:M467 O467:P467 R467">
    <cfRule type="cellIs" dxfId="1827" priority="2135" operator="lessThan">
      <formula>$T467*0.8</formula>
    </cfRule>
  </conditionalFormatting>
  <conditionalFormatting sqref="S467">
    <cfRule type="cellIs" dxfId="1826" priority="2131" operator="lessThan">
      <formula>$T467*0.8</formula>
    </cfRule>
  </conditionalFormatting>
  <conditionalFormatting sqref="Q467">
    <cfRule type="cellIs" dxfId="1825" priority="2130" operator="lessThan">
      <formula>$T467*0.8</formula>
    </cfRule>
  </conditionalFormatting>
  <conditionalFormatting sqref="N467">
    <cfRule type="cellIs" dxfId="1824" priority="2129" operator="lessThan">
      <formula>$T467*0.8</formula>
    </cfRule>
  </conditionalFormatting>
  <conditionalFormatting sqref="C469:R469">
    <cfRule type="cellIs" dxfId="1823" priority="2128" operator="greaterThanOrEqual">
      <formula>1000</formula>
    </cfRule>
  </conditionalFormatting>
  <conditionalFormatting sqref="C468:R468">
    <cfRule type="cellIs" dxfId="1822" priority="2127" operator="greaterThanOrEqual">
      <formula>100</formula>
    </cfRule>
  </conditionalFormatting>
  <conditionalFormatting sqref="C472:S472">
    <cfRule type="cellIs" dxfId="1821" priority="2126" operator="greaterThanOrEqual">
      <formula>$T$279*1.2</formula>
    </cfRule>
  </conditionalFormatting>
  <conditionalFormatting sqref="C475:M475 O475:P475 R475">
    <cfRule type="cellIs" dxfId="1820" priority="2125" operator="lessThan">
      <formula>$T475*0.8</formula>
    </cfRule>
  </conditionalFormatting>
  <conditionalFormatting sqref="N475">
    <cfRule type="cellIs" dxfId="1819" priority="2121" operator="lessThan">
      <formula>$T475*0.8</formula>
    </cfRule>
  </conditionalFormatting>
  <conditionalFormatting sqref="S475">
    <cfRule type="cellIs" dxfId="1818" priority="2120" operator="lessThan">
      <formula>$T475*0.8</formula>
    </cfRule>
  </conditionalFormatting>
  <conditionalFormatting sqref="Q475">
    <cfRule type="cellIs" dxfId="1817" priority="2119" operator="lessThan">
      <formula>$T475*0.8</formula>
    </cfRule>
  </conditionalFormatting>
  <conditionalFormatting sqref="C477:R477">
    <cfRule type="cellIs" dxfId="1816" priority="2118" operator="greaterThanOrEqual">
      <formula>1000</formula>
    </cfRule>
  </conditionalFormatting>
  <conditionalFormatting sqref="C476:R476">
    <cfRule type="cellIs" dxfId="1815" priority="2117" operator="greaterThanOrEqual">
      <formula>100</formula>
    </cfRule>
  </conditionalFormatting>
  <conditionalFormatting sqref="C480:S480">
    <cfRule type="cellIs" dxfId="1814" priority="2116" operator="greaterThanOrEqual">
      <formula>$T$279*1.2</formula>
    </cfRule>
  </conditionalFormatting>
  <conditionalFormatting sqref="C483:M483 O483:P483 R483">
    <cfRule type="cellIs" dxfId="1813" priority="2115" operator="lessThan">
      <formula>$T483*0.8</formula>
    </cfRule>
  </conditionalFormatting>
  <conditionalFormatting sqref="S483">
    <cfRule type="cellIs" dxfId="1812" priority="2111" operator="lessThan">
      <formula>$T483*0.8</formula>
    </cfRule>
  </conditionalFormatting>
  <conditionalFormatting sqref="Q483">
    <cfRule type="cellIs" dxfId="1811" priority="2110" operator="lessThan">
      <formula>$T483*0.8</formula>
    </cfRule>
  </conditionalFormatting>
  <conditionalFormatting sqref="N483">
    <cfRule type="cellIs" dxfId="1810" priority="2109" operator="lessThan">
      <formula>$T483*0.8</formula>
    </cfRule>
  </conditionalFormatting>
  <conditionalFormatting sqref="C485:R485">
    <cfRule type="cellIs" dxfId="1809" priority="2108" operator="greaterThanOrEqual">
      <formula>1000</formula>
    </cfRule>
  </conditionalFormatting>
  <conditionalFormatting sqref="C484:R484">
    <cfRule type="cellIs" dxfId="1808" priority="2107" operator="greaterThanOrEqual">
      <formula>100</formula>
    </cfRule>
  </conditionalFormatting>
  <conditionalFormatting sqref="C488:S488">
    <cfRule type="cellIs" dxfId="1807" priority="2106" operator="greaterThanOrEqual">
      <formula>$T$279*1.2</formula>
    </cfRule>
  </conditionalFormatting>
  <conditionalFormatting sqref="C491:M491 O491:P491 R491">
    <cfRule type="cellIs" dxfId="1806" priority="2105" operator="lessThan">
      <formula>$T491*0.8</formula>
    </cfRule>
  </conditionalFormatting>
  <conditionalFormatting sqref="N491">
    <cfRule type="cellIs" dxfId="1805" priority="2101" operator="lessThan">
      <formula>$T491*0.8</formula>
    </cfRule>
  </conditionalFormatting>
  <conditionalFormatting sqref="Q491">
    <cfRule type="cellIs" dxfId="1804" priority="2100" operator="lessThan">
      <formula>$T491*0.8</formula>
    </cfRule>
  </conditionalFormatting>
  <conditionalFormatting sqref="S491">
    <cfRule type="cellIs" dxfId="1803" priority="2099" operator="lessThan">
      <formula>$T491*0.8</formula>
    </cfRule>
  </conditionalFormatting>
  <conditionalFormatting sqref="C493:R493">
    <cfRule type="cellIs" dxfId="1802" priority="2098" operator="greaterThanOrEqual">
      <formula>1000</formula>
    </cfRule>
  </conditionalFormatting>
  <conditionalFormatting sqref="C492:R492">
    <cfRule type="cellIs" dxfId="1801" priority="2097" operator="greaterThanOrEqual">
      <formula>100</formula>
    </cfRule>
  </conditionalFormatting>
  <conditionalFormatting sqref="C496:S496">
    <cfRule type="cellIs" dxfId="1800" priority="2096" operator="greaterThanOrEqual">
      <formula>$T$279*1.2</formula>
    </cfRule>
  </conditionalFormatting>
  <conditionalFormatting sqref="C499:M499 O499:P499 R499">
    <cfRule type="cellIs" dxfId="1799" priority="2095" operator="lessThan">
      <formula>$T499*0.8</formula>
    </cfRule>
  </conditionalFormatting>
  <conditionalFormatting sqref="Q499">
    <cfRule type="cellIs" dxfId="1798" priority="2091" operator="lessThan">
      <formula>$T499*0.8</formula>
    </cfRule>
  </conditionalFormatting>
  <conditionalFormatting sqref="S499">
    <cfRule type="cellIs" dxfId="1797" priority="2090" operator="lessThan">
      <formula>$T499*0.8</formula>
    </cfRule>
  </conditionalFormatting>
  <conditionalFormatting sqref="N499">
    <cfRule type="cellIs" dxfId="1796" priority="2089" operator="lessThan">
      <formula>$T499*0.8</formula>
    </cfRule>
  </conditionalFormatting>
  <conditionalFormatting sqref="C501:R501">
    <cfRule type="cellIs" dxfId="1795" priority="2088" operator="greaterThanOrEqual">
      <formula>1000</formula>
    </cfRule>
  </conditionalFormatting>
  <conditionalFormatting sqref="C500:R500">
    <cfRule type="cellIs" dxfId="1794" priority="2087" operator="greaterThanOrEqual">
      <formula>100</formula>
    </cfRule>
  </conditionalFormatting>
  <conditionalFormatting sqref="C504:S504">
    <cfRule type="cellIs" dxfId="1793" priority="2086" operator="greaterThanOrEqual">
      <formula>$T$279*1.2</formula>
    </cfRule>
  </conditionalFormatting>
  <conditionalFormatting sqref="C507:M507 O507:P507">
    <cfRule type="cellIs" dxfId="1792" priority="2085" operator="lessThan">
      <formula>$T507*0.8</formula>
    </cfRule>
  </conditionalFormatting>
  <conditionalFormatting sqref="N507">
    <cfRule type="cellIs" dxfId="1791" priority="2082" operator="lessThan">
      <formula>$T507*0.8</formula>
    </cfRule>
  </conditionalFormatting>
  <conditionalFormatting sqref="S507">
    <cfRule type="cellIs" dxfId="1790" priority="2081" operator="lessThan">
      <formula>$T507*0.8</formula>
    </cfRule>
  </conditionalFormatting>
  <conditionalFormatting sqref="R507">
    <cfRule type="cellIs" dxfId="1789" priority="2080" operator="lessThan">
      <formula>$T507*0.8</formula>
    </cfRule>
  </conditionalFormatting>
  <conditionalFormatting sqref="Q507">
    <cfRule type="cellIs" dxfId="1788" priority="2079" operator="lessThan">
      <formula>$T507*0.8</formula>
    </cfRule>
  </conditionalFormatting>
  <conditionalFormatting sqref="C509:R509">
    <cfRule type="cellIs" dxfId="1787" priority="2078" operator="greaterThanOrEqual">
      <formula>1000</formula>
    </cfRule>
  </conditionalFormatting>
  <conditionalFormatting sqref="C508:R508">
    <cfRule type="cellIs" dxfId="1786" priority="2077" operator="greaterThanOrEqual">
      <formula>100</formula>
    </cfRule>
  </conditionalFormatting>
  <conditionalFormatting sqref="C512:S512">
    <cfRule type="cellIs" dxfId="1785" priority="2076" operator="greaterThanOrEqual">
      <formula>$T$279*1.2</formula>
    </cfRule>
  </conditionalFormatting>
  <conditionalFormatting sqref="C515:M515 O515:P515">
    <cfRule type="cellIs" dxfId="1784" priority="2075" operator="lessThan">
      <formula>$T515*0.8</formula>
    </cfRule>
  </conditionalFormatting>
  <conditionalFormatting sqref="N515">
    <cfRule type="cellIs" dxfId="1783" priority="2074" operator="lessThan">
      <formula>$T515*0.8</formula>
    </cfRule>
  </conditionalFormatting>
  <conditionalFormatting sqref="S515">
    <cfRule type="cellIs" dxfId="1782" priority="2070" operator="lessThan">
      <formula>$T515*0.8</formula>
    </cfRule>
  </conditionalFormatting>
  <conditionalFormatting sqref="Q515">
    <cfRule type="cellIs" dxfId="1781" priority="2069" operator="lessThan">
      <formula>$T515*0.8</formula>
    </cfRule>
  </conditionalFormatting>
  <conditionalFormatting sqref="R515">
    <cfRule type="cellIs" dxfId="1780" priority="2068" operator="lessThan">
      <formula>$T515*0.8</formula>
    </cfRule>
  </conditionalFormatting>
  <conditionalFormatting sqref="C517:R517">
    <cfRule type="cellIs" dxfId="1779" priority="2067" operator="greaterThanOrEqual">
      <formula>1000</formula>
    </cfRule>
  </conditionalFormatting>
  <conditionalFormatting sqref="C516:R516">
    <cfRule type="cellIs" dxfId="1778" priority="2066" operator="greaterThanOrEqual">
      <formula>100</formula>
    </cfRule>
  </conditionalFormatting>
  <conditionalFormatting sqref="C520:S520">
    <cfRule type="cellIs" dxfId="1777" priority="2065" operator="greaterThanOrEqual">
      <formula>$T$279*1.2</formula>
    </cfRule>
  </conditionalFormatting>
  <conditionalFormatting sqref="C523:M523 O523:P523">
    <cfRule type="cellIs" dxfId="1776" priority="2064" operator="lessThan">
      <formula>$T523*0.8</formula>
    </cfRule>
  </conditionalFormatting>
  <conditionalFormatting sqref="S523">
    <cfRule type="cellIs" dxfId="1775" priority="2059" operator="lessThan">
      <formula>$T523*0.8</formula>
    </cfRule>
  </conditionalFormatting>
  <conditionalFormatting sqref="Q523">
    <cfRule type="cellIs" dxfId="1774" priority="2058" operator="lessThan">
      <formula>$T523*0.8</formula>
    </cfRule>
  </conditionalFormatting>
  <conditionalFormatting sqref="N523">
    <cfRule type="cellIs" dxfId="1773" priority="2057" operator="lessThan">
      <formula>$T523*0.8</formula>
    </cfRule>
  </conditionalFormatting>
  <conditionalFormatting sqref="R523">
    <cfRule type="cellIs" dxfId="1772" priority="2056" operator="lessThan">
      <formula>$T523*0.8</formula>
    </cfRule>
  </conditionalFormatting>
  <conditionalFormatting sqref="C525:R525">
    <cfRule type="cellIs" dxfId="1771" priority="2055" operator="greaterThanOrEqual">
      <formula>1000</formula>
    </cfRule>
  </conditionalFormatting>
  <conditionalFormatting sqref="C524:R524">
    <cfRule type="cellIs" dxfId="1770" priority="2054" operator="greaterThanOrEqual">
      <formula>100</formula>
    </cfRule>
  </conditionalFormatting>
  <conditionalFormatting sqref="C528:S528">
    <cfRule type="cellIs" dxfId="1769" priority="2053" operator="greaterThanOrEqual">
      <formula>$T$279*1.2</formula>
    </cfRule>
  </conditionalFormatting>
  <conditionalFormatting sqref="C531:M531 O531:P531">
    <cfRule type="cellIs" dxfId="1768" priority="2052" operator="lessThan">
      <formula>$T531*0.8</formula>
    </cfRule>
  </conditionalFormatting>
  <conditionalFormatting sqref="R531">
    <cfRule type="cellIs" dxfId="1767" priority="2047" operator="lessThan">
      <formula>$T531*0.8</formula>
    </cfRule>
  </conditionalFormatting>
  <conditionalFormatting sqref="S531">
    <cfRule type="cellIs" dxfId="1766" priority="2046" operator="lessThan">
      <formula>$T531*0.8</formula>
    </cfRule>
  </conditionalFormatting>
  <conditionalFormatting sqref="Q531">
    <cfRule type="cellIs" dxfId="1765" priority="2045" operator="lessThan">
      <formula>$T531*0.8</formula>
    </cfRule>
  </conditionalFormatting>
  <conditionalFormatting sqref="N531">
    <cfRule type="cellIs" dxfId="1764" priority="2044" operator="lessThan">
      <formula>$T531*0.8</formula>
    </cfRule>
  </conditionalFormatting>
  <conditionalFormatting sqref="C533:R533">
    <cfRule type="cellIs" dxfId="1763" priority="2043" operator="greaterThanOrEqual">
      <formula>1000</formula>
    </cfRule>
  </conditionalFormatting>
  <conditionalFormatting sqref="C532:R532">
    <cfRule type="cellIs" dxfId="1762" priority="2042" operator="greaterThanOrEqual">
      <formula>100</formula>
    </cfRule>
  </conditionalFormatting>
  <conditionalFormatting sqref="C536:S536">
    <cfRule type="cellIs" dxfId="1761" priority="2041" operator="greaterThanOrEqual">
      <formula>$T$279*1.2</formula>
    </cfRule>
  </conditionalFormatting>
  <conditionalFormatting sqref="C539:K539 O539:P539 M539">
    <cfRule type="cellIs" dxfId="1760" priority="2040" operator="lessThan">
      <formula>$T539*0.8</formula>
    </cfRule>
  </conditionalFormatting>
  <conditionalFormatting sqref="S539">
    <cfRule type="cellIs" dxfId="1759" priority="2035" operator="lessThan">
      <formula>$T539*0.8</formula>
    </cfRule>
  </conditionalFormatting>
  <conditionalFormatting sqref="Q539">
    <cfRule type="cellIs" dxfId="1758" priority="2034" operator="lessThan">
      <formula>$T539*0.8</formula>
    </cfRule>
  </conditionalFormatting>
  <conditionalFormatting sqref="N539">
    <cfRule type="cellIs" dxfId="1757" priority="2033" operator="lessThan">
      <formula>$T539*0.8</formula>
    </cfRule>
  </conditionalFormatting>
  <conditionalFormatting sqref="L539">
    <cfRule type="cellIs" dxfId="1756" priority="2032" operator="lessThan">
      <formula>$T539*0.8</formula>
    </cfRule>
  </conditionalFormatting>
  <conditionalFormatting sqref="R539">
    <cfRule type="cellIs" dxfId="1755" priority="2031" operator="lessThan">
      <formula>$T539*0.8</formula>
    </cfRule>
  </conditionalFormatting>
  <conditionalFormatting sqref="C541:R541">
    <cfRule type="cellIs" dxfId="1754" priority="2030" operator="greaterThanOrEqual">
      <formula>1000</formula>
    </cfRule>
  </conditionalFormatting>
  <conditionalFormatting sqref="C540:R540">
    <cfRule type="cellIs" dxfId="1753" priority="2029" operator="greaterThanOrEqual">
      <formula>100</formula>
    </cfRule>
  </conditionalFormatting>
  <conditionalFormatting sqref="C544:S544">
    <cfRule type="cellIs" dxfId="1752" priority="2028" operator="greaterThanOrEqual">
      <formula>$T$279*1.2</formula>
    </cfRule>
  </conditionalFormatting>
  <conditionalFormatting sqref="C547:K547 O547:P547 M547">
    <cfRule type="cellIs" dxfId="1751" priority="2027" operator="lessThan">
      <formula>$T547*0.8</formula>
    </cfRule>
  </conditionalFormatting>
  <conditionalFormatting sqref="Q547">
    <cfRule type="cellIs" dxfId="1750" priority="2021" operator="lessThan">
      <formula>$T547*0.8</formula>
    </cfRule>
  </conditionalFormatting>
  <conditionalFormatting sqref="R547">
    <cfRule type="cellIs" dxfId="1749" priority="2020" operator="lessThan">
      <formula>$T547*0.8</formula>
    </cfRule>
  </conditionalFormatting>
  <conditionalFormatting sqref="S547">
    <cfRule type="cellIs" dxfId="1748" priority="2019" operator="lessThan">
      <formula>$T547*0.8</formula>
    </cfRule>
  </conditionalFormatting>
  <conditionalFormatting sqref="L547">
    <cfRule type="cellIs" dxfId="1747" priority="2018" operator="lessThan">
      <formula>$T547*0.8</formula>
    </cfRule>
  </conditionalFormatting>
  <conditionalFormatting sqref="N547">
    <cfRule type="cellIs" dxfId="1746" priority="2017" operator="lessThan">
      <formula>$T547*0.8</formula>
    </cfRule>
  </conditionalFormatting>
  <conditionalFormatting sqref="C549:R549">
    <cfRule type="cellIs" dxfId="1745" priority="2016" operator="greaterThanOrEqual">
      <formula>1000</formula>
    </cfRule>
  </conditionalFormatting>
  <conditionalFormatting sqref="C548:R548">
    <cfRule type="cellIs" dxfId="1744" priority="2015" operator="greaterThanOrEqual">
      <formula>100</formula>
    </cfRule>
  </conditionalFormatting>
  <conditionalFormatting sqref="C552:S552">
    <cfRule type="cellIs" dxfId="1743" priority="2014" operator="greaterThanOrEqual">
      <formula>$T$279*1.2</formula>
    </cfRule>
  </conditionalFormatting>
  <conditionalFormatting sqref="C555:K555 O555:P555 M555">
    <cfRule type="cellIs" dxfId="1742" priority="2013" operator="lessThan">
      <formula>$T555*0.8</formula>
    </cfRule>
  </conditionalFormatting>
  <conditionalFormatting sqref="Q555">
    <cfRule type="cellIs" dxfId="1741" priority="2007" operator="lessThan">
      <formula>$T555*0.8</formula>
    </cfRule>
  </conditionalFormatting>
  <conditionalFormatting sqref="R555">
    <cfRule type="cellIs" dxfId="1740" priority="2006" operator="lessThan">
      <formula>$T555*0.8</formula>
    </cfRule>
  </conditionalFormatting>
  <conditionalFormatting sqref="S555">
    <cfRule type="cellIs" dxfId="1739" priority="2005" operator="lessThan">
      <formula>$T555*0.8</formula>
    </cfRule>
  </conditionalFormatting>
  <conditionalFormatting sqref="N555">
    <cfRule type="cellIs" dxfId="1738" priority="2004" operator="lessThan">
      <formula>$T555*0.8</formula>
    </cfRule>
  </conditionalFormatting>
  <conditionalFormatting sqref="L555">
    <cfRule type="cellIs" dxfId="1737" priority="2003" operator="lessThan">
      <formula>$T555*0.8</formula>
    </cfRule>
  </conditionalFormatting>
  <conditionalFormatting sqref="C557:R557">
    <cfRule type="cellIs" dxfId="1736" priority="2002" operator="greaterThanOrEqual">
      <formula>1000</formula>
    </cfRule>
  </conditionalFormatting>
  <conditionalFormatting sqref="C556:R556">
    <cfRule type="cellIs" dxfId="1735" priority="2001" operator="greaterThanOrEqual">
      <formula>100</formula>
    </cfRule>
  </conditionalFormatting>
  <conditionalFormatting sqref="C560:S560">
    <cfRule type="cellIs" dxfId="1734" priority="2000" operator="greaterThanOrEqual">
      <formula>$T$279*1.2</formula>
    </cfRule>
  </conditionalFormatting>
  <conditionalFormatting sqref="C563:K563 O563:P563 M563">
    <cfRule type="cellIs" dxfId="1733" priority="1999" operator="lessThan">
      <formula>$T563*0.8</formula>
    </cfRule>
  </conditionalFormatting>
  <conditionalFormatting sqref="Q563">
    <cfRule type="cellIs" dxfId="1732" priority="1993" operator="lessThan">
      <formula>$T563*0.8</formula>
    </cfRule>
  </conditionalFormatting>
  <conditionalFormatting sqref="R563">
    <cfRule type="cellIs" dxfId="1731" priority="1992" operator="lessThan">
      <formula>$T563*0.8</formula>
    </cfRule>
  </conditionalFormatting>
  <conditionalFormatting sqref="S563">
    <cfRule type="cellIs" dxfId="1730" priority="1991" operator="lessThan">
      <formula>$T563*0.8</formula>
    </cfRule>
  </conditionalFormatting>
  <conditionalFormatting sqref="N563">
    <cfRule type="cellIs" dxfId="1729" priority="1990" operator="lessThan">
      <formula>$T563*0.8</formula>
    </cfRule>
  </conditionalFormatting>
  <conditionalFormatting sqref="L563">
    <cfRule type="cellIs" dxfId="1728" priority="1989" operator="lessThan">
      <formula>$T563*0.8</formula>
    </cfRule>
  </conditionalFormatting>
  <conditionalFormatting sqref="C565:R565">
    <cfRule type="cellIs" dxfId="1727" priority="1988" operator="greaterThanOrEqual">
      <formula>1000</formula>
    </cfRule>
  </conditionalFormatting>
  <conditionalFormatting sqref="C564:R564">
    <cfRule type="cellIs" dxfId="1726" priority="1987" operator="greaterThanOrEqual">
      <formula>100</formula>
    </cfRule>
  </conditionalFormatting>
  <conditionalFormatting sqref="C568:S568">
    <cfRule type="cellIs" dxfId="1725" priority="1986" operator="greaterThanOrEqual">
      <formula>$T$279*1.2</formula>
    </cfRule>
  </conditionalFormatting>
  <conditionalFormatting sqref="C571:K571 O571:P571 M571">
    <cfRule type="cellIs" dxfId="1724" priority="1985" operator="lessThan">
      <formula>$T571*0.8</formula>
    </cfRule>
  </conditionalFormatting>
  <conditionalFormatting sqref="Q571">
    <cfRule type="cellIs" dxfId="1723" priority="1979" operator="lessThan">
      <formula>$T571*0.8</formula>
    </cfRule>
  </conditionalFormatting>
  <conditionalFormatting sqref="R571">
    <cfRule type="cellIs" dxfId="1722" priority="1978" operator="lessThan">
      <formula>$T571*0.8</formula>
    </cfRule>
  </conditionalFormatting>
  <conditionalFormatting sqref="S571">
    <cfRule type="cellIs" dxfId="1721" priority="1977" operator="lessThan">
      <formula>$T571*0.8</formula>
    </cfRule>
  </conditionalFormatting>
  <conditionalFormatting sqref="N571">
    <cfRule type="cellIs" dxfId="1720" priority="1976" operator="lessThan">
      <formula>$T571*0.8</formula>
    </cfRule>
  </conditionalFormatting>
  <conditionalFormatting sqref="L571">
    <cfRule type="cellIs" dxfId="1719" priority="1975" operator="lessThan">
      <formula>$T571*0.8</formula>
    </cfRule>
  </conditionalFormatting>
  <conditionalFormatting sqref="C573:R573">
    <cfRule type="cellIs" dxfId="1718" priority="1974" operator="greaterThanOrEqual">
      <formula>1000</formula>
    </cfRule>
  </conditionalFormatting>
  <conditionalFormatting sqref="C572:R572">
    <cfRule type="cellIs" dxfId="1717" priority="1973" operator="greaterThanOrEqual">
      <formula>100</formula>
    </cfRule>
  </conditionalFormatting>
  <conditionalFormatting sqref="C576:S576">
    <cfRule type="cellIs" dxfId="1716" priority="1972" operator="greaterThanOrEqual">
      <formula>$T$279*1.2</formula>
    </cfRule>
  </conditionalFormatting>
  <conditionalFormatting sqref="C579:K579 O579:P579 M579">
    <cfRule type="cellIs" dxfId="1715" priority="1971" operator="lessThan">
      <formula>$T579*0.8</formula>
    </cfRule>
  </conditionalFormatting>
  <conditionalFormatting sqref="L579">
    <cfRule type="cellIs" dxfId="1714" priority="1966" operator="lessThan">
      <formula>$T579*0.8</formula>
    </cfRule>
  </conditionalFormatting>
  <conditionalFormatting sqref="N579">
    <cfRule type="cellIs" dxfId="1713" priority="1965" operator="lessThan">
      <formula>$T579*0.8</formula>
    </cfRule>
  </conditionalFormatting>
  <conditionalFormatting sqref="Q579">
    <cfRule type="cellIs" dxfId="1712" priority="1964" operator="lessThan">
      <formula>$T579*0.8</formula>
    </cfRule>
  </conditionalFormatting>
  <conditionalFormatting sqref="R579">
    <cfRule type="cellIs" dxfId="1711" priority="1963" operator="lessThan">
      <formula>$T579*0.8</formula>
    </cfRule>
  </conditionalFormatting>
  <conditionalFormatting sqref="S579">
    <cfRule type="cellIs" dxfId="1710" priority="1962" operator="lessThan">
      <formula>$T579*0.8</formula>
    </cfRule>
  </conditionalFormatting>
  <conditionalFormatting sqref="C581:R581">
    <cfRule type="cellIs" dxfId="1709" priority="1961" operator="greaterThanOrEqual">
      <formula>1000</formula>
    </cfRule>
  </conditionalFormatting>
  <conditionalFormatting sqref="C580:R580">
    <cfRule type="cellIs" dxfId="1708" priority="1960" operator="greaterThanOrEqual">
      <formula>100</formula>
    </cfRule>
  </conditionalFormatting>
  <conditionalFormatting sqref="C584:S584">
    <cfRule type="cellIs" dxfId="1707" priority="1959" operator="greaterThanOrEqual">
      <formula>$T$279*1.2</formula>
    </cfRule>
  </conditionalFormatting>
  <conditionalFormatting sqref="C587:K587 P587 M587">
    <cfRule type="cellIs" dxfId="1706" priority="1958" operator="lessThan">
      <formula>$T587*0.8</formula>
    </cfRule>
  </conditionalFormatting>
  <conditionalFormatting sqref="L587">
    <cfRule type="cellIs" dxfId="1705" priority="1957" operator="lessThan">
      <formula>$T587*0.8</formula>
    </cfRule>
  </conditionalFormatting>
  <conditionalFormatting sqref="N587">
    <cfRule type="cellIs" dxfId="1704" priority="1952" operator="lessThan">
      <formula>$T587*0.8</formula>
    </cfRule>
  </conditionalFormatting>
  <conditionalFormatting sqref="O587">
    <cfRule type="cellIs" dxfId="1703" priority="1951" operator="lessThan">
      <formula>$T587*0.8</formula>
    </cfRule>
  </conditionalFormatting>
  <conditionalFormatting sqref="Q587">
    <cfRule type="cellIs" dxfId="1702" priority="1950" operator="lessThan">
      <formula>$T587*0.8</formula>
    </cfRule>
  </conditionalFormatting>
  <conditionalFormatting sqref="R587">
    <cfRule type="cellIs" dxfId="1701" priority="1949" operator="lessThan">
      <formula>$T587*0.8</formula>
    </cfRule>
  </conditionalFormatting>
  <conditionalFormatting sqref="S587">
    <cfRule type="cellIs" dxfId="1700" priority="1948" operator="lessThan">
      <formula>$T587*0.8</formula>
    </cfRule>
  </conditionalFormatting>
  <conditionalFormatting sqref="C589:R589">
    <cfRule type="cellIs" dxfId="1699" priority="1947" operator="greaterThanOrEqual">
      <formula>1000</formula>
    </cfRule>
  </conditionalFormatting>
  <conditionalFormatting sqref="C588:R588">
    <cfRule type="cellIs" dxfId="1698" priority="1946" operator="greaterThanOrEqual">
      <formula>100</formula>
    </cfRule>
  </conditionalFormatting>
  <conditionalFormatting sqref="C592:S592">
    <cfRule type="cellIs" dxfId="1697" priority="1945" operator="greaterThanOrEqual">
      <formula>$T$279*1.2</formula>
    </cfRule>
  </conditionalFormatting>
  <conditionalFormatting sqref="C595:K595 P595 M595">
    <cfRule type="cellIs" dxfId="1696" priority="1944" operator="lessThan">
      <formula>$T595*0.8</formula>
    </cfRule>
  </conditionalFormatting>
  <conditionalFormatting sqref="L595">
    <cfRule type="cellIs" dxfId="1695" priority="1943" operator="lessThan">
      <formula>$T595*0.8</formula>
    </cfRule>
  </conditionalFormatting>
  <conditionalFormatting sqref="R595">
    <cfRule type="cellIs" dxfId="1694" priority="1937" operator="lessThan">
      <formula>$T595*0.8</formula>
    </cfRule>
  </conditionalFormatting>
  <conditionalFormatting sqref="S595">
    <cfRule type="cellIs" dxfId="1693" priority="1936" operator="lessThan">
      <formula>$T595*0.8</formula>
    </cfRule>
  </conditionalFormatting>
  <conditionalFormatting sqref="Q595">
    <cfRule type="cellIs" dxfId="1692" priority="1935" operator="lessThan">
      <formula>$T595*0.8</formula>
    </cfRule>
  </conditionalFormatting>
  <conditionalFormatting sqref="N595">
    <cfRule type="cellIs" dxfId="1691" priority="1934" operator="lessThan">
      <formula>$T595*0.8</formula>
    </cfRule>
  </conditionalFormatting>
  <conditionalFormatting sqref="O595">
    <cfRule type="cellIs" dxfId="1690" priority="1933" operator="lessThan">
      <formula>$T595*0.8</formula>
    </cfRule>
  </conditionalFormatting>
  <conditionalFormatting sqref="C597:R597">
    <cfRule type="cellIs" dxfId="1689" priority="1932" operator="greaterThanOrEqual">
      <formula>1000</formula>
    </cfRule>
  </conditionalFormatting>
  <conditionalFormatting sqref="C596:R596">
    <cfRule type="cellIs" dxfId="1688" priority="1931" operator="greaterThanOrEqual">
      <formula>100</formula>
    </cfRule>
  </conditionalFormatting>
  <conditionalFormatting sqref="C600:S600">
    <cfRule type="cellIs" dxfId="1687" priority="1930" operator="greaterThanOrEqual">
      <formula>$T$279*1.2</formula>
    </cfRule>
  </conditionalFormatting>
  <conditionalFormatting sqref="C603:I603 P603 M603 K603">
    <cfRule type="cellIs" dxfId="1686" priority="1929" operator="lessThan">
      <formula>$T603*0.8</formula>
    </cfRule>
  </conditionalFormatting>
  <conditionalFormatting sqref="L603">
    <cfRule type="cellIs" dxfId="1685" priority="1928" operator="lessThan">
      <formula>$T603*0.8</formula>
    </cfRule>
  </conditionalFormatting>
  <conditionalFormatting sqref="O603">
    <cfRule type="cellIs" dxfId="1684" priority="1923" operator="lessThan">
      <formula>$T603*0.8</formula>
    </cfRule>
  </conditionalFormatting>
  <conditionalFormatting sqref="S603">
    <cfRule type="cellIs" dxfId="1683" priority="1922" operator="lessThan">
      <formula>$T603*0.8</formula>
    </cfRule>
  </conditionalFormatting>
  <conditionalFormatting sqref="Q603">
    <cfRule type="cellIs" dxfId="1682" priority="1921" operator="lessThan">
      <formula>$T603*0.8</formula>
    </cfRule>
  </conditionalFormatting>
  <conditionalFormatting sqref="N603">
    <cfRule type="cellIs" dxfId="1681" priority="1920" operator="lessThan">
      <formula>$T603*0.8</formula>
    </cfRule>
  </conditionalFormatting>
  <conditionalFormatting sqref="R603">
    <cfRule type="cellIs" dxfId="1680" priority="1919" operator="lessThan">
      <formula>$T603*0.8</formula>
    </cfRule>
  </conditionalFormatting>
  <conditionalFormatting sqref="J603">
    <cfRule type="cellIs" dxfId="1679" priority="1918" operator="lessThan">
      <formula>$T603*0.8</formula>
    </cfRule>
  </conditionalFormatting>
  <conditionalFormatting sqref="C605:R605">
    <cfRule type="cellIs" dxfId="1678" priority="1917" operator="greaterThanOrEqual">
      <formula>1000</formula>
    </cfRule>
  </conditionalFormatting>
  <conditionalFormatting sqref="C604:R604">
    <cfRule type="cellIs" dxfId="1677" priority="1916" operator="greaterThanOrEqual">
      <formula>100</formula>
    </cfRule>
  </conditionalFormatting>
  <conditionalFormatting sqref="C608:S608">
    <cfRule type="cellIs" dxfId="1676" priority="1915" operator="greaterThanOrEqual">
      <formula>$T$279*1.2</formula>
    </cfRule>
  </conditionalFormatting>
  <conditionalFormatting sqref="C611:F611 P611 M611 K611 H611:I611">
    <cfRule type="cellIs" dxfId="1675" priority="1914" operator="lessThan">
      <formula>$T611*0.8</formula>
    </cfRule>
  </conditionalFormatting>
  <conditionalFormatting sqref="Q611">
    <cfRule type="cellIs" dxfId="1674" priority="1906" operator="lessThan">
      <formula>$T611*0.8</formula>
    </cfRule>
  </conditionalFormatting>
  <conditionalFormatting sqref="R611">
    <cfRule type="cellIs" dxfId="1673" priority="1905" operator="lessThan">
      <formula>$T611*0.8</formula>
    </cfRule>
  </conditionalFormatting>
  <conditionalFormatting sqref="S611">
    <cfRule type="cellIs" dxfId="1672" priority="1904" operator="lessThan">
      <formula>$T611*0.8</formula>
    </cfRule>
  </conditionalFormatting>
  <conditionalFormatting sqref="O611">
    <cfRule type="cellIs" dxfId="1671" priority="1903" operator="lessThan">
      <formula>$T611*0.8</formula>
    </cfRule>
  </conditionalFormatting>
  <conditionalFormatting sqref="L611">
    <cfRule type="cellIs" dxfId="1670" priority="1902" operator="lessThan">
      <formula>$T611*0.8</formula>
    </cfRule>
  </conditionalFormatting>
  <conditionalFormatting sqref="N611">
    <cfRule type="cellIs" dxfId="1669" priority="1901" operator="lessThan">
      <formula>$T611*0.8</formula>
    </cfRule>
  </conditionalFormatting>
  <conditionalFormatting sqref="G611">
    <cfRule type="cellIs" dxfId="1668" priority="1900" operator="lessThan">
      <formula>$T611*0.8</formula>
    </cfRule>
  </conditionalFormatting>
  <conditionalFormatting sqref="J611">
    <cfRule type="cellIs" dxfId="1667" priority="1899" operator="lessThan">
      <formula>$T611*0.8</formula>
    </cfRule>
  </conditionalFormatting>
  <conditionalFormatting sqref="C613:R613">
    <cfRule type="cellIs" dxfId="1666" priority="1898" operator="greaterThanOrEqual">
      <formula>1000</formula>
    </cfRule>
  </conditionalFormatting>
  <conditionalFormatting sqref="C612:R612">
    <cfRule type="cellIs" dxfId="1665" priority="1897" operator="greaterThanOrEqual">
      <formula>100</formula>
    </cfRule>
  </conditionalFormatting>
  <conditionalFormatting sqref="C616:S616">
    <cfRule type="cellIs" dxfId="1664" priority="1896" operator="greaterThanOrEqual">
      <formula>$T$279*1.2</formula>
    </cfRule>
  </conditionalFormatting>
  <conditionalFormatting sqref="D619:F619 M619 K619 H619:I619">
    <cfRule type="cellIs" dxfId="1663" priority="1895" operator="lessThan">
      <formula>$T619*0.8</formula>
    </cfRule>
  </conditionalFormatting>
  <conditionalFormatting sqref="J619">
    <cfRule type="cellIs" dxfId="1662" priority="1887" operator="lessThan">
      <formula>$T619*0.8</formula>
    </cfRule>
  </conditionalFormatting>
  <conditionalFormatting sqref="L619">
    <cfRule type="cellIs" dxfId="1661" priority="1886" operator="lessThan">
      <formula>$T619*0.8</formula>
    </cfRule>
  </conditionalFormatting>
  <conditionalFormatting sqref="O619">
    <cfRule type="cellIs" dxfId="1660" priority="1885" operator="lessThan">
      <formula>$T619*0.8</formula>
    </cfRule>
  </conditionalFormatting>
  <conditionalFormatting sqref="N619">
    <cfRule type="cellIs" dxfId="1659" priority="1884" operator="lessThan">
      <formula>$T619*0.8</formula>
    </cfRule>
  </conditionalFormatting>
  <conditionalFormatting sqref="P619">
    <cfRule type="cellIs" dxfId="1658" priority="1883" operator="lessThan">
      <formula>$T619*0.8</formula>
    </cfRule>
  </conditionalFormatting>
  <conditionalFormatting sqref="Q619">
    <cfRule type="cellIs" dxfId="1657" priority="1882" operator="lessThan">
      <formula>$T619*0.8</formula>
    </cfRule>
  </conditionalFormatting>
  <conditionalFormatting sqref="R619">
    <cfRule type="cellIs" dxfId="1656" priority="1881" operator="lessThan">
      <formula>$T619*0.8</formula>
    </cfRule>
  </conditionalFormatting>
  <conditionalFormatting sqref="S619">
    <cfRule type="cellIs" dxfId="1655" priority="1880" operator="lessThan">
      <formula>$T619*0.8</formula>
    </cfRule>
  </conditionalFormatting>
  <conditionalFormatting sqref="C619">
    <cfRule type="cellIs" dxfId="1654" priority="1879" operator="lessThan">
      <formula>$T619*0.8</formula>
    </cfRule>
  </conditionalFormatting>
  <conditionalFormatting sqref="G619">
    <cfRule type="cellIs" dxfId="1653" priority="1878" operator="lessThan">
      <formula>$T619*0.8</formula>
    </cfRule>
  </conditionalFormatting>
  <conditionalFormatting sqref="E621:R621">
    <cfRule type="cellIs" dxfId="1652" priority="1877" operator="greaterThanOrEqual">
      <formula>1000</formula>
    </cfRule>
  </conditionalFormatting>
  <conditionalFormatting sqref="E620:R620">
    <cfRule type="cellIs" dxfId="1651" priority="1876" operator="greaterThanOrEqual">
      <formula>100</formula>
    </cfRule>
  </conditionalFormatting>
  <conditionalFormatting sqref="C624:S624">
    <cfRule type="cellIs" dxfId="1650" priority="1875" operator="greaterThanOrEqual">
      <formula>$T$279*1.2</formula>
    </cfRule>
  </conditionalFormatting>
  <conditionalFormatting sqref="E627:F627 M627 H627:I627">
    <cfRule type="cellIs" dxfId="1649" priority="1874" operator="lessThan">
      <formula>$T627*0.8</formula>
    </cfRule>
  </conditionalFormatting>
  <conditionalFormatting sqref="J627">
    <cfRule type="cellIs" dxfId="1648" priority="1873" operator="lessThan">
      <formula>$T627*0.8</formula>
    </cfRule>
  </conditionalFormatting>
  <conditionalFormatting sqref="O627">
    <cfRule type="cellIs" dxfId="1647" priority="1871" operator="lessThan">
      <formula>$T627*0.8</formula>
    </cfRule>
  </conditionalFormatting>
  <conditionalFormatting sqref="C621">
    <cfRule type="cellIs" dxfId="1646" priority="1863" operator="greaterThanOrEqual">
      <formula>1000</formula>
    </cfRule>
  </conditionalFormatting>
  <conditionalFormatting sqref="C620">
    <cfRule type="cellIs" dxfId="1645" priority="1862" operator="greaterThanOrEqual">
      <formula>100</formula>
    </cfRule>
  </conditionalFormatting>
  <conditionalFormatting sqref="C627">
    <cfRule type="cellIs" dxfId="1644" priority="1860" operator="lessThan">
      <formula>$T627*0.8</formula>
    </cfRule>
  </conditionalFormatting>
  <conditionalFormatting sqref="D621">
    <cfRule type="cellIs" dxfId="1643" priority="1858" operator="greaterThanOrEqual">
      <formula>1000</formula>
    </cfRule>
  </conditionalFormatting>
  <conditionalFormatting sqref="D620">
    <cfRule type="cellIs" dxfId="1642" priority="1857" operator="greaterThanOrEqual">
      <formula>100</formula>
    </cfRule>
  </conditionalFormatting>
  <conditionalFormatting sqref="D627">
    <cfRule type="cellIs" dxfId="1641" priority="1856" operator="lessThan">
      <formula>$T627*0.8</formula>
    </cfRule>
  </conditionalFormatting>
  <conditionalFormatting sqref="K627">
    <cfRule type="cellIs" dxfId="1640" priority="1855" operator="lessThan">
      <formula>$T627*0.8</formula>
    </cfRule>
  </conditionalFormatting>
  <conditionalFormatting sqref="G627">
    <cfRule type="cellIs" dxfId="1639" priority="1854" operator="lessThan">
      <formula>$T627*0.8</formula>
    </cfRule>
  </conditionalFormatting>
  <conditionalFormatting sqref="L627">
    <cfRule type="cellIs" dxfId="1638" priority="1853" operator="lessThan">
      <formula>$T627*0.8</formula>
    </cfRule>
  </conditionalFormatting>
  <conditionalFormatting sqref="N627">
    <cfRule type="cellIs" dxfId="1637" priority="1852" operator="lessThan">
      <formula>$T627*0.8</formula>
    </cfRule>
  </conditionalFormatting>
  <conditionalFormatting sqref="P627">
    <cfRule type="cellIs" dxfId="1636" priority="1851" operator="lessThan">
      <formula>$T627*0.8</formula>
    </cfRule>
  </conditionalFormatting>
  <conditionalFormatting sqref="Q627">
    <cfRule type="cellIs" dxfId="1635" priority="1850" operator="lessThan">
      <formula>$T627*0.8</formula>
    </cfRule>
  </conditionalFormatting>
  <conditionalFormatting sqref="R627">
    <cfRule type="cellIs" dxfId="1634" priority="1849" operator="lessThan">
      <formula>$T627*0.8</formula>
    </cfRule>
  </conditionalFormatting>
  <conditionalFormatting sqref="S627">
    <cfRule type="cellIs" dxfId="1633" priority="1848" operator="lessThan">
      <formula>$T627*0.8</formula>
    </cfRule>
  </conditionalFormatting>
  <conditionalFormatting sqref="E629:R629">
    <cfRule type="cellIs" dxfId="1632" priority="1847" operator="greaterThanOrEqual">
      <formula>1000</formula>
    </cfRule>
  </conditionalFormatting>
  <conditionalFormatting sqref="E628:R628">
    <cfRule type="cellIs" dxfId="1631" priority="1846" operator="greaterThanOrEqual">
      <formula>100</formula>
    </cfRule>
  </conditionalFormatting>
  <conditionalFormatting sqref="C632:S632">
    <cfRule type="cellIs" dxfId="1630" priority="1845" operator="greaterThanOrEqual">
      <formula>$T$279*1.2</formula>
    </cfRule>
  </conditionalFormatting>
  <conditionalFormatting sqref="E635:F635 M635 H635">
    <cfRule type="cellIs" dxfId="1629" priority="1844" operator="lessThan">
      <formula>$T635*0.8</formula>
    </cfRule>
  </conditionalFormatting>
  <conditionalFormatting sqref="C629">
    <cfRule type="cellIs" dxfId="1628" priority="1841" operator="greaterThanOrEqual">
      <formula>1000</formula>
    </cfRule>
  </conditionalFormatting>
  <conditionalFormatting sqref="C628">
    <cfRule type="cellIs" dxfId="1627" priority="1840" operator="greaterThanOrEqual">
      <formula>100</formula>
    </cfRule>
  </conditionalFormatting>
  <conditionalFormatting sqref="D629">
    <cfRule type="cellIs" dxfId="1626" priority="1838" operator="greaterThanOrEqual">
      <formula>1000</formula>
    </cfRule>
  </conditionalFormatting>
  <conditionalFormatting sqref="D628">
    <cfRule type="cellIs" dxfId="1625" priority="1837" operator="greaterThanOrEqual">
      <formula>100</formula>
    </cfRule>
  </conditionalFormatting>
  <conditionalFormatting sqref="N635">
    <cfRule type="cellIs" dxfId="1624" priority="1827" operator="lessThan">
      <formula>$T635*0.8</formula>
    </cfRule>
  </conditionalFormatting>
  <conditionalFormatting sqref="O635">
    <cfRule type="cellIs" dxfId="1623" priority="1826" operator="lessThan">
      <formula>$T635*0.8</formula>
    </cfRule>
  </conditionalFormatting>
  <conditionalFormatting sqref="P635">
    <cfRule type="cellIs" dxfId="1622" priority="1825" operator="lessThan">
      <formula>$T635*0.8</formula>
    </cfRule>
  </conditionalFormatting>
  <conditionalFormatting sqref="Q635">
    <cfRule type="cellIs" dxfId="1621" priority="1824" operator="lessThan">
      <formula>$T635*0.8</formula>
    </cfRule>
  </conditionalFormatting>
  <conditionalFormatting sqref="R635">
    <cfRule type="cellIs" dxfId="1620" priority="1823" operator="lessThan">
      <formula>$T635*0.8</formula>
    </cfRule>
  </conditionalFormatting>
  <conditionalFormatting sqref="S635">
    <cfRule type="cellIs" dxfId="1619" priority="1822" operator="lessThan">
      <formula>$T635*0.8</formula>
    </cfRule>
  </conditionalFormatting>
  <conditionalFormatting sqref="G635">
    <cfRule type="cellIs" dxfId="1618" priority="1821" operator="lessThan">
      <formula>$T635*0.8</formula>
    </cfRule>
  </conditionalFormatting>
  <conditionalFormatting sqref="D635">
    <cfRule type="cellIs" dxfId="1617" priority="1820" operator="lessThan">
      <formula>$T635*0.8</formula>
    </cfRule>
  </conditionalFormatting>
  <conditionalFormatting sqref="I635">
    <cfRule type="cellIs" dxfId="1616" priority="1819" operator="lessThan">
      <formula>$T635*0.8</formula>
    </cfRule>
  </conditionalFormatting>
  <conditionalFormatting sqref="J635">
    <cfRule type="cellIs" dxfId="1615" priority="1818" operator="lessThan">
      <formula>$T635*0.8</formula>
    </cfRule>
  </conditionalFormatting>
  <conditionalFormatting sqref="K635">
    <cfRule type="cellIs" dxfId="1614" priority="1817" operator="lessThan">
      <formula>$T635*0.8</formula>
    </cfRule>
  </conditionalFormatting>
  <conditionalFormatting sqref="L635">
    <cfRule type="cellIs" dxfId="1613" priority="1816" operator="lessThan">
      <formula>$T635*0.8</formula>
    </cfRule>
  </conditionalFormatting>
  <conditionalFormatting sqref="C635">
    <cfRule type="cellIs" dxfId="1612" priority="1815" operator="lessThan">
      <formula>$T635*0.8</formula>
    </cfRule>
  </conditionalFormatting>
  <conditionalFormatting sqref="E637:R637">
    <cfRule type="cellIs" dxfId="1611" priority="1814" operator="greaterThanOrEqual">
      <formula>1000</formula>
    </cfRule>
  </conditionalFormatting>
  <conditionalFormatting sqref="E636:R636">
    <cfRule type="cellIs" dxfId="1610" priority="1813" operator="greaterThanOrEqual">
      <formula>100</formula>
    </cfRule>
  </conditionalFormatting>
  <conditionalFormatting sqref="C640:S640">
    <cfRule type="cellIs" dxfId="1609" priority="1812" operator="greaterThanOrEqual">
      <formula>$T$279*1.2</formula>
    </cfRule>
  </conditionalFormatting>
  <conditionalFormatting sqref="E643:F643 M643 H643">
    <cfRule type="cellIs" dxfId="1608" priority="1811" operator="lessThan">
      <formula>$T643*0.8</formula>
    </cfRule>
  </conditionalFormatting>
  <conditionalFormatting sqref="C637">
    <cfRule type="cellIs" dxfId="1607" priority="1810" operator="greaterThanOrEqual">
      <formula>1000</formula>
    </cfRule>
  </conditionalFormatting>
  <conditionalFormatting sqref="C636">
    <cfRule type="cellIs" dxfId="1606" priority="1809" operator="greaterThanOrEqual">
      <formula>100</formula>
    </cfRule>
  </conditionalFormatting>
  <conditionalFormatting sqref="D637">
    <cfRule type="cellIs" dxfId="1605" priority="1808" operator="greaterThanOrEqual">
      <formula>1000</formula>
    </cfRule>
  </conditionalFormatting>
  <conditionalFormatting sqref="D636">
    <cfRule type="cellIs" dxfId="1604" priority="1807" operator="greaterThanOrEqual">
      <formula>100</formula>
    </cfRule>
  </conditionalFormatting>
  <conditionalFormatting sqref="D643">
    <cfRule type="cellIs" dxfId="1603" priority="1793" operator="lessThan">
      <formula>$T643*0.8</formula>
    </cfRule>
  </conditionalFormatting>
  <conditionalFormatting sqref="C643">
    <cfRule type="cellIs" dxfId="1602" priority="1792" operator="lessThan">
      <formula>$T643*0.8</formula>
    </cfRule>
  </conditionalFormatting>
  <conditionalFormatting sqref="G643">
    <cfRule type="cellIs" dxfId="1601" priority="1791" operator="lessThan">
      <formula>$T643*0.8</formula>
    </cfRule>
  </conditionalFormatting>
  <conditionalFormatting sqref="I643">
    <cfRule type="cellIs" dxfId="1600" priority="1790" operator="lessThan">
      <formula>$T643*0.8</formula>
    </cfRule>
  </conditionalFormatting>
  <conditionalFormatting sqref="J643">
    <cfRule type="cellIs" dxfId="1599" priority="1789" operator="lessThan">
      <formula>$T643*0.8</formula>
    </cfRule>
  </conditionalFormatting>
  <conditionalFormatting sqref="K643">
    <cfRule type="cellIs" dxfId="1598" priority="1788" operator="lessThan">
      <formula>$T643*0.8</formula>
    </cfRule>
  </conditionalFormatting>
  <conditionalFormatting sqref="L643">
    <cfRule type="cellIs" dxfId="1597" priority="1787" operator="lessThan">
      <formula>$T643*0.8</formula>
    </cfRule>
  </conditionalFormatting>
  <conditionalFormatting sqref="N643">
    <cfRule type="cellIs" dxfId="1596" priority="1786" operator="lessThan">
      <formula>$T643*0.8</formula>
    </cfRule>
  </conditionalFormatting>
  <conditionalFormatting sqref="O643">
    <cfRule type="cellIs" dxfId="1595" priority="1785" operator="lessThan">
      <formula>$T643*0.8</formula>
    </cfRule>
  </conditionalFormatting>
  <conditionalFormatting sqref="Q643">
    <cfRule type="cellIs" dxfId="1594" priority="1784" operator="lessThan">
      <formula>$T643*0.8</formula>
    </cfRule>
  </conditionalFormatting>
  <conditionalFormatting sqref="R643">
    <cfRule type="cellIs" dxfId="1593" priority="1783" operator="lessThan">
      <formula>$T643*0.8</formula>
    </cfRule>
  </conditionalFormatting>
  <conditionalFormatting sqref="S643">
    <cfRule type="cellIs" dxfId="1592" priority="1782" operator="lessThan">
      <formula>$T643*0.8</formula>
    </cfRule>
  </conditionalFormatting>
  <conditionalFormatting sqref="P643">
    <cfRule type="cellIs" dxfId="1591" priority="1781" operator="lessThan">
      <formula>$T643*0.8</formula>
    </cfRule>
  </conditionalFormatting>
  <conditionalFormatting sqref="E645:R645">
    <cfRule type="cellIs" dxfId="1590" priority="1780" operator="greaterThanOrEqual">
      <formula>1000</formula>
    </cfRule>
  </conditionalFormatting>
  <conditionalFormatting sqref="E644:R644">
    <cfRule type="cellIs" dxfId="1589" priority="1779" operator="greaterThanOrEqual">
      <formula>100</formula>
    </cfRule>
  </conditionalFormatting>
  <conditionalFormatting sqref="C648:S648">
    <cfRule type="cellIs" dxfId="1588" priority="1778" operator="greaterThanOrEqual">
      <formula>$T$279*1.2</formula>
    </cfRule>
  </conditionalFormatting>
  <conditionalFormatting sqref="F651 M651 H651">
    <cfRule type="cellIs" dxfId="1587" priority="1777" operator="lessThan">
      <formula>$T651*0.8</formula>
    </cfRule>
  </conditionalFormatting>
  <conditionalFormatting sqref="C645">
    <cfRule type="cellIs" dxfId="1586" priority="1776" operator="greaterThanOrEqual">
      <formula>1000</formula>
    </cfRule>
  </conditionalFormatting>
  <conditionalFormatting sqref="C644">
    <cfRule type="cellIs" dxfId="1585" priority="1775" operator="greaterThanOrEqual">
      <formula>100</formula>
    </cfRule>
  </conditionalFormatting>
  <conditionalFormatting sqref="D645">
    <cfRule type="cellIs" dxfId="1584" priority="1774" operator="greaterThanOrEqual">
      <formula>1000</formula>
    </cfRule>
  </conditionalFormatting>
  <conditionalFormatting sqref="D644">
    <cfRule type="cellIs" dxfId="1583" priority="1773" operator="greaterThanOrEqual">
      <formula>100</formula>
    </cfRule>
  </conditionalFormatting>
  <conditionalFormatting sqref="N651:S651">
    <cfRule type="cellIs" dxfId="1582" priority="1759" operator="lessThan">
      <formula>$T651*0.8</formula>
    </cfRule>
  </conditionalFormatting>
  <conditionalFormatting sqref="G651">
    <cfRule type="cellIs" dxfId="1581" priority="1758" operator="lessThan">
      <formula>$T651*0.8</formula>
    </cfRule>
  </conditionalFormatting>
  <conditionalFormatting sqref="I651">
    <cfRule type="cellIs" dxfId="1580" priority="1757" operator="lessThan">
      <formula>$T651*0.8</formula>
    </cfRule>
  </conditionalFormatting>
  <conditionalFormatting sqref="J651">
    <cfRule type="cellIs" dxfId="1579" priority="1756" operator="lessThan">
      <formula>$T651*0.8</formula>
    </cfRule>
  </conditionalFormatting>
  <conditionalFormatting sqref="K651">
    <cfRule type="cellIs" dxfId="1578" priority="1755" operator="lessThan">
      <formula>$T651*0.8</formula>
    </cfRule>
  </conditionalFormatting>
  <conditionalFormatting sqref="L651">
    <cfRule type="cellIs" dxfId="1577" priority="1754" operator="lessThan">
      <formula>$T651*0.8</formula>
    </cfRule>
  </conditionalFormatting>
  <conditionalFormatting sqref="D651">
    <cfRule type="cellIs" dxfId="1576" priority="1753" operator="lessThan">
      <formula>$T651*0.8</formula>
    </cfRule>
  </conditionalFormatting>
  <conditionalFormatting sqref="E651">
    <cfRule type="cellIs" dxfId="1575" priority="1752" operator="lessThan">
      <formula>$T651*0.8</formula>
    </cfRule>
  </conditionalFormatting>
  <conditionalFormatting sqref="C651">
    <cfRule type="cellIs" dxfId="1574" priority="1751" operator="lessThan">
      <formula>$T651*0.8</formula>
    </cfRule>
  </conditionalFormatting>
  <conditionalFormatting sqref="E653:R653">
    <cfRule type="cellIs" dxfId="1573" priority="1750" operator="greaterThanOrEqual">
      <formula>1000</formula>
    </cfRule>
  </conditionalFormatting>
  <conditionalFormatting sqref="E652:R652">
    <cfRule type="cellIs" dxfId="1572" priority="1749" operator="greaterThanOrEqual">
      <formula>100</formula>
    </cfRule>
  </conditionalFormatting>
  <conditionalFormatting sqref="C656:S656">
    <cfRule type="cellIs" dxfId="1571" priority="1748" operator="greaterThanOrEqual">
      <formula>$T$279*1.2</formula>
    </cfRule>
  </conditionalFormatting>
  <conditionalFormatting sqref="F659 M659 H659">
    <cfRule type="cellIs" dxfId="1570" priority="1747" operator="lessThan">
      <formula>$T659*0.8</formula>
    </cfRule>
  </conditionalFormatting>
  <conditionalFormatting sqref="C653">
    <cfRule type="cellIs" dxfId="1569" priority="1746" operator="greaterThanOrEqual">
      <formula>1000</formula>
    </cfRule>
  </conditionalFormatting>
  <conditionalFormatting sqref="C652">
    <cfRule type="cellIs" dxfId="1568" priority="1745" operator="greaterThanOrEqual">
      <formula>100</formula>
    </cfRule>
  </conditionalFormatting>
  <conditionalFormatting sqref="D653">
    <cfRule type="cellIs" dxfId="1567" priority="1744" operator="greaterThanOrEqual">
      <formula>1000</formula>
    </cfRule>
  </conditionalFormatting>
  <conditionalFormatting sqref="D652">
    <cfRule type="cellIs" dxfId="1566" priority="1743" operator="greaterThanOrEqual">
      <formula>100</formula>
    </cfRule>
  </conditionalFormatting>
  <conditionalFormatting sqref="C659">
    <cfRule type="cellIs" dxfId="1565" priority="1734" operator="lessThan">
      <formula>$T659*0.8</formula>
    </cfRule>
  </conditionalFormatting>
  <conditionalFormatting sqref="D659">
    <cfRule type="cellIs" dxfId="1564" priority="1733" operator="lessThan">
      <formula>$T659*0.8</formula>
    </cfRule>
  </conditionalFormatting>
  <conditionalFormatting sqref="E659">
    <cfRule type="cellIs" dxfId="1563" priority="1732" operator="lessThan">
      <formula>$T659*0.8</formula>
    </cfRule>
  </conditionalFormatting>
  <conditionalFormatting sqref="G659">
    <cfRule type="cellIs" dxfId="1562" priority="1731" operator="lessThan">
      <formula>$T659*0.8</formula>
    </cfRule>
  </conditionalFormatting>
  <conditionalFormatting sqref="I659">
    <cfRule type="cellIs" dxfId="1561" priority="1730" operator="lessThan">
      <formula>$T659*0.8</formula>
    </cfRule>
  </conditionalFormatting>
  <conditionalFormatting sqref="J659">
    <cfRule type="cellIs" dxfId="1560" priority="1729" operator="lessThan">
      <formula>$T659*0.8</formula>
    </cfRule>
  </conditionalFormatting>
  <conditionalFormatting sqref="L659">
    <cfRule type="cellIs" dxfId="1559" priority="1728" operator="lessThan">
      <formula>$T659*0.8</formula>
    </cfRule>
  </conditionalFormatting>
  <conditionalFormatting sqref="N659">
    <cfRule type="cellIs" dxfId="1558" priority="1727" operator="lessThan">
      <formula>$T659*0.8</formula>
    </cfRule>
  </conditionalFormatting>
  <conditionalFormatting sqref="O659">
    <cfRule type="cellIs" dxfId="1557" priority="1726" operator="lessThan">
      <formula>$T659*0.8</formula>
    </cfRule>
  </conditionalFormatting>
  <conditionalFormatting sqref="P659">
    <cfRule type="cellIs" dxfId="1556" priority="1725" operator="lessThan">
      <formula>$T659*0.8</formula>
    </cfRule>
  </conditionalFormatting>
  <conditionalFormatting sqref="Q659">
    <cfRule type="cellIs" dxfId="1555" priority="1724" operator="lessThan">
      <formula>$T659*0.8</formula>
    </cfRule>
  </conditionalFormatting>
  <conditionalFormatting sqref="R659">
    <cfRule type="cellIs" dxfId="1554" priority="1723" operator="lessThan">
      <formula>$T659*0.8</formula>
    </cfRule>
  </conditionalFormatting>
  <conditionalFormatting sqref="S659">
    <cfRule type="cellIs" dxfId="1553" priority="1722" operator="lessThan">
      <formula>$T659*0.8</formula>
    </cfRule>
  </conditionalFormatting>
  <conditionalFormatting sqref="K659">
    <cfRule type="cellIs" dxfId="1552" priority="1721" operator="lessThan">
      <formula>$T659*0.8</formula>
    </cfRule>
  </conditionalFormatting>
  <conditionalFormatting sqref="E661:R661">
    <cfRule type="cellIs" dxfId="1551" priority="1720" operator="greaterThanOrEqual">
      <formula>1000</formula>
    </cfRule>
  </conditionalFormatting>
  <conditionalFormatting sqref="E660:R660">
    <cfRule type="cellIs" dxfId="1550" priority="1719" operator="greaterThanOrEqual">
      <formula>100</formula>
    </cfRule>
  </conditionalFormatting>
  <conditionalFormatting sqref="C664:S664">
    <cfRule type="cellIs" dxfId="1549" priority="1718" operator="greaterThanOrEqual">
      <formula>$T$279*1.2</formula>
    </cfRule>
  </conditionalFormatting>
  <conditionalFormatting sqref="M667 H667">
    <cfRule type="cellIs" dxfId="1548" priority="1717" operator="lessThan">
      <formula>$T667*0.8</formula>
    </cfRule>
  </conditionalFormatting>
  <conditionalFormatting sqref="C661">
    <cfRule type="cellIs" dxfId="1547" priority="1716" operator="greaterThanOrEqual">
      <formula>1000</formula>
    </cfRule>
  </conditionalFormatting>
  <conditionalFormatting sqref="C660">
    <cfRule type="cellIs" dxfId="1546" priority="1715" operator="greaterThanOrEqual">
      <formula>100</formula>
    </cfRule>
  </conditionalFormatting>
  <conditionalFormatting sqref="D661">
    <cfRule type="cellIs" dxfId="1545" priority="1714" operator="greaterThanOrEqual">
      <formula>1000</formula>
    </cfRule>
  </conditionalFormatting>
  <conditionalFormatting sqref="D660">
    <cfRule type="cellIs" dxfId="1544" priority="1713" operator="greaterThanOrEqual">
      <formula>100</formula>
    </cfRule>
  </conditionalFormatting>
  <conditionalFormatting sqref="C667">
    <cfRule type="cellIs" dxfId="1543" priority="1712" operator="lessThan">
      <formula>$T667*0.8</formula>
    </cfRule>
  </conditionalFormatting>
  <conditionalFormatting sqref="D667">
    <cfRule type="cellIs" dxfId="1542" priority="1711" operator="lessThan">
      <formula>$T667*0.8</formula>
    </cfRule>
  </conditionalFormatting>
  <conditionalFormatting sqref="K667">
    <cfRule type="cellIs" dxfId="1541" priority="1699" operator="lessThan">
      <formula>$T667*0.8</formula>
    </cfRule>
  </conditionalFormatting>
  <conditionalFormatting sqref="N667">
    <cfRule type="cellIs" dxfId="1540" priority="1698" operator="lessThan">
      <formula>$T667*0.8</formula>
    </cfRule>
  </conditionalFormatting>
  <conditionalFormatting sqref="O667">
    <cfRule type="cellIs" dxfId="1539" priority="1697" operator="lessThan">
      <formula>$T667*0.8</formula>
    </cfRule>
  </conditionalFormatting>
  <conditionalFormatting sqref="P667">
    <cfRule type="cellIs" dxfId="1538" priority="1696" operator="lessThan">
      <formula>$T667*0.8</formula>
    </cfRule>
  </conditionalFormatting>
  <conditionalFormatting sqref="Q667">
    <cfRule type="cellIs" dxfId="1537" priority="1695" operator="lessThan">
      <formula>$T667*0.8</formula>
    </cfRule>
  </conditionalFormatting>
  <conditionalFormatting sqref="R667">
    <cfRule type="cellIs" dxfId="1536" priority="1694" operator="lessThan">
      <formula>$T667*0.8</formula>
    </cfRule>
  </conditionalFormatting>
  <conditionalFormatting sqref="S667">
    <cfRule type="cellIs" dxfId="1535" priority="1693" operator="lessThan">
      <formula>$T667*0.8</formula>
    </cfRule>
  </conditionalFormatting>
  <conditionalFormatting sqref="L667">
    <cfRule type="cellIs" dxfId="1534" priority="1692" operator="lessThan">
      <formula>$T667*0.8</formula>
    </cfRule>
  </conditionalFormatting>
  <conditionalFormatting sqref="J667">
    <cfRule type="cellIs" dxfId="1533" priority="1691" operator="lessThan">
      <formula>$T667*0.8</formula>
    </cfRule>
  </conditionalFormatting>
  <conditionalFormatting sqref="F667">
    <cfRule type="cellIs" dxfId="1532" priority="1690" operator="lessThan">
      <formula>$T667*0.8</formula>
    </cfRule>
  </conditionalFormatting>
  <conditionalFormatting sqref="G667">
    <cfRule type="cellIs" dxfId="1531" priority="1689" operator="lessThan">
      <formula>$T667*0.8</formula>
    </cfRule>
  </conditionalFormatting>
  <conditionalFormatting sqref="I667">
    <cfRule type="cellIs" dxfId="1530" priority="1688" operator="lessThan">
      <formula>$T667*0.8</formula>
    </cfRule>
  </conditionalFormatting>
  <conditionalFormatting sqref="E667">
    <cfRule type="cellIs" dxfId="1529" priority="1687" operator="lessThan">
      <formula>$T667*0.8</formula>
    </cfRule>
  </conditionalFormatting>
  <conditionalFormatting sqref="E669:R669">
    <cfRule type="cellIs" dxfId="1528" priority="1686" operator="greaterThanOrEqual">
      <formula>1000</formula>
    </cfRule>
  </conditionalFormatting>
  <conditionalFormatting sqref="E668:R668">
    <cfRule type="cellIs" dxfId="1527" priority="1685" operator="greaterThanOrEqual">
      <formula>100</formula>
    </cfRule>
  </conditionalFormatting>
  <conditionalFormatting sqref="C672:S672">
    <cfRule type="cellIs" dxfId="1526" priority="1684" operator="greaterThanOrEqual">
      <formula>$T$279*1.2</formula>
    </cfRule>
  </conditionalFormatting>
  <conditionalFormatting sqref="M675 H675">
    <cfRule type="cellIs" dxfId="1525" priority="1683" operator="lessThan">
      <formula>$T675*0.8</formula>
    </cfRule>
  </conditionalFormatting>
  <conditionalFormatting sqref="C669">
    <cfRule type="cellIs" dxfId="1524" priority="1682" operator="greaterThanOrEqual">
      <formula>1000</formula>
    </cfRule>
  </conditionalFormatting>
  <conditionalFormatting sqref="C668">
    <cfRule type="cellIs" dxfId="1523" priority="1681" operator="greaterThanOrEqual">
      <formula>100</formula>
    </cfRule>
  </conditionalFormatting>
  <conditionalFormatting sqref="D669">
    <cfRule type="cellIs" dxfId="1522" priority="1680" operator="greaterThanOrEqual">
      <formula>1000</formula>
    </cfRule>
  </conditionalFormatting>
  <conditionalFormatting sqref="D668">
    <cfRule type="cellIs" dxfId="1521" priority="1679" operator="greaterThanOrEqual">
      <formula>100</formula>
    </cfRule>
  </conditionalFormatting>
  <conditionalFormatting sqref="C675">
    <cfRule type="cellIs" dxfId="1520" priority="1678" operator="lessThan">
      <formula>$T675*0.8</formula>
    </cfRule>
  </conditionalFormatting>
  <conditionalFormatting sqref="K675">
    <cfRule type="cellIs" dxfId="1519" priority="1676" operator="lessThan">
      <formula>$T675*0.8</formula>
    </cfRule>
  </conditionalFormatting>
  <conditionalFormatting sqref="J675">
    <cfRule type="cellIs" dxfId="1518" priority="1663" operator="lessThan">
      <formula>$T675*0.8</formula>
    </cfRule>
  </conditionalFormatting>
  <conditionalFormatting sqref="L675">
    <cfRule type="cellIs" dxfId="1517" priority="1662" operator="lessThan">
      <formula>$T675*0.8</formula>
    </cfRule>
  </conditionalFormatting>
  <conditionalFormatting sqref="I675">
    <cfRule type="cellIs" dxfId="1516" priority="1661" operator="lessThan">
      <formula>$T675*0.8</formula>
    </cfRule>
  </conditionalFormatting>
  <conditionalFormatting sqref="G675">
    <cfRule type="cellIs" dxfId="1515" priority="1660" operator="lessThan">
      <formula>$T675*0.8</formula>
    </cfRule>
  </conditionalFormatting>
  <conditionalFormatting sqref="F675">
    <cfRule type="cellIs" dxfId="1514" priority="1659" operator="lessThan">
      <formula>$T675*0.8</formula>
    </cfRule>
  </conditionalFormatting>
  <conditionalFormatting sqref="D675">
    <cfRule type="cellIs" dxfId="1513" priority="1658" operator="lessThan">
      <formula>$T675*0.8</formula>
    </cfRule>
  </conditionalFormatting>
  <conditionalFormatting sqref="E675">
    <cfRule type="cellIs" dxfId="1512" priority="1657" operator="lessThan">
      <formula>$T675*0.8</formula>
    </cfRule>
  </conditionalFormatting>
  <conditionalFormatting sqref="N675">
    <cfRule type="cellIs" dxfId="1511" priority="1656" operator="lessThan">
      <formula>$T675*0.8</formula>
    </cfRule>
  </conditionalFormatting>
  <conditionalFormatting sqref="O675">
    <cfRule type="cellIs" dxfId="1510" priority="1655" operator="lessThan">
      <formula>$T675*0.8</formula>
    </cfRule>
  </conditionalFormatting>
  <conditionalFormatting sqref="P675">
    <cfRule type="cellIs" dxfId="1509" priority="1654" operator="lessThan">
      <formula>$T675*0.8</formula>
    </cfRule>
  </conditionalFormatting>
  <conditionalFormatting sqref="Q675">
    <cfRule type="cellIs" dxfId="1508" priority="1653" operator="lessThan">
      <formula>$T675*0.8</formula>
    </cfRule>
  </conditionalFormatting>
  <conditionalFormatting sqref="R675">
    <cfRule type="cellIs" dxfId="1507" priority="1652" operator="lessThan">
      <formula>$T675*0.8</formula>
    </cfRule>
  </conditionalFormatting>
  <conditionalFormatting sqref="S675">
    <cfRule type="cellIs" dxfId="1506" priority="1651" operator="lessThan">
      <formula>$T675*0.8</formula>
    </cfRule>
  </conditionalFormatting>
  <conditionalFormatting sqref="E677:R677">
    <cfRule type="cellIs" dxfId="1505" priority="1650" operator="greaterThanOrEqual">
      <formula>1000</formula>
    </cfRule>
  </conditionalFormatting>
  <conditionalFormatting sqref="E676:R676">
    <cfRule type="cellIs" dxfId="1504" priority="1649" operator="greaterThanOrEqual">
      <formula>100</formula>
    </cfRule>
  </conditionalFormatting>
  <conditionalFormatting sqref="C680:S680">
    <cfRule type="cellIs" dxfId="1503" priority="1648" operator="greaterThanOrEqual">
      <formula>$T$279*1.2</formula>
    </cfRule>
  </conditionalFormatting>
  <conditionalFormatting sqref="H683">
    <cfRule type="cellIs" dxfId="1502" priority="1647" operator="lessThan">
      <formula>$T683*0.8</formula>
    </cfRule>
  </conditionalFormatting>
  <conditionalFormatting sqref="C677">
    <cfRule type="cellIs" dxfId="1501" priority="1646" operator="greaterThanOrEqual">
      <formula>1000</formula>
    </cfRule>
  </conditionalFormatting>
  <conditionalFormatting sqref="C676">
    <cfRule type="cellIs" dxfId="1500" priority="1645" operator="greaterThanOrEqual">
      <formula>100</formula>
    </cfRule>
  </conditionalFormatting>
  <conditionalFormatting sqref="D677">
    <cfRule type="cellIs" dxfId="1499" priority="1644" operator="greaterThanOrEqual">
      <formula>1000</formula>
    </cfRule>
  </conditionalFormatting>
  <conditionalFormatting sqref="D676">
    <cfRule type="cellIs" dxfId="1498" priority="1643" operator="greaterThanOrEqual">
      <formula>100</formula>
    </cfRule>
  </conditionalFormatting>
  <conditionalFormatting sqref="C683">
    <cfRule type="cellIs" dxfId="1497" priority="1642" operator="lessThan">
      <formula>$T683*0.8</formula>
    </cfRule>
  </conditionalFormatting>
  <conditionalFormatting sqref="J683">
    <cfRule type="cellIs" dxfId="1496" priority="1640" operator="lessThan">
      <formula>$T683*0.8</formula>
    </cfRule>
  </conditionalFormatting>
  <conditionalFormatting sqref="E683">
    <cfRule type="cellIs" dxfId="1495" priority="1627" operator="lessThan">
      <formula>$T683*0.8</formula>
    </cfRule>
  </conditionalFormatting>
  <conditionalFormatting sqref="F683">
    <cfRule type="cellIs" dxfId="1494" priority="1626" operator="lessThan">
      <formula>$T683*0.8</formula>
    </cfRule>
  </conditionalFormatting>
  <conditionalFormatting sqref="D683">
    <cfRule type="cellIs" dxfId="1493" priority="1625" operator="lessThan">
      <formula>$T683*0.8</formula>
    </cfRule>
  </conditionalFormatting>
  <conditionalFormatting sqref="G683">
    <cfRule type="cellIs" dxfId="1492" priority="1624" operator="lessThan">
      <formula>$T683*0.8</formula>
    </cfRule>
  </conditionalFormatting>
  <conditionalFormatting sqref="I683">
    <cfRule type="cellIs" dxfId="1491" priority="1623" operator="lessThan">
      <formula>$T683*0.8</formula>
    </cfRule>
  </conditionalFormatting>
  <conditionalFormatting sqref="K683 N683 Q683">
    <cfRule type="cellIs" dxfId="1490" priority="1622" operator="lessThan">
      <formula>$T683*0.8</formula>
    </cfRule>
  </conditionalFormatting>
  <conditionalFormatting sqref="L683 O683 R683">
    <cfRule type="cellIs" dxfId="1489" priority="1621" operator="lessThan">
      <formula>$T683*0.8</formula>
    </cfRule>
  </conditionalFormatting>
  <conditionalFormatting sqref="M683 P683 S683">
    <cfRule type="cellIs" dxfId="1488" priority="1620" operator="lessThan">
      <formula>$T683*0.8</formula>
    </cfRule>
  </conditionalFormatting>
  <conditionalFormatting sqref="E685:R685">
    <cfRule type="cellIs" dxfId="1487" priority="1619" operator="greaterThanOrEqual">
      <formula>1000</formula>
    </cfRule>
  </conditionalFormatting>
  <conditionalFormatting sqref="E684:R684">
    <cfRule type="cellIs" dxfId="1486" priority="1618" operator="greaterThanOrEqual">
      <formula>100</formula>
    </cfRule>
  </conditionalFormatting>
  <conditionalFormatting sqref="C688:S688">
    <cfRule type="cellIs" dxfId="1485" priority="1617" operator="greaterThanOrEqual">
      <formula>$T$279*1.2</formula>
    </cfRule>
  </conditionalFormatting>
  <conditionalFormatting sqref="H691">
    <cfRule type="cellIs" dxfId="1484" priority="1616" operator="lessThan">
      <formula>$T691*0.8</formula>
    </cfRule>
  </conditionalFormatting>
  <conditionalFormatting sqref="C685">
    <cfRule type="cellIs" dxfId="1483" priority="1615" operator="greaterThanOrEqual">
      <formula>1000</formula>
    </cfRule>
  </conditionalFormatting>
  <conditionalFormatting sqref="C684">
    <cfRule type="cellIs" dxfId="1482" priority="1614" operator="greaterThanOrEqual">
      <formula>100</formula>
    </cfRule>
  </conditionalFormatting>
  <conditionalFormatting sqref="D685">
    <cfRule type="cellIs" dxfId="1481" priority="1613" operator="greaterThanOrEqual">
      <formula>1000</formula>
    </cfRule>
  </conditionalFormatting>
  <conditionalFormatting sqref="D684">
    <cfRule type="cellIs" dxfId="1480" priority="1612" operator="greaterThanOrEqual">
      <formula>100</formula>
    </cfRule>
  </conditionalFormatting>
  <conditionalFormatting sqref="F691">
    <cfRule type="cellIs" dxfId="1479" priority="1608" operator="lessThan">
      <formula>$T691*0.8</formula>
    </cfRule>
  </conditionalFormatting>
  <conditionalFormatting sqref="D691">
    <cfRule type="cellIs" dxfId="1478" priority="1607" operator="lessThan">
      <formula>$T691*0.8</formula>
    </cfRule>
  </conditionalFormatting>
  <conditionalFormatting sqref="K691">
    <cfRule type="cellIs" dxfId="1477" priority="1601" operator="lessThan">
      <formula>$T691*0.8</formula>
    </cfRule>
  </conditionalFormatting>
  <conditionalFormatting sqref="M691">
    <cfRule type="cellIs" dxfId="1476" priority="1600" operator="lessThan">
      <formula>$T691*0.8</formula>
    </cfRule>
  </conditionalFormatting>
  <conditionalFormatting sqref="G691">
    <cfRule type="cellIs" dxfId="1475" priority="1599" operator="lessThan">
      <formula>$T691*0.8</formula>
    </cfRule>
  </conditionalFormatting>
  <conditionalFormatting sqref="C691">
    <cfRule type="cellIs" dxfId="1474" priority="1598" operator="lessThan">
      <formula>$T691*0.8</formula>
    </cfRule>
  </conditionalFormatting>
  <conditionalFormatting sqref="E691">
    <cfRule type="cellIs" dxfId="1473" priority="1597" operator="lessThan">
      <formula>$T691*0.8</formula>
    </cfRule>
  </conditionalFormatting>
  <conditionalFormatting sqref="J691">
    <cfRule type="cellIs" dxfId="1472" priority="1596" operator="lessThan">
      <formula>$T691*0.8</formula>
    </cfRule>
  </conditionalFormatting>
  <conditionalFormatting sqref="L691">
    <cfRule type="cellIs" dxfId="1471" priority="1595" operator="lessThan">
      <formula>$T691*0.8</formula>
    </cfRule>
  </conditionalFormatting>
  <conditionalFormatting sqref="N691">
    <cfRule type="cellIs" dxfId="1470" priority="1594" operator="lessThan">
      <formula>$T691*0.8</formula>
    </cfRule>
  </conditionalFormatting>
  <conditionalFormatting sqref="O691">
    <cfRule type="cellIs" dxfId="1469" priority="1593" operator="lessThan">
      <formula>$T691*0.8</formula>
    </cfRule>
  </conditionalFormatting>
  <conditionalFormatting sqref="P691">
    <cfRule type="cellIs" dxfId="1468" priority="1592" operator="lessThan">
      <formula>$T691*0.8</formula>
    </cfRule>
  </conditionalFormatting>
  <conditionalFormatting sqref="Q691">
    <cfRule type="cellIs" dxfId="1467" priority="1591" operator="lessThan">
      <formula>$T691*0.8</formula>
    </cfRule>
  </conditionalFormatting>
  <conditionalFormatting sqref="R691">
    <cfRule type="cellIs" dxfId="1466" priority="1590" operator="lessThan">
      <formula>$T691*0.8</formula>
    </cfRule>
  </conditionalFormatting>
  <conditionalFormatting sqref="S691">
    <cfRule type="cellIs" dxfId="1465" priority="1589" operator="lessThan">
      <formula>$T691*0.8</formula>
    </cfRule>
  </conditionalFormatting>
  <conditionalFormatting sqref="I691">
    <cfRule type="cellIs" dxfId="1464" priority="1588" operator="lessThan">
      <formula>$T691*0.8</formula>
    </cfRule>
  </conditionalFormatting>
  <conditionalFormatting sqref="E693:R693">
    <cfRule type="cellIs" dxfId="1463" priority="1587" operator="greaterThanOrEqual">
      <formula>1000</formula>
    </cfRule>
  </conditionalFormatting>
  <conditionalFormatting sqref="E692:R692">
    <cfRule type="cellIs" dxfId="1462" priority="1586" operator="greaterThanOrEqual">
      <formula>100</formula>
    </cfRule>
  </conditionalFormatting>
  <conditionalFormatting sqref="C696:S696">
    <cfRule type="cellIs" dxfId="1461" priority="1585" operator="greaterThanOrEqual">
      <formula>$T$279*1.2</formula>
    </cfRule>
  </conditionalFormatting>
  <conditionalFormatting sqref="H699">
    <cfRule type="cellIs" dxfId="1460" priority="1584" operator="lessThan">
      <formula>$T699*0.8</formula>
    </cfRule>
  </conditionalFormatting>
  <conditionalFormatting sqref="C693">
    <cfRule type="cellIs" dxfId="1459" priority="1583" operator="greaterThanOrEqual">
      <formula>1000</formula>
    </cfRule>
  </conditionalFormatting>
  <conditionalFormatting sqref="C692">
    <cfRule type="cellIs" dxfId="1458" priority="1582" operator="greaterThanOrEqual">
      <formula>100</formula>
    </cfRule>
  </conditionalFormatting>
  <conditionalFormatting sqref="D693">
    <cfRule type="cellIs" dxfId="1457" priority="1581" operator="greaterThanOrEqual">
      <formula>1000</formula>
    </cfRule>
  </conditionalFormatting>
  <conditionalFormatting sqref="D692">
    <cfRule type="cellIs" dxfId="1456" priority="1580" operator="greaterThanOrEqual">
      <formula>100</formula>
    </cfRule>
  </conditionalFormatting>
  <conditionalFormatting sqref="F699">
    <cfRule type="cellIs" dxfId="1455" priority="1579" operator="lessThan">
      <formula>$T699*0.8</formula>
    </cfRule>
  </conditionalFormatting>
  <conditionalFormatting sqref="D699">
    <cfRule type="cellIs" dxfId="1454" priority="1578" operator="lessThan">
      <formula>$T699*0.8</formula>
    </cfRule>
  </conditionalFormatting>
  <conditionalFormatting sqref="M699">
    <cfRule type="cellIs" dxfId="1453" priority="1576" operator="lessThan">
      <formula>$T699*0.8</formula>
    </cfRule>
  </conditionalFormatting>
  <conditionalFormatting sqref="I699">
    <cfRule type="cellIs" dxfId="1452" priority="1564" operator="lessThan">
      <formula>$T699*0.8</formula>
    </cfRule>
  </conditionalFormatting>
  <conditionalFormatting sqref="S699">
    <cfRule type="cellIs" dxfId="1451" priority="1563" operator="lessThan">
      <formula>$T699*0.8</formula>
    </cfRule>
  </conditionalFormatting>
  <conditionalFormatting sqref="N699">
    <cfRule type="cellIs" dxfId="1450" priority="1562" operator="lessThan">
      <formula>$T699*0.8</formula>
    </cfRule>
  </conditionalFormatting>
  <conditionalFormatting sqref="O699">
    <cfRule type="cellIs" dxfId="1449" priority="1561" operator="lessThan">
      <formula>$T699*0.8</formula>
    </cfRule>
  </conditionalFormatting>
  <conditionalFormatting sqref="P699">
    <cfRule type="cellIs" dxfId="1448" priority="1560" operator="lessThan">
      <formula>$T699*0.8</formula>
    </cfRule>
  </conditionalFormatting>
  <conditionalFormatting sqref="Q699">
    <cfRule type="cellIs" dxfId="1447" priority="1559" operator="lessThan">
      <formula>$T699*0.8</formula>
    </cfRule>
  </conditionalFormatting>
  <conditionalFormatting sqref="R699">
    <cfRule type="cellIs" dxfId="1446" priority="1558" operator="lessThan">
      <formula>$T699*0.8</formula>
    </cfRule>
  </conditionalFormatting>
  <conditionalFormatting sqref="J699">
    <cfRule type="cellIs" dxfId="1445" priority="1557" operator="lessThan">
      <formula>$T699*0.8</formula>
    </cfRule>
  </conditionalFormatting>
  <conditionalFormatting sqref="K699">
    <cfRule type="cellIs" dxfId="1444" priority="1556" operator="lessThan">
      <formula>$T699*0.8</formula>
    </cfRule>
  </conditionalFormatting>
  <conditionalFormatting sqref="L699">
    <cfRule type="cellIs" dxfId="1443" priority="1555" operator="lessThan">
      <formula>$T699*0.8</formula>
    </cfRule>
  </conditionalFormatting>
  <conditionalFormatting sqref="G699">
    <cfRule type="cellIs" dxfId="1442" priority="1554" operator="lessThan">
      <formula>$T699*0.8</formula>
    </cfRule>
  </conditionalFormatting>
  <conditionalFormatting sqref="E699">
    <cfRule type="cellIs" dxfId="1441" priority="1553" operator="lessThan">
      <formula>$T699*0.8</formula>
    </cfRule>
  </conditionalFormatting>
  <conditionalFormatting sqref="C699">
    <cfRule type="cellIs" dxfId="1440" priority="1552" operator="lessThan">
      <formula>$T699*0.8</formula>
    </cfRule>
  </conditionalFormatting>
  <conditionalFormatting sqref="E701:R701">
    <cfRule type="cellIs" dxfId="1439" priority="1551" operator="greaterThanOrEqual">
      <formula>1000</formula>
    </cfRule>
  </conditionalFormatting>
  <conditionalFormatting sqref="E700:R700">
    <cfRule type="cellIs" dxfId="1438" priority="1550" operator="greaterThanOrEqual">
      <formula>100</formula>
    </cfRule>
  </conditionalFormatting>
  <conditionalFormatting sqref="C704:S704">
    <cfRule type="cellIs" dxfId="1437" priority="1549" operator="greaterThanOrEqual">
      <formula>$T$279*1.2</formula>
    </cfRule>
  </conditionalFormatting>
  <conditionalFormatting sqref="C701">
    <cfRule type="cellIs" dxfId="1436" priority="1547" operator="greaterThanOrEqual">
      <formula>1000</formula>
    </cfRule>
  </conditionalFormatting>
  <conditionalFormatting sqref="C700">
    <cfRule type="cellIs" dxfId="1435" priority="1546" operator="greaterThanOrEqual">
      <formula>100</formula>
    </cfRule>
  </conditionalFormatting>
  <conditionalFormatting sqref="D701">
    <cfRule type="cellIs" dxfId="1434" priority="1545" operator="greaterThanOrEqual">
      <formula>1000</formula>
    </cfRule>
  </conditionalFormatting>
  <conditionalFormatting sqref="D700">
    <cfRule type="cellIs" dxfId="1433" priority="1544" operator="greaterThanOrEqual">
      <formula>100</formula>
    </cfRule>
  </conditionalFormatting>
  <conditionalFormatting sqref="D707">
    <cfRule type="cellIs" dxfId="1432" priority="1542" operator="lessThan">
      <formula>$T707*0.8</formula>
    </cfRule>
  </conditionalFormatting>
  <conditionalFormatting sqref="C707">
    <cfRule type="cellIs" dxfId="1431" priority="1528" operator="lessThan">
      <formula>$T707*0.8</formula>
    </cfRule>
  </conditionalFormatting>
  <conditionalFormatting sqref="E707">
    <cfRule type="cellIs" dxfId="1430" priority="1527" operator="lessThan">
      <formula>$T707*0.8</formula>
    </cfRule>
  </conditionalFormatting>
  <conditionalFormatting sqref="J707">
    <cfRule type="cellIs" dxfId="1429" priority="1526" operator="lessThan">
      <formula>$T707*0.8</formula>
    </cfRule>
  </conditionalFormatting>
  <conditionalFormatting sqref="K707">
    <cfRule type="cellIs" dxfId="1428" priority="1525" operator="lessThan">
      <formula>$T707*0.8</formula>
    </cfRule>
  </conditionalFormatting>
  <conditionalFormatting sqref="O707">
    <cfRule type="cellIs" dxfId="1427" priority="1524" operator="lessThan">
      <formula>$T707*0.8</formula>
    </cfRule>
  </conditionalFormatting>
  <conditionalFormatting sqref="F707">
    <cfRule type="cellIs" dxfId="1426" priority="1523" operator="lessThan">
      <formula>$T707*0.8</formula>
    </cfRule>
  </conditionalFormatting>
  <conditionalFormatting sqref="G707">
    <cfRule type="cellIs" dxfId="1425" priority="1522" operator="lessThan">
      <formula>$T707*0.8</formula>
    </cfRule>
  </conditionalFormatting>
  <conditionalFormatting sqref="H707">
    <cfRule type="cellIs" dxfId="1424" priority="1521" operator="lessThan">
      <formula>$T707*0.8</formula>
    </cfRule>
  </conditionalFormatting>
  <conditionalFormatting sqref="I707">
    <cfRule type="cellIs" dxfId="1423" priority="1520" operator="lessThan">
      <formula>$T707*0.8</formula>
    </cfRule>
  </conditionalFormatting>
  <conditionalFormatting sqref="L707">
    <cfRule type="cellIs" dxfId="1422" priority="1519" operator="lessThan">
      <formula>$T707*0.8</formula>
    </cfRule>
  </conditionalFormatting>
  <conditionalFormatting sqref="N707">
    <cfRule type="cellIs" dxfId="1421" priority="1518" operator="lessThan">
      <formula>$T707*0.8</formula>
    </cfRule>
  </conditionalFormatting>
  <conditionalFormatting sqref="P707">
    <cfRule type="cellIs" dxfId="1420" priority="1517" operator="lessThan">
      <formula>$T707*0.8</formula>
    </cfRule>
  </conditionalFormatting>
  <conditionalFormatting sqref="M707">
    <cfRule type="cellIs" dxfId="1419" priority="1516" operator="lessThan">
      <formula>$T707*0.8</formula>
    </cfRule>
  </conditionalFormatting>
  <conditionalFormatting sqref="Q707">
    <cfRule type="cellIs" dxfId="1418" priority="1515" operator="lessThan">
      <formula>$T707*0.8</formula>
    </cfRule>
  </conditionalFormatting>
  <conditionalFormatting sqref="R707">
    <cfRule type="cellIs" dxfId="1417" priority="1514" operator="lessThan">
      <formula>$T707*0.8</formula>
    </cfRule>
  </conditionalFormatting>
  <conditionalFormatting sqref="S707">
    <cfRule type="cellIs" dxfId="1416" priority="1513" operator="lessThan">
      <formula>$T707*0.8</formula>
    </cfRule>
  </conditionalFormatting>
  <conditionalFormatting sqref="T9 C9:R9">
    <cfRule type="cellIs" dxfId="1415" priority="1512" operator="greaterThan">
      <formula>0</formula>
    </cfRule>
  </conditionalFormatting>
  <conditionalFormatting sqref="E709:R709">
    <cfRule type="cellIs" dxfId="1414" priority="1511" operator="greaterThanOrEqual">
      <formula>1000</formula>
    </cfRule>
  </conditionalFormatting>
  <conditionalFormatting sqref="E708:R708">
    <cfRule type="cellIs" dxfId="1413" priority="1510" operator="greaterThanOrEqual">
      <formula>100</formula>
    </cfRule>
  </conditionalFormatting>
  <conditionalFormatting sqref="C712:S712">
    <cfRule type="cellIs" dxfId="1412" priority="1509" operator="greaterThanOrEqual">
      <formula>$T$279*1.2</formula>
    </cfRule>
  </conditionalFormatting>
  <conditionalFormatting sqref="C709">
    <cfRule type="cellIs" dxfId="1411" priority="1508" operator="greaterThanOrEqual">
      <formula>1000</formula>
    </cfRule>
  </conditionalFormatting>
  <conditionalFormatting sqref="C708">
    <cfRule type="cellIs" dxfId="1410" priority="1507" operator="greaterThanOrEqual">
      <formula>100</formula>
    </cfRule>
  </conditionalFormatting>
  <conditionalFormatting sqref="D709">
    <cfRule type="cellIs" dxfId="1409" priority="1506" operator="greaterThanOrEqual">
      <formula>1000</formula>
    </cfRule>
  </conditionalFormatting>
  <conditionalFormatting sqref="D708">
    <cfRule type="cellIs" dxfId="1408" priority="1505" operator="greaterThanOrEqual">
      <formula>100</formula>
    </cfRule>
  </conditionalFormatting>
  <conditionalFormatting sqref="D715">
    <cfRule type="cellIs" dxfId="1407" priority="1504" operator="lessThan">
      <formula>$T715*0.8</formula>
    </cfRule>
  </conditionalFormatting>
  <conditionalFormatting sqref="E715">
    <cfRule type="cellIs" dxfId="1406" priority="1502" operator="lessThan">
      <formula>$T715*0.8</formula>
    </cfRule>
  </conditionalFormatting>
  <conditionalFormatting sqref="J715">
    <cfRule type="cellIs" dxfId="1405" priority="1501" operator="lessThan">
      <formula>$T715*0.8</formula>
    </cfRule>
  </conditionalFormatting>
  <conditionalFormatting sqref="K715">
    <cfRule type="cellIs" dxfId="1404" priority="1500" operator="lessThan">
      <formula>$T715*0.8</formula>
    </cfRule>
  </conditionalFormatting>
  <conditionalFormatting sqref="F715:H715">
    <cfRule type="cellIs" dxfId="1403" priority="1487" operator="lessThan">
      <formula>$T715*0.8</formula>
    </cfRule>
  </conditionalFormatting>
  <conditionalFormatting sqref="Q715">
    <cfRule type="cellIs" dxfId="1402" priority="1486" operator="lessThan">
      <formula>$T715*0.8</formula>
    </cfRule>
  </conditionalFormatting>
  <conditionalFormatting sqref="C715">
    <cfRule type="cellIs" dxfId="1401" priority="1485" operator="lessThan">
      <formula>$T715*0.8</formula>
    </cfRule>
  </conditionalFormatting>
  <conditionalFormatting sqref="I715">
    <cfRule type="cellIs" dxfId="1400" priority="1484" operator="lessThan">
      <formula>$T715*0.8</formula>
    </cfRule>
  </conditionalFormatting>
  <conditionalFormatting sqref="L715">
    <cfRule type="cellIs" dxfId="1399" priority="1483" operator="lessThan">
      <formula>$T715*0.8</formula>
    </cfRule>
  </conditionalFormatting>
  <conditionalFormatting sqref="M715">
    <cfRule type="cellIs" dxfId="1398" priority="1482" operator="lessThan">
      <formula>$T715*0.8</formula>
    </cfRule>
  </conditionalFormatting>
  <conditionalFormatting sqref="N715">
    <cfRule type="cellIs" dxfId="1397" priority="1481" operator="lessThan">
      <formula>$T715*0.8</formula>
    </cfRule>
  </conditionalFormatting>
  <conditionalFormatting sqref="O715">
    <cfRule type="cellIs" dxfId="1396" priority="1480" operator="lessThan">
      <formula>$T715*0.8</formula>
    </cfRule>
  </conditionalFormatting>
  <conditionalFormatting sqref="P715">
    <cfRule type="cellIs" dxfId="1395" priority="1479" operator="lessThan">
      <formula>$T715*0.8</formula>
    </cfRule>
  </conditionalFormatting>
  <conditionalFormatting sqref="R715">
    <cfRule type="cellIs" dxfId="1394" priority="1478" operator="lessThan">
      <formula>$T715*0.8</formula>
    </cfRule>
  </conditionalFormatting>
  <conditionalFormatting sqref="S715">
    <cfRule type="cellIs" dxfId="1393" priority="1477" operator="lessThan">
      <formula>$T715*0.8</formula>
    </cfRule>
  </conditionalFormatting>
  <conditionalFormatting sqref="E717:R717">
    <cfRule type="cellIs" dxfId="1392" priority="1476" operator="greaterThanOrEqual">
      <formula>1000</formula>
    </cfRule>
  </conditionalFormatting>
  <conditionalFormatting sqref="E716:R716">
    <cfRule type="cellIs" dxfId="1391" priority="1475" operator="greaterThanOrEqual">
      <formula>100</formula>
    </cfRule>
  </conditionalFormatting>
  <conditionalFormatting sqref="C720:S720">
    <cfRule type="cellIs" dxfId="1390" priority="1474" operator="greaterThanOrEqual">
      <formula>$T$279*1.2</formula>
    </cfRule>
  </conditionalFormatting>
  <conditionalFormatting sqref="C717">
    <cfRule type="cellIs" dxfId="1389" priority="1473" operator="greaterThanOrEqual">
      <formula>1000</formula>
    </cfRule>
  </conditionalFormatting>
  <conditionalFormatting sqref="C716">
    <cfRule type="cellIs" dxfId="1388" priority="1472" operator="greaterThanOrEqual">
      <formula>100</formula>
    </cfRule>
  </conditionalFormatting>
  <conditionalFormatting sqref="D717">
    <cfRule type="cellIs" dxfId="1387" priority="1471" operator="greaterThanOrEqual">
      <formula>1000</formula>
    </cfRule>
  </conditionalFormatting>
  <conditionalFormatting sqref="D716">
    <cfRule type="cellIs" dxfId="1386" priority="1470" operator="greaterThanOrEqual">
      <formula>100</formula>
    </cfRule>
  </conditionalFormatting>
  <conditionalFormatting sqref="D723">
    <cfRule type="cellIs" dxfId="1385" priority="1469" operator="lessThan">
      <formula>$T723*0.8</formula>
    </cfRule>
  </conditionalFormatting>
  <conditionalFormatting sqref="J723">
    <cfRule type="cellIs" dxfId="1384" priority="1467" operator="lessThan">
      <formula>$T723*0.8</formula>
    </cfRule>
  </conditionalFormatting>
  <conditionalFormatting sqref="K723">
    <cfRule type="cellIs" dxfId="1383" priority="1466" operator="lessThan">
      <formula>$T723*0.8</formula>
    </cfRule>
  </conditionalFormatting>
  <conditionalFormatting sqref="F723 H723">
    <cfRule type="cellIs" dxfId="1382" priority="1465" operator="lessThan">
      <formula>$T723*0.8</formula>
    </cfRule>
  </conditionalFormatting>
  <conditionalFormatting sqref="Q723">
    <cfRule type="cellIs" dxfId="1381" priority="1464" operator="lessThan">
      <formula>$T723*0.8</formula>
    </cfRule>
  </conditionalFormatting>
  <conditionalFormatting sqref="C723">
    <cfRule type="cellIs" dxfId="1380" priority="1454" operator="lessThan">
      <formula>$T723*0.8</formula>
    </cfRule>
  </conditionalFormatting>
  <conditionalFormatting sqref="M723">
    <cfRule type="cellIs" dxfId="1379" priority="1453" operator="lessThan">
      <formula>$T723*0.8</formula>
    </cfRule>
  </conditionalFormatting>
  <conditionalFormatting sqref="P723">
    <cfRule type="cellIs" dxfId="1378" priority="1452" operator="lessThan">
      <formula>$T723*0.8</formula>
    </cfRule>
  </conditionalFormatting>
  <conditionalFormatting sqref="I723">
    <cfRule type="cellIs" dxfId="1377" priority="1451" operator="lessThan">
      <formula>$T723*0.8</formula>
    </cfRule>
  </conditionalFormatting>
  <conditionalFormatting sqref="E723">
    <cfRule type="cellIs" dxfId="1376" priority="1450" operator="lessThan">
      <formula>$T723*0.8</formula>
    </cfRule>
  </conditionalFormatting>
  <conditionalFormatting sqref="G723">
    <cfRule type="cellIs" dxfId="1375" priority="1449" operator="lessThan">
      <formula>$T723*0.8</formula>
    </cfRule>
  </conditionalFormatting>
  <conditionalFormatting sqref="L723">
    <cfRule type="cellIs" dxfId="1374" priority="1448" operator="lessThan">
      <formula>$T723*0.8</formula>
    </cfRule>
  </conditionalFormatting>
  <conditionalFormatting sqref="N723">
    <cfRule type="cellIs" dxfId="1373" priority="1447" operator="lessThan">
      <formula>$T723*0.8</formula>
    </cfRule>
  </conditionalFormatting>
  <conditionalFormatting sqref="O723">
    <cfRule type="cellIs" dxfId="1372" priority="1446" operator="lessThan">
      <formula>$T723*0.8</formula>
    </cfRule>
  </conditionalFormatting>
  <conditionalFormatting sqref="R723">
    <cfRule type="cellIs" dxfId="1371" priority="1445" operator="lessThan">
      <formula>$T723*0.8</formula>
    </cfRule>
  </conditionalFormatting>
  <conditionalFormatting sqref="S723">
    <cfRule type="cellIs" dxfId="1370" priority="1444" operator="lessThan">
      <formula>$T723*0.8</formula>
    </cfRule>
  </conditionalFormatting>
  <conditionalFormatting sqref="E725:R725">
    <cfRule type="cellIs" dxfId="1369" priority="1443" operator="greaterThanOrEqual">
      <formula>1000</formula>
    </cfRule>
  </conditionalFormatting>
  <conditionalFormatting sqref="E724:R724">
    <cfRule type="cellIs" dxfId="1368" priority="1442" operator="greaterThanOrEqual">
      <formula>100</formula>
    </cfRule>
  </conditionalFormatting>
  <conditionalFormatting sqref="C728:S728">
    <cfRule type="cellIs" dxfId="1367" priority="1441" operator="greaterThanOrEqual">
      <formula>$T$279*1.2</formula>
    </cfRule>
  </conditionalFormatting>
  <conditionalFormatting sqref="C725">
    <cfRule type="cellIs" dxfId="1366" priority="1440" operator="greaterThanOrEqual">
      <formula>1000</formula>
    </cfRule>
  </conditionalFormatting>
  <conditionalFormatting sqref="C724">
    <cfRule type="cellIs" dxfId="1365" priority="1439" operator="greaterThanOrEqual">
      <formula>100</formula>
    </cfRule>
  </conditionalFormatting>
  <conditionalFormatting sqref="D725">
    <cfRule type="cellIs" dxfId="1364" priority="1438" operator="greaterThanOrEqual">
      <formula>1000</formula>
    </cfRule>
  </conditionalFormatting>
  <conditionalFormatting sqref="D724">
    <cfRule type="cellIs" dxfId="1363" priority="1437" operator="greaterThanOrEqual">
      <formula>100</formula>
    </cfRule>
  </conditionalFormatting>
  <conditionalFormatting sqref="D731">
    <cfRule type="cellIs" dxfId="1362" priority="1436" operator="lessThan">
      <formula>$T731*0.8</formula>
    </cfRule>
  </conditionalFormatting>
  <conditionalFormatting sqref="J731">
    <cfRule type="cellIs" dxfId="1361" priority="1435" operator="lessThan">
      <formula>$T731*0.8</formula>
    </cfRule>
  </conditionalFormatting>
  <conditionalFormatting sqref="K731">
    <cfRule type="cellIs" dxfId="1360" priority="1434" operator="lessThan">
      <formula>$T731*0.8</formula>
    </cfRule>
  </conditionalFormatting>
  <conditionalFormatting sqref="F731 H731">
    <cfRule type="cellIs" dxfId="1359" priority="1433" operator="lessThan">
      <formula>$T731*0.8</formula>
    </cfRule>
  </conditionalFormatting>
  <conditionalFormatting sqref="M731">
    <cfRule type="cellIs" dxfId="1358" priority="1430" operator="lessThan">
      <formula>$T731*0.8</formula>
    </cfRule>
  </conditionalFormatting>
  <conditionalFormatting sqref="P731">
    <cfRule type="cellIs" dxfId="1357" priority="1429" operator="lessThan">
      <formula>$T731*0.8</formula>
    </cfRule>
  </conditionalFormatting>
  <conditionalFormatting sqref="I731">
    <cfRule type="cellIs" dxfId="1356" priority="1428" operator="lessThan">
      <formula>$T731*0.8</formula>
    </cfRule>
  </conditionalFormatting>
  <conditionalFormatting sqref="R731">
    <cfRule type="cellIs" dxfId="1355" priority="1420" operator="lessThan">
      <formula>$T731*0.8</formula>
    </cfRule>
  </conditionalFormatting>
  <conditionalFormatting sqref="S731">
    <cfRule type="cellIs" dxfId="1354" priority="1419" operator="lessThan">
      <formula>$T731*0.8</formula>
    </cfRule>
  </conditionalFormatting>
  <conditionalFormatting sqref="Q731">
    <cfRule type="cellIs" dxfId="1353" priority="1418" operator="lessThan">
      <formula>$T731*0.8</formula>
    </cfRule>
  </conditionalFormatting>
  <conditionalFormatting sqref="O731">
    <cfRule type="cellIs" dxfId="1352" priority="1417" operator="lessThan">
      <formula>$T731*0.8</formula>
    </cfRule>
  </conditionalFormatting>
  <conditionalFormatting sqref="N731">
    <cfRule type="cellIs" dxfId="1351" priority="1416" operator="lessThan">
      <formula>$T731*0.8</formula>
    </cfRule>
  </conditionalFormatting>
  <conditionalFormatting sqref="L731">
    <cfRule type="cellIs" dxfId="1350" priority="1415" operator="lessThan">
      <formula>$T731*0.8</formula>
    </cfRule>
  </conditionalFormatting>
  <conditionalFormatting sqref="G731">
    <cfRule type="cellIs" dxfId="1349" priority="1414" operator="lessThan">
      <formula>$T731*0.8</formula>
    </cfRule>
  </conditionalFormatting>
  <conditionalFormatting sqref="E731">
    <cfRule type="cellIs" dxfId="1348" priority="1413" operator="lessThan">
      <formula>$T731*0.8</formula>
    </cfRule>
  </conditionalFormatting>
  <conditionalFormatting sqref="C731">
    <cfRule type="cellIs" dxfId="1347" priority="1412" operator="lessThan">
      <formula>$T731*0.8</formula>
    </cfRule>
  </conditionalFormatting>
  <conditionalFormatting sqref="E733:R733">
    <cfRule type="cellIs" dxfId="1346" priority="1411" operator="greaterThanOrEqual">
      <formula>1000</formula>
    </cfRule>
  </conditionalFormatting>
  <conditionalFormatting sqref="E732:R732">
    <cfRule type="cellIs" dxfId="1345" priority="1410" operator="greaterThanOrEqual">
      <formula>100</formula>
    </cfRule>
  </conditionalFormatting>
  <conditionalFormatting sqref="C736:S736">
    <cfRule type="cellIs" dxfId="1344" priority="1409" operator="greaterThanOrEqual">
      <formula>$T$279*1.2</formula>
    </cfRule>
  </conditionalFormatting>
  <conditionalFormatting sqref="C733">
    <cfRule type="cellIs" dxfId="1343" priority="1408" operator="greaterThanOrEqual">
      <formula>1000</formula>
    </cfRule>
  </conditionalFormatting>
  <conditionalFormatting sqref="C732">
    <cfRule type="cellIs" dxfId="1342" priority="1407" operator="greaterThanOrEqual">
      <formula>100</formula>
    </cfRule>
  </conditionalFormatting>
  <conditionalFormatting sqref="D733">
    <cfRule type="cellIs" dxfId="1341" priority="1406" operator="greaterThanOrEqual">
      <formula>1000</formula>
    </cfRule>
  </conditionalFormatting>
  <conditionalFormatting sqref="D732">
    <cfRule type="cellIs" dxfId="1340" priority="1405" operator="greaterThanOrEqual">
      <formula>100</formula>
    </cfRule>
  </conditionalFormatting>
  <conditionalFormatting sqref="D739">
    <cfRule type="cellIs" dxfId="1339" priority="1404" operator="lessThan">
      <formula>$T739*0.8</formula>
    </cfRule>
  </conditionalFormatting>
  <conditionalFormatting sqref="K739">
    <cfRule type="cellIs" dxfId="1338" priority="1402" operator="lessThan">
      <formula>$T739*0.8</formula>
    </cfRule>
  </conditionalFormatting>
  <conditionalFormatting sqref="F739 H739">
    <cfRule type="cellIs" dxfId="1337" priority="1401" operator="lessThan">
      <formula>$T739*0.8</formula>
    </cfRule>
  </conditionalFormatting>
  <conditionalFormatting sqref="M739">
    <cfRule type="cellIs" dxfId="1336" priority="1400" operator="lessThan">
      <formula>$T739*0.8</formula>
    </cfRule>
  </conditionalFormatting>
  <conditionalFormatting sqref="C739">
    <cfRule type="cellIs" dxfId="1335" priority="1388" operator="lessThan">
      <formula>$T739*0.8</formula>
    </cfRule>
  </conditionalFormatting>
  <conditionalFormatting sqref="L739">
    <cfRule type="cellIs" dxfId="1334" priority="1378" operator="lessThan">
      <formula>$T739*0.8</formula>
    </cfRule>
  </conditionalFormatting>
  <conditionalFormatting sqref="E739">
    <cfRule type="cellIs" dxfId="1333" priority="1377" operator="lessThan">
      <formula>$T739*0.8</formula>
    </cfRule>
  </conditionalFormatting>
  <conditionalFormatting sqref="G739">
    <cfRule type="cellIs" dxfId="1332" priority="1376" operator="lessThan">
      <formula>$T739*0.8</formula>
    </cfRule>
  </conditionalFormatting>
  <conditionalFormatting sqref="J739">
    <cfRule type="cellIs" dxfId="1331" priority="1375" operator="lessThan">
      <formula>$T739*0.8</formula>
    </cfRule>
  </conditionalFormatting>
  <conditionalFormatting sqref="N739:S739">
    <cfRule type="cellIs" dxfId="1330" priority="1374" operator="lessThan">
      <formula>$T739*0.8</formula>
    </cfRule>
  </conditionalFormatting>
  <conditionalFormatting sqref="E741:R741">
    <cfRule type="cellIs" dxfId="1329" priority="1373" operator="greaterThanOrEqual">
      <formula>1000</formula>
    </cfRule>
  </conditionalFormatting>
  <conditionalFormatting sqref="E740:R740">
    <cfRule type="cellIs" dxfId="1328" priority="1372" operator="greaterThanOrEqual">
      <formula>100</formula>
    </cfRule>
  </conditionalFormatting>
  <conditionalFormatting sqref="C744:S744">
    <cfRule type="cellIs" dxfId="1327" priority="1371" operator="greaterThanOrEqual">
      <formula>$T$279*1.2</formula>
    </cfRule>
  </conditionalFormatting>
  <conditionalFormatting sqref="C741">
    <cfRule type="cellIs" dxfId="1326" priority="1370" operator="greaterThanOrEqual">
      <formula>1000</formula>
    </cfRule>
  </conditionalFormatting>
  <conditionalFormatting sqref="C740">
    <cfRule type="cellIs" dxfId="1325" priority="1369" operator="greaterThanOrEqual">
      <formula>100</formula>
    </cfRule>
  </conditionalFormatting>
  <conditionalFormatting sqref="D741">
    <cfRule type="cellIs" dxfId="1324" priority="1368" operator="greaterThanOrEqual">
      <formula>1000</formula>
    </cfRule>
  </conditionalFormatting>
  <conditionalFormatting sqref="D740">
    <cfRule type="cellIs" dxfId="1323" priority="1367" operator="greaterThanOrEqual">
      <formula>100</formula>
    </cfRule>
  </conditionalFormatting>
  <conditionalFormatting sqref="D747">
    <cfRule type="cellIs" dxfId="1322" priority="1366" operator="lessThan">
      <formula>$T747*0.8</formula>
    </cfRule>
  </conditionalFormatting>
  <conditionalFormatting sqref="K747">
    <cfRule type="cellIs" dxfId="1321" priority="1365" operator="lessThan">
      <formula>$T747*0.8</formula>
    </cfRule>
  </conditionalFormatting>
  <conditionalFormatting sqref="I747">
    <cfRule type="cellIs" dxfId="1320" priority="1362" operator="lessThan">
      <formula>$T747*0.8</formula>
    </cfRule>
  </conditionalFormatting>
  <conditionalFormatting sqref="O747">
    <cfRule type="cellIs" dxfId="1319" priority="1356" operator="lessThan">
      <formula>$T747*0.8</formula>
    </cfRule>
  </conditionalFormatting>
  <conditionalFormatting sqref="C747">
    <cfRule type="cellIs" dxfId="1318" priority="1355" operator="lessThan">
      <formula>$T747*0.8</formula>
    </cfRule>
  </conditionalFormatting>
  <conditionalFormatting sqref="E747">
    <cfRule type="cellIs" dxfId="1317" priority="1354" operator="lessThan">
      <formula>$T747*0.8</formula>
    </cfRule>
  </conditionalFormatting>
  <conditionalFormatting sqref="F747">
    <cfRule type="cellIs" dxfId="1316" priority="1353" operator="lessThan">
      <formula>$T747*0.8</formula>
    </cfRule>
  </conditionalFormatting>
  <conditionalFormatting sqref="G747">
    <cfRule type="cellIs" dxfId="1315" priority="1352" operator="lessThan">
      <formula>$T747*0.8</formula>
    </cfRule>
  </conditionalFormatting>
  <conditionalFormatting sqref="H747">
    <cfRule type="cellIs" dxfId="1314" priority="1351" operator="lessThan">
      <formula>$T747*0.8</formula>
    </cfRule>
  </conditionalFormatting>
  <conditionalFormatting sqref="J747">
    <cfRule type="cellIs" dxfId="1313" priority="1350" operator="lessThan">
      <formula>$T747*0.8</formula>
    </cfRule>
  </conditionalFormatting>
  <conditionalFormatting sqref="L747">
    <cfRule type="cellIs" dxfId="1312" priority="1349" operator="lessThan">
      <formula>$T747*0.8</formula>
    </cfRule>
  </conditionalFormatting>
  <conditionalFormatting sqref="M747">
    <cfRule type="cellIs" dxfId="1311" priority="1348" operator="lessThan">
      <formula>$T747*0.8</formula>
    </cfRule>
  </conditionalFormatting>
  <conditionalFormatting sqref="N747">
    <cfRule type="cellIs" dxfId="1310" priority="1347" operator="lessThan">
      <formula>$T747*0.8</formula>
    </cfRule>
  </conditionalFormatting>
  <conditionalFormatting sqref="P747">
    <cfRule type="cellIs" dxfId="1309" priority="1346" operator="lessThan">
      <formula>$T747*0.8</formula>
    </cfRule>
  </conditionalFormatting>
  <conditionalFormatting sqref="Q747">
    <cfRule type="cellIs" dxfId="1308" priority="1345" operator="lessThan">
      <formula>$T747*0.8</formula>
    </cfRule>
  </conditionalFormatting>
  <conditionalFormatting sqref="R747">
    <cfRule type="cellIs" dxfId="1307" priority="1344" operator="lessThan">
      <formula>$T747*0.8</formula>
    </cfRule>
  </conditionalFormatting>
  <conditionalFormatting sqref="S747">
    <cfRule type="cellIs" dxfId="1306" priority="1343" operator="lessThan">
      <formula>$T747*0.8</formula>
    </cfRule>
  </conditionalFormatting>
  <conditionalFormatting sqref="I739">
    <cfRule type="cellIs" dxfId="1305" priority="1342" operator="lessThan">
      <formula>$T739*0.8</formula>
    </cfRule>
  </conditionalFormatting>
  <conditionalFormatting sqref="E749:R749">
    <cfRule type="cellIs" dxfId="1304" priority="1341" operator="greaterThanOrEqual">
      <formula>1000</formula>
    </cfRule>
  </conditionalFormatting>
  <conditionalFormatting sqref="E748:R748">
    <cfRule type="cellIs" dxfId="1303" priority="1340" operator="greaterThanOrEqual">
      <formula>100</formula>
    </cfRule>
  </conditionalFormatting>
  <conditionalFormatting sqref="C752:S752">
    <cfRule type="cellIs" dxfId="1302" priority="1339" operator="greaterThanOrEqual">
      <formula>$T$279*1.2</formula>
    </cfRule>
  </conditionalFormatting>
  <conditionalFormatting sqref="C749">
    <cfRule type="cellIs" dxfId="1301" priority="1338" operator="greaterThanOrEqual">
      <formula>1000</formula>
    </cfRule>
  </conditionalFormatting>
  <conditionalFormatting sqref="C748">
    <cfRule type="cellIs" dxfId="1300" priority="1337" operator="greaterThanOrEqual">
      <formula>100</formula>
    </cfRule>
  </conditionalFormatting>
  <conditionalFormatting sqref="D749">
    <cfRule type="cellIs" dxfId="1299" priority="1336" operator="greaterThanOrEqual">
      <formula>1000</formula>
    </cfRule>
  </conditionalFormatting>
  <conditionalFormatting sqref="D748">
    <cfRule type="cellIs" dxfId="1298" priority="1335" operator="greaterThanOrEqual">
      <formula>100</formula>
    </cfRule>
  </conditionalFormatting>
  <conditionalFormatting sqref="D755">
    <cfRule type="cellIs" dxfId="1297" priority="1334" operator="lessThan">
      <formula>$T755*0.8</formula>
    </cfRule>
  </conditionalFormatting>
  <conditionalFormatting sqref="K755">
    <cfRule type="cellIs" dxfId="1296" priority="1333" operator="lessThan">
      <formula>$T755*0.8</formula>
    </cfRule>
  </conditionalFormatting>
  <conditionalFormatting sqref="I755">
    <cfRule type="cellIs" dxfId="1295" priority="1332" operator="lessThan">
      <formula>$T755*0.8</formula>
    </cfRule>
  </conditionalFormatting>
  <conditionalFormatting sqref="C755">
    <cfRule type="cellIs" dxfId="1294" priority="1317" operator="lessThan">
      <formula>$T755*0.8</formula>
    </cfRule>
  </conditionalFormatting>
  <conditionalFormatting sqref="E755">
    <cfRule type="cellIs" dxfId="1293" priority="1316" operator="lessThan">
      <formula>$T755*0.8</formula>
    </cfRule>
  </conditionalFormatting>
  <conditionalFormatting sqref="F755">
    <cfRule type="cellIs" dxfId="1292" priority="1315" operator="lessThan">
      <formula>$T755*0.8</formula>
    </cfRule>
  </conditionalFormatting>
  <conditionalFormatting sqref="G755">
    <cfRule type="cellIs" dxfId="1291" priority="1314" operator="lessThan">
      <formula>$T755*0.8</formula>
    </cfRule>
  </conditionalFormatting>
  <conditionalFormatting sqref="J755">
    <cfRule type="cellIs" dxfId="1290" priority="1313" operator="lessThan">
      <formula>$T755*0.8</formula>
    </cfRule>
  </conditionalFormatting>
  <conditionalFormatting sqref="L755">
    <cfRule type="cellIs" dxfId="1289" priority="1312" operator="lessThan">
      <formula>$T755*0.8</formula>
    </cfRule>
  </conditionalFormatting>
  <conditionalFormatting sqref="N755">
    <cfRule type="cellIs" dxfId="1288" priority="1311" operator="lessThan">
      <formula>$T755*0.8</formula>
    </cfRule>
  </conditionalFormatting>
  <conditionalFormatting sqref="O755">
    <cfRule type="cellIs" dxfId="1287" priority="1310" operator="lessThan">
      <formula>$T755*0.8</formula>
    </cfRule>
  </conditionalFormatting>
  <conditionalFormatting sqref="Q755">
    <cfRule type="cellIs" dxfId="1286" priority="1309" operator="lessThan">
      <formula>$T755*0.8</formula>
    </cfRule>
  </conditionalFormatting>
  <conditionalFormatting sqref="R755">
    <cfRule type="cellIs" dxfId="1285" priority="1308" operator="lessThan">
      <formula>$T755*0.8</formula>
    </cfRule>
  </conditionalFormatting>
  <conditionalFormatting sqref="S755">
    <cfRule type="cellIs" dxfId="1284" priority="1307" operator="lessThan">
      <formula>$T755*0.8</formula>
    </cfRule>
  </conditionalFormatting>
  <conditionalFormatting sqref="H755">
    <cfRule type="cellIs" dxfId="1283" priority="1306" operator="lessThan">
      <formula>$T755*0.8</formula>
    </cfRule>
  </conditionalFormatting>
  <conditionalFormatting sqref="P755">
    <cfRule type="cellIs" dxfId="1282" priority="1305" operator="lessThan">
      <formula>$T755*0.8</formula>
    </cfRule>
  </conditionalFormatting>
  <conditionalFormatting sqref="M755">
    <cfRule type="cellIs" dxfId="1281" priority="1304" operator="lessThan">
      <formula>$T755*0.8</formula>
    </cfRule>
  </conditionalFormatting>
  <conditionalFormatting sqref="K757:L757">
    <cfRule type="cellIs" dxfId="1280" priority="1303" operator="greaterThanOrEqual">
      <formula>1000</formula>
    </cfRule>
  </conditionalFormatting>
  <conditionalFormatting sqref="K756:L756">
    <cfRule type="cellIs" dxfId="1279" priority="1302" operator="greaterThanOrEqual">
      <formula>100</formula>
    </cfRule>
  </conditionalFormatting>
  <conditionalFormatting sqref="C760:T760">
    <cfRule type="cellIs" priority="1237" stopIfTrue="1" operator="equal">
      <formula>"-"</formula>
    </cfRule>
    <cfRule type="cellIs" dxfId="1278" priority="1301" operator="greaterThanOrEqual">
      <formula>$T$279*1.2</formula>
    </cfRule>
  </conditionalFormatting>
  <conditionalFormatting sqref="C757">
    <cfRule type="cellIs" dxfId="1277" priority="1300" operator="greaterThanOrEqual">
      <formula>1000</formula>
    </cfRule>
  </conditionalFormatting>
  <conditionalFormatting sqref="C756">
    <cfRule type="cellIs" dxfId="1276" priority="1299" operator="greaterThanOrEqual">
      <formula>100</formula>
    </cfRule>
  </conditionalFormatting>
  <conditionalFormatting sqref="K763 K771">
    <cfRule type="cellIs" dxfId="1275" priority="1295" operator="lessThan">
      <formula>$T763*0.8</formula>
    </cfRule>
  </conditionalFormatting>
  <conditionalFormatting sqref="D757">
    <cfRule type="cellIs" dxfId="1274" priority="1279" operator="greaterThanOrEqual">
      <formula>1000</formula>
    </cfRule>
  </conditionalFormatting>
  <conditionalFormatting sqref="D756">
    <cfRule type="cellIs" dxfId="1273" priority="1278" operator="greaterThanOrEqual">
      <formula>100</formula>
    </cfRule>
  </conditionalFormatting>
  <conditionalFormatting sqref="E757">
    <cfRule type="cellIs" dxfId="1272" priority="1277" operator="greaterThanOrEqual">
      <formula>1000</formula>
    </cfRule>
  </conditionalFormatting>
  <conditionalFormatting sqref="E756">
    <cfRule type="cellIs" dxfId="1271" priority="1276" operator="greaterThanOrEqual">
      <formula>100</formula>
    </cfRule>
  </conditionalFormatting>
  <conditionalFormatting sqref="F757">
    <cfRule type="cellIs" dxfId="1270" priority="1275" operator="greaterThanOrEqual">
      <formula>1000</formula>
    </cfRule>
  </conditionalFormatting>
  <conditionalFormatting sqref="F756">
    <cfRule type="cellIs" dxfId="1269" priority="1274" operator="greaterThanOrEqual">
      <formula>100</formula>
    </cfRule>
  </conditionalFormatting>
  <conditionalFormatting sqref="G757">
    <cfRule type="cellIs" dxfId="1268" priority="1273" operator="greaterThanOrEqual">
      <formula>1000</formula>
    </cfRule>
  </conditionalFormatting>
  <conditionalFormatting sqref="G756">
    <cfRule type="cellIs" dxfId="1267" priority="1272" operator="greaterThanOrEqual">
      <formula>100</formula>
    </cfRule>
  </conditionalFormatting>
  <conditionalFormatting sqref="H757">
    <cfRule type="cellIs" dxfId="1266" priority="1271" operator="greaterThanOrEqual">
      <formula>1000</formula>
    </cfRule>
  </conditionalFormatting>
  <conditionalFormatting sqref="H756">
    <cfRule type="cellIs" dxfId="1265" priority="1270" operator="greaterThanOrEqual">
      <formula>100</formula>
    </cfRule>
  </conditionalFormatting>
  <conditionalFormatting sqref="I757">
    <cfRule type="cellIs" dxfId="1264" priority="1269" operator="greaterThanOrEqual">
      <formula>1000</formula>
    </cfRule>
  </conditionalFormatting>
  <conditionalFormatting sqref="I756">
    <cfRule type="cellIs" dxfId="1263" priority="1268" operator="greaterThanOrEqual">
      <formula>100</formula>
    </cfRule>
  </conditionalFormatting>
  <conditionalFormatting sqref="J757">
    <cfRule type="cellIs" dxfId="1262" priority="1267" operator="greaterThanOrEqual">
      <formula>1000</formula>
    </cfRule>
  </conditionalFormatting>
  <conditionalFormatting sqref="J756">
    <cfRule type="cellIs" dxfId="1261" priority="1266" operator="greaterThanOrEqual">
      <formula>100</formula>
    </cfRule>
  </conditionalFormatting>
  <conditionalFormatting sqref="M757">
    <cfRule type="cellIs" dxfId="1260" priority="1265" operator="greaterThanOrEqual">
      <formula>1000</formula>
    </cfRule>
  </conditionalFormatting>
  <conditionalFormatting sqref="M756">
    <cfRule type="cellIs" dxfId="1259" priority="1264" operator="greaterThanOrEqual">
      <formula>100</formula>
    </cfRule>
  </conditionalFormatting>
  <conditionalFormatting sqref="N757">
    <cfRule type="cellIs" dxfId="1258" priority="1263" operator="greaterThanOrEqual">
      <formula>1000</formula>
    </cfRule>
  </conditionalFormatting>
  <conditionalFormatting sqref="N756">
    <cfRule type="cellIs" dxfId="1257" priority="1262" operator="greaterThanOrEqual">
      <formula>100</formula>
    </cfRule>
  </conditionalFormatting>
  <conditionalFormatting sqref="O757">
    <cfRule type="cellIs" dxfId="1256" priority="1261" operator="greaterThanOrEqual">
      <formula>1000</formula>
    </cfRule>
  </conditionalFormatting>
  <conditionalFormatting sqref="O756">
    <cfRule type="cellIs" dxfId="1255" priority="1260" operator="greaterThanOrEqual">
      <formula>100</formula>
    </cfRule>
  </conditionalFormatting>
  <conditionalFormatting sqref="P757">
    <cfRule type="cellIs" dxfId="1254" priority="1259" operator="greaterThanOrEqual">
      <formula>1000</formula>
    </cfRule>
  </conditionalFormatting>
  <conditionalFormatting sqref="P756">
    <cfRule type="cellIs" dxfId="1253" priority="1258" operator="greaterThanOrEqual">
      <formula>100</formula>
    </cfRule>
  </conditionalFormatting>
  <conditionalFormatting sqref="Q757">
    <cfRule type="cellIs" dxfId="1252" priority="1257" operator="greaterThanOrEqual">
      <formula>1000</formula>
    </cfRule>
  </conditionalFormatting>
  <conditionalFormatting sqref="Q756">
    <cfRule type="cellIs" dxfId="1251" priority="1256" operator="greaterThanOrEqual">
      <formula>100</formula>
    </cfRule>
  </conditionalFormatting>
  <conditionalFormatting sqref="R757">
    <cfRule type="cellIs" dxfId="1250" priority="1255" operator="greaterThanOrEqual">
      <formula>1000</formula>
    </cfRule>
  </conditionalFormatting>
  <conditionalFormatting sqref="R756">
    <cfRule type="cellIs" dxfId="1249" priority="1254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248" priority="1253" operator="lessThan">
      <formula>$T763*0.8</formula>
    </cfRule>
  </conditionalFormatting>
  <conditionalFormatting sqref="L763">
    <cfRule type="cellIs" dxfId="1247" priority="1238" operator="lessThan">
      <formula>$T763*0.8</formula>
    </cfRule>
  </conditionalFormatting>
  <conditionalFormatting sqref="M763:S763">
    <cfRule type="cellIs" dxfId="1246" priority="1236" operator="lessThan">
      <formula>$T763*0.8</formula>
    </cfRule>
  </conditionalFormatting>
  <conditionalFormatting sqref="K765:L765">
    <cfRule type="cellIs" dxfId="1245" priority="1235" operator="greaterThanOrEqual">
      <formula>1000</formula>
    </cfRule>
  </conditionalFormatting>
  <conditionalFormatting sqref="K764:L764">
    <cfRule type="cellIs" dxfId="1244" priority="1234" operator="greaterThanOrEqual">
      <formula>100</formula>
    </cfRule>
  </conditionalFormatting>
  <conditionalFormatting sqref="C768:T768">
    <cfRule type="cellIs" priority="1204" stopIfTrue="1" operator="equal">
      <formula>"-"</formula>
    </cfRule>
    <cfRule type="cellIs" dxfId="1243" priority="1233" operator="greaterThanOrEqual">
      <formula>$T$279*1.2</formula>
    </cfRule>
  </conditionalFormatting>
  <conditionalFormatting sqref="C765">
    <cfRule type="cellIs" dxfId="1242" priority="1232" operator="greaterThanOrEqual">
      <formula>1000</formula>
    </cfRule>
  </conditionalFormatting>
  <conditionalFormatting sqref="C764">
    <cfRule type="cellIs" dxfId="1241" priority="1231" operator="greaterThanOrEqual">
      <formula>100</formula>
    </cfRule>
  </conditionalFormatting>
  <conditionalFormatting sqref="D765">
    <cfRule type="cellIs" dxfId="1240" priority="1230" operator="greaterThanOrEqual">
      <formula>1000</formula>
    </cfRule>
  </conditionalFormatting>
  <conditionalFormatting sqref="D764">
    <cfRule type="cellIs" dxfId="1239" priority="1229" operator="greaterThanOrEqual">
      <formula>100</formula>
    </cfRule>
  </conditionalFormatting>
  <conditionalFormatting sqref="E765">
    <cfRule type="cellIs" dxfId="1238" priority="1228" operator="greaterThanOrEqual">
      <formula>1000</formula>
    </cfRule>
  </conditionalFormatting>
  <conditionalFormatting sqref="E764">
    <cfRule type="cellIs" dxfId="1237" priority="1227" operator="greaterThanOrEqual">
      <formula>100</formula>
    </cfRule>
  </conditionalFormatting>
  <conditionalFormatting sqref="F765">
    <cfRule type="cellIs" dxfId="1236" priority="1226" operator="greaterThanOrEqual">
      <formula>1000</formula>
    </cfRule>
  </conditionalFormatting>
  <conditionalFormatting sqref="F764">
    <cfRule type="cellIs" dxfId="1235" priority="1225" operator="greaterThanOrEqual">
      <formula>100</formula>
    </cfRule>
  </conditionalFormatting>
  <conditionalFormatting sqref="G765">
    <cfRule type="cellIs" dxfId="1234" priority="1224" operator="greaterThanOrEqual">
      <formula>1000</formula>
    </cfRule>
  </conditionalFormatting>
  <conditionalFormatting sqref="G764">
    <cfRule type="cellIs" dxfId="1233" priority="1223" operator="greaterThanOrEqual">
      <formula>100</formula>
    </cfRule>
  </conditionalFormatting>
  <conditionalFormatting sqref="H765">
    <cfRule type="cellIs" dxfId="1232" priority="1222" operator="greaterThanOrEqual">
      <formula>1000</formula>
    </cfRule>
  </conditionalFormatting>
  <conditionalFormatting sqref="H764">
    <cfRule type="cellIs" dxfId="1231" priority="1221" operator="greaterThanOrEqual">
      <formula>100</formula>
    </cfRule>
  </conditionalFormatting>
  <conditionalFormatting sqref="I765">
    <cfRule type="cellIs" dxfId="1230" priority="1220" operator="greaterThanOrEqual">
      <formula>1000</formula>
    </cfRule>
  </conditionalFormatting>
  <conditionalFormatting sqref="I764">
    <cfRule type="cellIs" dxfId="1229" priority="1219" operator="greaterThanOrEqual">
      <formula>100</formula>
    </cfRule>
  </conditionalFormatting>
  <conditionalFormatting sqref="J765">
    <cfRule type="cellIs" dxfId="1228" priority="1218" operator="greaterThanOrEqual">
      <formula>1000</formula>
    </cfRule>
  </conditionalFormatting>
  <conditionalFormatting sqref="J764">
    <cfRule type="cellIs" dxfId="1227" priority="1217" operator="greaterThanOrEqual">
      <formula>100</formula>
    </cfRule>
  </conditionalFormatting>
  <conditionalFormatting sqref="M765">
    <cfRule type="cellIs" dxfId="1226" priority="1216" operator="greaterThanOrEqual">
      <formula>1000</formula>
    </cfRule>
  </conditionalFormatting>
  <conditionalFormatting sqref="M764">
    <cfRule type="cellIs" dxfId="1225" priority="1215" operator="greaterThanOrEqual">
      <formula>100</formula>
    </cfRule>
  </conditionalFormatting>
  <conditionalFormatting sqref="N765">
    <cfRule type="cellIs" dxfId="1224" priority="1214" operator="greaterThanOrEqual">
      <formula>1000</formula>
    </cfRule>
  </conditionalFormatting>
  <conditionalFormatting sqref="N764">
    <cfRule type="cellIs" dxfId="1223" priority="1213" operator="greaterThanOrEqual">
      <formula>100</formula>
    </cfRule>
  </conditionalFormatting>
  <conditionalFormatting sqref="O765">
    <cfRule type="cellIs" dxfId="1222" priority="1212" operator="greaterThanOrEqual">
      <formula>1000</formula>
    </cfRule>
  </conditionalFormatting>
  <conditionalFormatting sqref="O764">
    <cfRule type="cellIs" dxfId="1221" priority="1211" operator="greaterThanOrEqual">
      <formula>100</formula>
    </cfRule>
  </conditionalFormatting>
  <conditionalFormatting sqref="P765">
    <cfRule type="cellIs" dxfId="1220" priority="1210" operator="greaterThanOrEqual">
      <formula>1000</formula>
    </cfRule>
  </conditionalFormatting>
  <conditionalFormatting sqref="P764">
    <cfRule type="cellIs" dxfId="1219" priority="1209" operator="greaterThanOrEqual">
      <formula>100</formula>
    </cfRule>
  </conditionalFormatting>
  <conditionalFormatting sqref="Q765">
    <cfRule type="cellIs" dxfId="1218" priority="1208" operator="greaterThanOrEqual">
      <formula>1000</formula>
    </cfRule>
  </conditionalFormatting>
  <conditionalFormatting sqref="Q764">
    <cfRule type="cellIs" dxfId="1217" priority="1207" operator="greaterThanOrEqual">
      <formula>100</formula>
    </cfRule>
  </conditionalFormatting>
  <conditionalFormatting sqref="R765">
    <cfRule type="cellIs" dxfId="1216" priority="1206" operator="greaterThanOrEqual">
      <formula>1000</formula>
    </cfRule>
  </conditionalFormatting>
  <conditionalFormatting sqref="R764">
    <cfRule type="cellIs" dxfId="1215" priority="1205" operator="greaterThanOrEqual">
      <formula>100</formula>
    </cfRule>
  </conditionalFormatting>
  <conditionalFormatting sqref="L771 N771 P771 R771">
    <cfRule type="cellIs" dxfId="1214" priority="1203" operator="lessThan">
      <formula>$T771*0.8</formula>
    </cfRule>
  </conditionalFormatting>
  <conditionalFormatting sqref="M771 O771 Q771 S771">
    <cfRule type="cellIs" dxfId="1213" priority="1202" operator="lessThan">
      <formula>$T771*0.8</formula>
    </cfRule>
  </conditionalFormatting>
  <conditionalFormatting sqref="D771">
    <cfRule type="cellIs" dxfId="1212" priority="1201" operator="lessThan">
      <formula>$T771*0.8</formula>
    </cfRule>
  </conditionalFormatting>
  <conditionalFormatting sqref="G771 F779:G779 F787:G787 F795:G795 F803 F811 F819 F827 F835 F843 F851 F859 F867 F875 F883 F891 F899 F907">
    <cfRule type="cellIs" dxfId="1211" priority="1200" operator="lessThan">
      <formula>$T771*0.8</formula>
    </cfRule>
  </conditionalFormatting>
  <conditionalFormatting sqref="K2119">
    <cfRule type="cellIs" dxfId="1210" priority="1199" operator="lessThan">
      <formula>$T2119*0.8</formula>
    </cfRule>
  </conditionalFormatting>
  <conditionalFormatting sqref="W2118">
    <cfRule type="cellIs" dxfId="1209" priority="1198" operator="lessThan">
      <formula>$T2118*0.8</formula>
    </cfRule>
  </conditionalFormatting>
  <conditionalFormatting sqref="K773:L773">
    <cfRule type="cellIs" dxfId="1208" priority="1197" operator="greaterThanOrEqual">
      <formula>1000</formula>
    </cfRule>
  </conditionalFormatting>
  <conditionalFormatting sqref="K772:L772">
    <cfRule type="cellIs" dxfId="1207" priority="1196" operator="greaterThanOrEqual">
      <formula>100</formula>
    </cfRule>
  </conditionalFormatting>
  <conditionalFormatting sqref="C776:T776">
    <cfRule type="cellIs" priority="1166" stopIfTrue="1" operator="equal">
      <formula>"-"</formula>
    </cfRule>
    <cfRule type="cellIs" dxfId="1206" priority="1195" operator="greaterThanOrEqual">
      <formula>$T$279*1.2</formula>
    </cfRule>
  </conditionalFormatting>
  <conditionalFormatting sqref="C773">
    <cfRule type="cellIs" dxfId="1205" priority="1194" operator="greaterThanOrEqual">
      <formula>1000</formula>
    </cfRule>
  </conditionalFormatting>
  <conditionalFormatting sqref="C772">
    <cfRule type="cellIs" dxfId="1204" priority="1193" operator="greaterThanOrEqual">
      <formula>100</formula>
    </cfRule>
  </conditionalFormatting>
  <conditionalFormatting sqref="D773">
    <cfRule type="cellIs" dxfId="1203" priority="1192" operator="greaterThanOrEqual">
      <formula>1000</formula>
    </cfRule>
  </conditionalFormatting>
  <conditionalFormatting sqref="D772">
    <cfRule type="cellIs" dxfId="1202" priority="1191" operator="greaterThanOrEqual">
      <formula>100</formula>
    </cfRule>
  </conditionalFormatting>
  <conditionalFormatting sqref="E773">
    <cfRule type="cellIs" dxfId="1201" priority="1190" operator="greaterThanOrEqual">
      <formula>1000</formula>
    </cfRule>
  </conditionalFormatting>
  <conditionalFormatting sqref="E772">
    <cfRule type="cellIs" dxfId="1200" priority="1189" operator="greaterThanOrEqual">
      <formula>100</formula>
    </cfRule>
  </conditionalFormatting>
  <conditionalFormatting sqref="F773">
    <cfRule type="cellIs" dxfId="1199" priority="1188" operator="greaterThanOrEqual">
      <formula>1000</formula>
    </cfRule>
  </conditionalFormatting>
  <conditionalFormatting sqref="F772">
    <cfRule type="cellIs" dxfId="1198" priority="1187" operator="greaterThanOrEqual">
      <formula>100</formula>
    </cfRule>
  </conditionalFormatting>
  <conditionalFormatting sqref="G773">
    <cfRule type="cellIs" dxfId="1197" priority="1186" operator="greaterThanOrEqual">
      <formula>1000</formula>
    </cfRule>
  </conditionalFormatting>
  <conditionalFormatting sqref="G772">
    <cfRule type="cellIs" dxfId="1196" priority="1185" operator="greaterThanOrEqual">
      <formula>100</formula>
    </cfRule>
  </conditionalFormatting>
  <conditionalFormatting sqref="H773">
    <cfRule type="cellIs" dxfId="1195" priority="1184" operator="greaterThanOrEqual">
      <formula>1000</formula>
    </cfRule>
  </conditionalFormatting>
  <conditionalFormatting sqref="H772">
    <cfRule type="cellIs" dxfId="1194" priority="1183" operator="greaterThanOrEqual">
      <formula>100</formula>
    </cfRule>
  </conditionalFormatting>
  <conditionalFormatting sqref="I773">
    <cfRule type="cellIs" dxfId="1193" priority="1182" operator="greaterThanOrEqual">
      <formula>1000</formula>
    </cfRule>
  </conditionalFormatting>
  <conditionalFormatting sqref="I772">
    <cfRule type="cellIs" dxfId="1192" priority="1181" operator="greaterThanOrEqual">
      <formula>100</formula>
    </cfRule>
  </conditionalFormatting>
  <conditionalFormatting sqref="J773">
    <cfRule type="cellIs" dxfId="1191" priority="1180" operator="greaterThanOrEqual">
      <formula>1000</formula>
    </cfRule>
  </conditionalFormatting>
  <conditionalFormatting sqref="J772">
    <cfRule type="cellIs" dxfId="1190" priority="1179" operator="greaterThanOrEqual">
      <formula>100</formula>
    </cfRule>
  </conditionalFormatting>
  <conditionalFormatting sqref="M773">
    <cfRule type="cellIs" dxfId="1189" priority="1178" operator="greaterThanOrEqual">
      <formula>1000</formula>
    </cfRule>
  </conditionalFormatting>
  <conditionalFormatting sqref="M772">
    <cfRule type="cellIs" dxfId="1188" priority="1177" operator="greaterThanOrEqual">
      <formula>100</formula>
    </cfRule>
  </conditionalFormatting>
  <conditionalFormatting sqref="N773">
    <cfRule type="cellIs" dxfId="1187" priority="1176" operator="greaterThanOrEqual">
      <formula>1000</formula>
    </cfRule>
  </conditionalFormatting>
  <conditionalFormatting sqref="N772">
    <cfRule type="cellIs" dxfId="1186" priority="1175" operator="greaterThanOrEqual">
      <formula>100</formula>
    </cfRule>
  </conditionalFormatting>
  <conditionalFormatting sqref="O773">
    <cfRule type="cellIs" dxfId="1185" priority="1174" operator="greaterThanOrEqual">
      <formula>1000</formula>
    </cfRule>
  </conditionalFormatting>
  <conditionalFormatting sqref="O772">
    <cfRule type="cellIs" dxfId="1184" priority="1173" operator="greaterThanOrEqual">
      <formula>100</formula>
    </cfRule>
  </conditionalFormatting>
  <conditionalFormatting sqref="P773">
    <cfRule type="cellIs" dxfId="1183" priority="1172" operator="greaterThanOrEqual">
      <formula>1000</formula>
    </cfRule>
  </conditionalFormatting>
  <conditionalFormatting sqref="P772">
    <cfRule type="cellIs" dxfId="1182" priority="1171" operator="greaterThanOrEqual">
      <formula>100</formula>
    </cfRule>
  </conditionalFormatting>
  <conditionalFormatting sqref="Q773">
    <cfRule type="cellIs" dxfId="1181" priority="1170" operator="greaterThanOrEqual">
      <formula>1000</formula>
    </cfRule>
  </conditionalFormatting>
  <conditionalFormatting sqref="Q772">
    <cfRule type="cellIs" dxfId="1180" priority="1169" operator="greaterThanOrEqual">
      <formula>100</formula>
    </cfRule>
  </conditionalFormatting>
  <conditionalFormatting sqref="R773">
    <cfRule type="cellIs" dxfId="1179" priority="1168" operator="greaterThanOrEqual">
      <formula>1000</formula>
    </cfRule>
  </conditionalFormatting>
  <conditionalFormatting sqref="R772">
    <cfRule type="cellIs" dxfId="1178" priority="1167" operator="greaterThanOrEqual">
      <formula>100</formula>
    </cfRule>
  </conditionalFormatting>
  <conditionalFormatting sqref="K781:L781">
    <cfRule type="cellIs" dxfId="1177" priority="1165" operator="greaterThanOrEqual">
      <formula>1000</formula>
    </cfRule>
  </conditionalFormatting>
  <conditionalFormatting sqref="K780:L780">
    <cfRule type="cellIs" dxfId="1176" priority="1164" operator="greaterThanOrEqual">
      <formula>100</formula>
    </cfRule>
  </conditionalFormatting>
  <conditionalFormatting sqref="C784:T784">
    <cfRule type="cellIs" priority="1134" stopIfTrue="1" operator="equal">
      <formula>"-"</formula>
    </cfRule>
    <cfRule type="cellIs" dxfId="1175" priority="1163" operator="greaterThanOrEqual">
      <formula>$T$279*1.2</formula>
    </cfRule>
  </conditionalFormatting>
  <conditionalFormatting sqref="C781">
    <cfRule type="cellIs" dxfId="1174" priority="1162" operator="greaterThanOrEqual">
      <formula>1000</formula>
    </cfRule>
  </conditionalFormatting>
  <conditionalFormatting sqref="C780">
    <cfRule type="cellIs" dxfId="1173" priority="1161" operator="greaterThanOrEqual">
      <formula>100</formula>
    </cfRule>
  </conditionalFormatting>
  <conditionalFormatting sqref="D781">
    <cfRule type="cellIs" dxfId="1172" priority="1160" operator="greaterThanOrEqual">
      <formula>1000</formula>
    </cfRule>
  </conditionalFormatting>
  <conditionalFormatting sqref="D780">
    <cfRule type="cellIs" dxfId="1171" priority="1159" operator="greaterThanOrEqual">
      <formula>100</formula>
    </cfRule>
  </conditionalFormatting>
  <conditionalFormatting sqref="E781">
    <cfRule type="cellIs" dxfId="1170" priority="1158" operator="greaterThanOrEqual">
      <formula>1000</formula>
    </cfRule>
  </conditionalFormatting>
  <conditionalFormatting sqref="E780">
    <cfRule type="cellIs" dxfId="1169" priority="1157" operator="greaterThanOrEqual">
      <formula>100</formula>
    </cfRule>
  </conditionalFormatting>
  <conditionalFormatting sqref="F781">
    <cfRule type="cellIs" dxfId="1168" priority="1156" operator="greaterThanOrEqual">
      <formula>1000</formula>
    </cfRule>
  </conditionalFormatting>
  <conditionalFormatting sqref="F780">
    <cfRule type="cellIs" dxfId="1167" priority="1155" operator="greaterThanOrEqual">
      <formula>100</formula>
    </cfRule>
  </conditionalFormatting>
  <conditionalFormatting sqref="G781">
    <cfRule type="cellIs" dxfId="1166" priority="1154" operator="greaterThanOrEqual">
      <formula>1000</formula>
    </cfRule>
  </conditionalFormatting>
  <conditionalFormatting sqref="G780">
    <cfRule type="cellIs" dxfId="1165" priority="1153" operator="greaterThanOrEqual">
      <formula>100</formula>
    </cfRule>
  </conditionalFormatting>
  <conditionalFormatting sqref="H781">
    <cfRule type="cellIs" dxfId="1164" priority="1152" operator="greaterThanOrEqual">
      <formula>1000</formula>
    </cfRule>
  </conditionalFormatting>
  <conditionalFormatting sqref="H780">
    <cfRule type="cellIs" dxfId="1163" priority="1151" operator="greaterThanOrEqual">
      <formula>100</formula>
    </cfRule>
  </conditionalFormatting>
  <conditionalFormatting sqref="I781">
    <cfRule type="cellIs" dxfId="1162" priority="1150" operator="greaterThanOrEqual">
      <formula>1000</formula>
    </cfRule>
  </conditionalFormatting>
  <conditionalFormatting sqref="I780">
    <cfRule type="cellIs" dxfId="1161" priority="1149" operator="greaterThanOrEqual">
      <formula>100</formula>
    </cfRule>
  </conditionalFormatting>
  <conditionalFormatting sqref="J781">
    <cfRule type="cellIs" dxfId="1160" priority="1148" operator="greaterThanOrEqual">
      <formula>1000</formula>
    </cfRule>
  </conditionalFormatting>
  <conditionalFormatting sqref="J780">
    <cfRule type="cellIs" dxfId="1159" priority="1147" operator="greaterThanOrEqual">
      <formula>100</formula>
    </cfRule>
  </conditionalFormatting>
  <conditionalFormatting sqref="M781">
    <cfRule type="cellIs" dxfId="1158" priority="1146" operator="greaterThanOrEqual">
      <formula>1000</formula>
    </cfRule>
  </conditionalFormatting>
  <conditionalFormatting sqref="M780">
    <cfRule type="cellIs" dxfId="1157" priority="1145" operator="greaterThanOrEqual">
      <formula>100</formula>
    </cfRule>
  </conditionalFormatting>
  <conditionalFormatting sqref="N781">
    <cfRule type="cellIs" dxfId="1156" priority="1144" operator="greaterThanOrEqual">
      <formula>1000</formula>
    </cfRule>
  </conditionalFormatting>
  <conditionalFormatting sqref="N780">
    <cfRule type="cellIs" dxfId="1155" priority="1143" operator="greaterThanOrEqual">
      <formula>100</formula>
    </cfRule>
  </conditionalFormatting>
  <conditionalFormatting sqref="O781">
    <cfRule type="cellIs" dxfId="1154" priority="1142" operator="greaterThanOrEqual">
      <formula>1000</formula>
    </cfRule>
  </conditionalFormatting>
  <conditionalFormatting sqref="O780">
    <cfRule type="cellIs" dxfId="1153" priority="1141" operator="greaterThanOrEqual">
      <formula>100</formula>
    </cfRule>
  </conditionalFormatting>
  <conditionalFormatting sqref="P781">
    <cfRule type="cellIs" dxfId="1152" priority="1140" operator="greaterThanOrEqual">
      <formula>1000</formula>
    </cfRule>
  </conditionalFormatting>
  <conditionalFormatting sqref="P780">
    <cfRule type="cellIs" dxfId="1151" priority="1139" operator="greaterThanOrEqual">
      <formula>100</formula>
    </cfRule>
  </conditionalFormatting>
  <conditionalFormatting sqref="Q781">
    <cfRule type="cellIs" dxfId="1150" priority="1138" operator="greaterThanOrEqual">
      <formula>1000</formula>
    </cfRule>
  </conditionalFormatting>
  <conditionalFormatting sqref="Q780">
    <cfRule type="cellIs" dxfId="1149" priority="1137" operator="greaterThanOrEqual">
      <formula>100</formula>
    </cfRule>
  </conditionalFormatting>
  <conditionalFormatting sqref="R781">
    <cfRule type="cellIs" dxfId="1148" priority="1136" operator="greaterThanOrEqual">
      <formula>1000</formula>
    </cfRule>
  </conditionalFormatting>
  <conditionalFormatting sqref="R780">
    <cfRule type="cellIs" dxfId="1147" priority="1135" operator="greaterThanOrEqual">
      <formula>100</formula>
    </cfRule>
  </conditionalFormatting>
  <conditionalFormatting sqref="K787">
    <cfRule type="cellIs" dxfId="1146" priority="1133" operator="lessThan">
      <formula>$T787*0.8</formula>
    </cfRule>
  </conditionalFormatting>
  <conditionalFormatting sqref="K789:L789">
    <cfRule type="cellIs" dxfId="1145" priority="1132" operator="greaterThanOrEqual">
      <formula>1000</formula>
    </cfRule>
  </conditionalFormatting>
  <conditionalFormatting sqref="K788:L788">
    <cfRule type="cellIs" dxfId="1144" priority="1131" operator="greaterThanOrEqual">
      <formula>100</formula>
    </cfRule>
  </conditionalFormatting>
  <conditionalFormatting sqref="C792:T792">
    <cfRule type="cellIs" priority="1101" stopIfTrue="1" operator="equal">
      <formula>"-"</formula>
    </cfRule>
    <cfRule type="cellIs" dxfId="1143" priority="1130" operator="greaterThanOrEqual">
      <formula>$T$279*1.2</formula>
    </cfRule>
  </conditionalFormatting>
  <conditionalFormatting sqref="C789">
    <cfRule type="cellIs" dxfId="1142" priority="1129" operator="greaterThanOrEqual">
      <formula>1000</formula>
    </cfRule>
  </conditionalFormatting>
  <conditionalFormatting sqref="C788">
    <cfRule type="cellIs" dxfId="1141" priority="1128" operator="greaterThanOrEqual">
      <formula>100</formula>
    </cfRule>
  </conditionalFormatting>
  <conditionalFormatting sqref="D789">
    <cfRule type="cellIs" dxfId="1140" priority="1127" operator="greaterThanOrEqual">
      <formula>1000</formula>
    </cfRule>
  </conditionalFormatting>
  <conditionalFormatting sqref="D788">
    <cfRule type="cellIs" dxfId="1139" priority="1126" operator="greaterThanOrEqual">
      <formula>100</formula>
    </cfRule>
  </conditionalFormatting>
  <conditionalFormatting sqref="E789">
    <cfRule type="cellIs" dxfId="1138" priority="1125" operator="greaterThanOrEqual">
      <formula>1000</formula>
    </cfRule>
  </conditionalFormatting>
  <conditionalFormatting sqref="E788">
    <cfRule type="cellIs" dxfId="1137" priority="1124" operator="greaterThanOrEqual">
      <formula>100</formula>
    </cfRule>
  </conditionalFormatting>
  <conditionalFormatting sqref="F789">
    <cfRule type="cellIs" dxfId="1136" priority="1123" operator="greaterThanOrEqual">
      <formula>1000</formula>
    </cfRule>
  </conditionalFormatting>
  <conditionalFormatting sqref="F788">
    <cfRule type="cellIs" dxfId="1135" priority="1122" operator="greaterThanOrEqual">
      <formula>100</formula>
    </cfRule>
  </conditionalFormatting>
  <conditionalFormatting sqref="G789">
    <cfRule type="cellIs" dxfId="1134" priority="1121" operator="greaterThanOrEqual">
      <formula>1000</formula>
    </cfRule>
  </conditionalFormatting>
  <conditionalFormatting sqref="G788">
    <cfRule type="cellIs" dxfId="1133" priority="1120" operator="greaterThanOrEqual">
      <formula>100</formula>
    </cfRule>
  </conditionalFormatting>
  <conditionalFormatting sqref="H789">
    <cfRule type="cellIs" dxfId="1132" priority="1119" operator="greaterThanOrEqual">
      <formula>1000</formula>
    </cfRule>
  </conditionalFormatting>
  <conditionalFormatting sqref="H788">
    <cfRule type="cellIs" dxfId="1131" priority="1118" operator="greaterThanOrEqual">
      <formula>100</formula>
    </cfRule>
  </conditionalFormatting>
  <conditionalFormatting sqref="I789">
    <cfRule type="cellIs" dxfId="1130" priority="1117" operator="greaterThanOrEqual">
      <formula>1000</formula>
    </cfRule>
  </conditionalFormatting>
  <conditionalFormatting sqref="I788">
    <cfRule type="cellIs" dxfId="1129" priority="1116" operator="greaterThanOrEqual">
      <formula>100</formula>
    </cfRule>
  </conditionalFormatting>
  <conditionalFormatting sqref="J789">
    <cfRule type="cellIs" dxfId="1128" priority="1115" operator="greaterThanOrEqual">
      <formula>1000</formula>
    </cfRule>
  </conditionalFormatting>
  <conditionalFormatting sqref="J788">
    <cfRule type="cellIs" dxfId="1127" priority="1114" operator="greaterThanOrEqual">
      <formula>100</formula>
    </cfRule>
  </conditionalFormatting>
  <conditionalFormatting sqref="M789">
    <cfRule type="cellIs" dxfId="1126" priority="1113" operator="greaterThanOrEqual">
      <formula>1000</formula>
    </cfRule>
  </conditionalFormatting>
  <conditionalFormatting sqref="M788">
    <cfRule type="cellIs" dxfId="1125" priority="1112" operator="greaterThanOrEqual">
      <formula>100</formula>
    </cfRule>
  </conditionalFormatting>
  <conditionalFormatting sqref="N789">
    <cfRule type="cellIs" dxfId="1124" priority="1111" operator="greaterThanOrEqual">
      <formula>1000</formula>
    </cfRule>
  </conditionalFormatting>
  <conditionalFormatting sqref="N788">
    <cfRule type="cellIs" dxfId="1123" priority="1110" operator="greaterThanOrEqual">
      <formula>100</formula>
    </cfRule>
  </conditionalFormatting>
  <conditionalFormatting sqref="O789">
    <cfRule type="cellIs" dxfId="1122" priority="1109" operator="greaterThanOrEqual">
      <formula>1000</formula>
    </cfRule>
  </conditionalFormatting>
  <conditionalFormatting sqref="O788">
    <cfRule type="cellIs" dxfId="1121" priority="1108" operator="greaterThanOrEqual">
      <formula>100</formula>
    </cfRule>
  </conditionalFormatting>
  <conditionalFormatting sqref="P789">
    <cfRule type="cellIs" dxfId="1120" priority="1107" operator="greaterThanOrEqual">
      <formula>1000</formula>
    </cfRule>
  </conditionalFormatting>
  <conditionalFormatting sqref="P788">
    <cfRule type="cellIs" dxfId="1119" priority="1106" operator="greaterThanOrEqual">
      <formula>100</formula>
    </cfRule>
  </conditionalFormatting>
  <conditionalFormatting sqref="Q789">
    <cfRule type="cellIs" dxfId="1118" priority="1105" operator="greaterThanOrEqual">
      <formula>1000</formula>
    </cfRule>
  </conditionalFormatting>
  <conditionalFormatting sqref="Q788">
    <cfRule type="cellIs" dxfId="1117" priority="1104" operator="greaterThanOrEqual">
      <formula>100</formula>
    </cfRule>
  </conditionalFormatting>
  <conditionalFormatting sqref="R789">
    <cfRule type="cellIs" dxfId="1116" priority="1103" operator="greaterThanOrEqual">
      <formula>1000</formula>
    </cfRule>
  </conditionalFormatting>
  <conditionalFormatting sqref="R788">
    <cfRule type="cellIs" dxfId="1115" priority="1102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114" priority="1100" operator="lessThan">
      <formula>$T795*0.8</formula>
    </cfRule>
  </conditionalFormatting>
  <conditionalFormatting sqref="K797:L797">
    <cfRule type="cellIs" dxfId="1113" priority="1099" operator="greaterThanOrEqual">
      <formula>1000</formula>
    </cfRule>
  </conditionalFormatting>
  <conditionalFormatting sqref="K796:L796">
    <cfRule type="cellIs" dxfId="1112" priority="1098" operator="greaterThanOrEqual">
      <formula>100</formula>
    </cfRule>
  </conditionalFormatting>
  <conditionalFormatting sqref="C800:T800">
    <cfRule type="cellIs" priority="1068" stopIfTrue="1" operator="equal">
      <formula>"-"</formula>
    </cfRule>
    <cfRule type="cellIs" dxfId="1111" priority="1097" operator="greaterThanOrEqual">
      <formula>$T$279*1.2</formula>
    </cfRule>
  </conditionalFormatting>
  <conditionalFormatting sqref="C797">
    <cfRule type="cellIs" dxfId="1110" priority="1096" operator="greaterThanOrEqual">
      <formula>1000</formula>
    </cfRule>
  </conditionalFormatting>
  <conditionalFormatting sqref="C796">
    <cfRule type="cellIs" dxfId="1109" priority="1095" operator="greaterThanOrEqual">
      <formula>100</formula>
    </cfRule>
  </conditionalFormatting>
  <conditionalFormatting sqref="D797">
    <cfRule type="cellIs" dxfId="1108" priority="1094" operator="greaterThanOrEqual">
      <formula>1000</formula>
    </cfRule>
  </conditionalFormatting>
  <conditionalFormatting sqref="D796">
    <cfRule type="cellIs" dxfId="1107" priority="1093" operator="greaterThanOrEqual">
      <formula>100</formula>
    </cfRule>
  </conditionalFormatting>
  <conditionalFormatting sqref="E797">
    <cfRule type="cellIs" dxfId="1106" priority="1092" operator="greaterThanOrEqual">
      <formula>1000</formula>
    </cfRule>
  </conditionalFormatting>
  <conditionalFormatting sqref="E796">
    <cfRule type="cellIs" dxfId="1105" priority="1091" operator="greaterThanOrEqual">
      <formula>100</formula>
    </cfRule>
  </conditionalFormatting>
  <conditionalFormatting sqref="F797">
    <cfRule type="cellIs" dxfId="1104" priority="1090" operator="greaterThanOrEqual">
      <formula>1000</formula>
    </cfRule>
  </conditionalFormatting>
  <conditionalFormatting sqref="F796">
    <cfRule type="cellIs" dxfId="1103" priority="1089" operator="greaterThanOrEqual">
      <formula>100</formula>
    </cfRule>
  </conditionalFormatting>
  <conditionalFormatting sqref="G797">
    <cfRule type="cellIs" dxfId="1102" priority="1088" operator="greaterThanOrEqual">
      <formula>1000</formula>
    </cfRule>
  </conditionalFormatting>
  <conditionalFormatting sqref="G796">
    <cfRule type="cellIs" dxfId="1101" priority="1087" operator="greaterThanOrEqual">
      <formula>100</formula>
    </cfRule>
  </conditionalFormatting>
  <conditionalFormatting sqref="H797">
    <cfRule type="cellIs" dxfId="1100" priority="1086" operator="greaterThanOrEqual">
      <formula>1000</formula>
    </cfRule>
  </conditionalFormatting>
  <conditionalFormatting sqref="H796">
    <cfRule type="cellIs" dxfId="1099" priority="1085" operator="greaterThanOrEqual">
      <formula>100</formula>
    </cfRule>
  </conditionalFormatting>
  <conditionalFormatting sqref="I797">
    <cfRule type="cellIs" dxfId="1098" priority="1084" operator="greaterThanOrEqual">
      <formula>1000</formula>
    </cfRule>
  </conditionalFormatting>
  <conditionalFormatting sqref="I796">
    <cfRule type="cellIs" dxfId="1097" priority="1083" operator="greaterThanOrEqual">
      <formula>100</formula>
    </cfRule>
  </conditionalFormatting>
  <conditionalFormatting sqref="J797">
    <cfRule type="cellIs" dxfId="1096" priority="1082" operator="greaterThanOrEqual">
      <formula>1000</formula>
    </cfRule>
  </conditionalFormatting>
  <conditionalFormatting sqref="J796">
    <cfRule type="cellIs" dxfId="1095" priority="1081" operator="greaterThanOrEqual">
      <formula>100</formula>
    </cfRule>
  </conditionalFormatting>
  <conditionalFormatting sqref="M797">
    <cfRule type="cellIs" dxfId="1094" priority="1080" operator="greaterThanOrEqual">
      <formula>1000</formula>
    </cfRule>
  </conditionalFormatting>
  <conditionalFormatting sqref="M796">
    <cfRule type="cellIs" dxfId="1093" priority="1079" operator="greaterThanOrEqual">
      <formula>100</formula>
    </cfRule>
  </conditionalFormatting>
  <conditionalFormatting sqref="N797">
    <cfRule type="cellIs" dxfId="1092" priority="1078" operator="greaterThanOrEqual">
      <formula>1000</formula>
    </cfRule>
  </conditionalFormatting>
  <conditionalFormatting sqref="N796">
    <cfRule type="cellIs" dxfId="1091" priority="1077" operator="greaterThanOrEqual">
      <formula>100</formula>
    </cfRule>
  </conditionalFormatting>
  <conditionalFormatting sqref="O797">
    <cfRule type="cellIs" dxfId="1090" priority="1076" operator="greaterThanOrEqual">
      <formula>1000</formula>
    </cfRule>
  </conditionalFormatting>
  <conditionalFormatting sqref="O796">
    <cfRule type="cellIs" dxfId="1089" priority="1075" operator="greaterThanOrEqual">
      <formula>100</formula>
    </cfRule>
  </conditionalFormatting>
  <conditionalFormatting sqref="P797">
    <cfRule type="cellIs" dxfId="1088" priority="1074" operator="greaterThanOrEqual">
      <formula>1000</formula>
    </cfRule>
  </conditionalFormatting>
  <conditionalFormatting sqref="P796">
    <cfRule type="cellIs" dxfId="1087" priority="1073" operator="greaterThanOrEqual">
      <formula>100</formula>
    </cfRule>
  </conditionalFormatting>
  <conditionalFormatting sqref="Q797">
    <cfRule type="cellIs" dxfId="1086" priority="1072" operator="greaterThanOrEqual">
      <formula>1000</formula>
    </cfRule>
  </conditionalFormatting>
  <conditionalFormatting sqref="Q796">
    <cfRule type="cellIs" dxfId="1085" priority="1071" operator="greaterThanOrEqual">
      <formula>100</formula>
    </cfRule>
  </conditionalFormatting>
  <conditionalFormatting sqref="R797">
    <cfRule type="cellIs" dxfId="1084" priority="1070" operator="greaterThanOrEqual">
      <formula>1000</formula>
    </cfRule>
  </conditionalFormatting>
  <conditionalFormatting sqref="R796">
    <cfRule type="cellIs" dxfId="1083" priority="1069" operator="greaterThanOrEqual">
      <formula>100</formula>
    </cfRule>
  </conditionalFormatting>
  <conditionalFormatting sqref="K805:L805">
    <cfRule type="cellIs" dxfId="1082" priority="1067" operator="greaterThanOrEqual">
      <formula>1000</formula>
    </cfRule>
  </conditionalFormatting>
  <conditionalFormatting sqref="K804:L804">
    <cfRule type="cellIs" dxfId="1081" priority="1066" operator="greaterThanOrEqual">
      <formula>100</formula>
    </cfRule>
  </conditionalFormatting>
  <conditionalFormatting sqref="C808:T808">
    <cfRule type="cellIs" priority="1036" stopIfTrue="1" operator="equal">
      <formula>"-"</formula>
    </cfRule>
    <cfRule type="cellIs" dxfId="1080" priority="1065" operator="greaterThanOrEqual">
      <formula>$T$279*1.2</formula>
    </cfRule>
  </conditionalFormatting>
  <conditionalFormatting sqref="C805">
    <cfRule type="cellIs" dxfId="1079" priority="1064" operator="greaterThanOrEqual">
      <formula>1000</formula>
    </cfRule>
  </conditionalFormatting>
  <conditionalFormatting sqref="C804">
    <cfRule type="cellIs" dxfId="1078" priority="1063" operator="greaterThanOrEqual">
      <formula>100</formula>
    </cfRule>
  </conditionalFormatting>
  <conditionalFormatting sqref="D805">
    <cfRule type="cellIs" dxfId="1077" priority="1062" operator="greaterThanOrEqual">
      <formula>1000</formula>
    </cfRule>
  </conditionalFormatting>
  <conditionalFormatting sqref="D804">
    <cfRule type="cellIs" dxfId="1076" priority="1061" operator="greaterThanOrEqual">
      <formula>100</formula>
    </cfRule>
  </conditionalFormatting>
  <conditionalFormatting sqref="E805">
    <cfRule type="cellIs" dxfId="1075" priority="1060" operator="greaterThanOrEqual">
      <formula>1000</formula>
    </cfRule>
  </conditionalFormatting>
  <conditionalFormatting sqref="E804">
    <cfRule type="cellIs" dxfId="1074" priority="1059" operator="greaterThanOrEqual">
      <formula>100</formula>
    </cfRule>
  </conditionalFormatting>
  <conditionalFormatting sqref="F805">
    <cfRule type="cellIs" dxfId="1073" priority="1058" operator="greaterThanOrEqual">
      <formula>1000</formula>
    </cfRule>
  </conditionalFormatting>
  <conditionalFormatting sqref="F804">
    <cfRule type="cellIs" dxfId="1072" priority="1057" operator="greaterThanOrEqual">
      <formula>100</formula>
    </cfRule>
  </conditionalFormatting>
  <conditionalFormatting sqref="G805">
    <cfRule type="cellIs" dxfId="1071" priority="1056" operator="greaterThanOrEqual">
      <formula>1000</formula>
    </cfRule>
  </conditionalFormatting>
  <conditionalFormatting sqref="G804">
    <cfRule type="cellIs" dxfId="1070" priority="1055" operator="greaterThanOrEqual">
      <formula>100</formula>
    </cfRule>
  </conditionalFormatting>
  <conditionalFormatting sqref="H805">
    <cfRule type="cellIs" dxfId="1069" priority="1054" operator="greaterThanOrEqual">
      <formula>1000</formula>
    </cfRule>
  </conditionalFormatting>
  <conditionalFormatting sqref="H804">
    <cfRule type="cellIs" dxfId="1068" priority="1053" operator="greaterThanOrEqual">
      <formula>100</formula>
    </cfRule>
  </conditionalFormatting>
  <conditionalFormatting sqref="I805">
    <cfRule type="cellIs" dxfId="1067" priority="1052" operator="greaterThanOrEqual">
      <formula>1000</formula>
    </cfRule>
  </conditionalFormatting>
  <conditionalFormatting sqref="I804">
    <cfRule type="cellIs" dxfId="1066" priority="1051" operator="greaterThanOrEqual">
      <formula>100</formula>
    </cfRule>
  </conditionalFormatting>
  <conditionalFormatting sqref="J805">
    <cfRule type="cellIs" dxfId="1065" priority="1050" operator="greaterThanOrEqual">
      <formula>1000</formula>
    </cfRule>
  </conditionalFormatting>
  <conditionalFormatting sqref="J804">
    <cfRule type="cellIs" dxfId="1064" priority="1049" operator="greaterThanOrEqual">
      <formula>100</formula>
    </cfRule>
  </conditionalFormatting>
  <conditionalFormatting sqref="M805">
    <cfRule type="cellIs" dxfId="1063" priority="1048" operator="greaterThanOrEqual">
      <formula>1000</formula>
    </cfRule>
  </conditionalFormatting>
  <conditionalFormatting sqref="M804">
    <cfRule type="cellIs" dxfId="1062" priority="1047" operator="greaterThanOrEqual">
      <formula>100</formula>
    </cfRule>
  </conditionalFormatting>
  <conditionalFormatting sqref="N805">
    <cfRule type="cellIs" dxfId="1061" priority="1046" operator="greaterThanOrEqual">
      <formula>1000</formula>
    </cfRule>
  </conditionalFormatting>
  <conditionalFormatting sqref="N804">
    <cfRule type="cellIs" dxfId="1060" priority="1045" operator="greaterThanOrEqual">
      <formula>100</formula>
    </cfRule>
  </conditionalFormatting>
  <conditionalFormatting sqref="O805">
    <cfRule type="cellIs" dxfId="1059" priority="1044" operator="greaterThanOrEqual">
      <formula>1000</formula>
    </cfRule>
  </conditionalFormatting>
  <conditionalFormatting sqref="O804">
    <cfRule type="cellIs" dxfId="1058" priority="1043" operator="greaterThanOrEqual">
      <formula>100</formula>
    </cfRule>
  </conditionalFormatting>
  <conditionalFormatting sqref="P805">
    <cfRule type="cellIs" dxfId="1057" priority="1042" operator="greaterThanOrEqual">
      <formula>1000</formula>
    </cfRule>
  </conditionalFormatting>
  <conditionalFormatting sqref="P804">
    <cfRule type="cellIs" dxfId="1056" priority="1041" operator="greaterThanOrEqual">
      <formula>100</formula>
    </cfRule>
  </conditionalFormatting>
  <conditionalFormatting sqref="Q805">
    <cfRule type="cellIs" dxfId="1055" priority="1040" operator="greaterThanOrEqual">
      <formula>1000</formula>
    </cfRule>
  </conditionalFormatting>
  <conditionalFormatting sqref="Q804">
    <cfRule type="cellIs" dxfId="1054" priority="1039" operator="greaterThanOrEqual">
      <formula>100</formula>
    </cfRule>
  </conditionalFormatting>
  <conditionalFormatting sqref="R805">
    <cfRule type="cellIs" dxfId="1053" priority="1038" operator="greaterThanOrEqual">
      <formula>1000</formula>
    </cfRule>
  </conditionalFormatting>
  <conditionalFormatting sqref="R804">
    <cfRule type="cellIs" dxfId="1052" priority="1037" operator="greaterThanOrEqual">
      <formula>100</formula>
    </cfRule>
  </conditionalFormatting>
  <conditionalFormatting sqref="K813:L813">
    <cfRule type="cellIs" dxfId="1051" priority="1035" operator="greaterThanOrEqual">
      <formula>1000</formula>
    </cfRule>
  </conditionalFormatting>
  <conditionalFormatting sqref="K812:L812">
    <cfRule type="cellIs" dxfId="1050" priority="1034" operator="greaterThanOrEqual">
      <formula>100</formula>
    </cfRule>
  </conditionalFormatting>
  <conditionalFormatting sqref="C816:T816">
    <cfRule type="cellIs" priority="1004" stopIfTrue="1" operator="equal">
      <formula>"-"</formula>
    </cfRule>
    <cfRule type="cellIs" dxfId="1049" priority="1033" operator="greaterThanOrEqual">
      <formula>$T$279*1.2</formula>
    </cfRule>
  </conditionalFormatting>
  <conditionalFormatting sqref="C813">
    <cfRule type="cellIs" dxfId="1048" priority="1032" operator="greaterThanOrEqual">
      <formula>1000</formula>
    </cfRule>
  </conditionalFormatting>
  <conditionalFormatting sqref="C812">
    <cfRule type="cellIs" dxfId="1047" priority="1031" operator="greaterThanOrEqual">
      <formula>100</formula>
    </cfRule>
  </conditionalFormatting>
  <conditionalFormatting sqref="D813">
    <cfRule type="cellIs" dxfId="1046" priority="1030" operator="greaterThanOrEqual">
      <formula>1000</formula>
    </cfRule>
  </conditionalFormatting>
  <conditionalFormatting sqref="D812">
    <cfRule type="cellIs" dxfId="1045" priority="1029" operator="greaterThanOrEqual">
      <formula>100</formula>
    </cfRule>
  </conditionalFormatting>
  <conditionalFormatting sqref="E813">
    <cfRule type="cellIs" dxfId="1044" priority="1028" operator="greaterThanOrEqual">
      <formula>1000</formula>
    </cfRule>
  </conditionalFormatting>
  <conditionalFormatting sqref="E812">
    <cfRule type="cellIs" dxfId="1043" priority="1027" operator="greaterThanOrEqual">
      <formula>100</formula>
    </cfRule>
  </conditionalFormatting>
  <conditionalFormatting sqref="F813">
    <cfRule type="cellIs" dxfId="1042" priority="1026" operator="greaterThanOrEqual">
      <formula>1000</formula>
    </cfRule>
  </conditionalFormatting>
  <conditionalFormatting sqref="F812">
    <cfRule type="cellIs" dxfId="1041" priority="1025" operator="greaterThanOrEqual">
      <formula>100</formula>
    </cfRule>
  </conditionalFormatting>
  <conditionalFormatting sqref="G813">
    <cfRule type="cellIs" dxfId="1040" priority="1024" operator="greaterThanOrEqual">
      <formula>1000</formula>
    </cfRule>
  </conditionalFormatting>
  <conditionalFormatting sqref="G812">
    <cfRule type="cellIs" dxfId="1039" priority="1023" operator="greaterThanOrEqual">
      <formula>100</formula>
    </cfRule>
  </conditionalFormatting>
  <conditionalFormatting sqref="H813">
    <cfRule type="cellIs" dxfId="1038" priority="1022" operator="greaterThanOrEqual">
      <formula>1000</formula>
    </cfRule>
  </conditionalFormatting>
  <conditionalFormatting sqref="H812">
    <cfRule type="cellIs" dxfId="1037" priority="1021" operator="greaterThanOrEqual">
      <formula>100</formula>
    </cfRule>
  </conditionalFormatting>
  <conditionalFormatting sqref="I813">
    <cfRule type="cellIs" dxfId="1036" priority="1020" operator="greaterThanOrEqual">
      <formula>1000</formula>
    </cfRule>
  </conditionalFormatting>
  <conditionalFormatting sqref="I812">
    <cfRule type="cellIs" dxfId="1035" priority="1019" operator="greaterThanOrEqual">
      <formula>100</formula>
    </cfRule>
  </conditionalFormatting>
  <conditionalFormatting sqref="J813">
    <cfRule type="cellIs" dxfId="1034" priority="1018" operator="greaterThanOrEqual">
      <formula>1000</formula>
    </cfRule>
  </conditionalFormatting>
  <conditionalFormatting sqref="J812">
    <cfRule type="cellIs" dxfId="1033" priority="1017" operator="greaterThanOrEqual">
      <formula>100</formula>
    </cfRule>
  </conditionalFormatting>
  <conditionalFormatting sqref="M813">
    <cfRule type="cellIs" dxfId="1032" priority="1016" operator="greaterThanOrEqual">
      <formula>1000</formula>
    </cfRule>
  </conditionalFormatting>
  <conditionalFormatting sqref="M812">
    <cfRule type="cellIs" dxfId="1031" priority="1015" operator="greaterThanOrEqual">
      <formula>100</formula>
    </cfRule>
  </conditionalFormatting>
  <conditionalFormatting sqref="N813">
    <cfRule type="cellIs" dxfId="1030" priority="1014" operator="greaterThanOrEqual">
      <formula>1000</formula>
    </cfRule>
  </conditionalFormatting>
  <conditionalFormatting sqref="N812">
    <cfRule type="cellIs" dxfId="1029" priority="1013" operator="greaterThanOrEqual">
      <formula>100</formula>
    </cfRule>
  </conditionalFormatting>
  <conditionalFormatting sqref="O813">
    <cfRule type="cellIs" dxfId="1028" priority="1012" operator="greaterThanOrEqual">
      <formula>1000</formula>
    </cfRule>
  </conditionalFormatting>
  <conditionalFormatting sqref="O812">
    <cfRule type="cellIs" dxfId="1027" priority="1011" operator="greaterThanOrEqual">
      <formula>100</formula>
    </cfRule>
  </conditionalFormatting>
  <conditionalFormatting sqref="P813">
    <cfRule type="cellIs" dxfId="1026" priority="1010" operator="greaterThanOrEqual">
      <formula>1000</formula>
    </cfRule>
  </conditionalFormatting>
  <conditionalFormatting sqref="P812">
    <cfRule type="cellIs" dxfId="1025" priority="1009" operator="greaterThanOrEqual">
      <formula>100</formula>
    </cfRule>
  </conditionalFormatting>
  <conditionalFormatting sqref="Q813">
    <cfRule type="cellIs" dxfId="1024" priority="1008" operator="greaterThanOrEqual">
      <formula>1000</formula>
    </cfRule>
  </conditionalFormatting>
  <conditionalFormatting sqref="Q812">
    <cfRule type="cellIs" dxfId="1023" priority="1007" operator="greaterThanOrEqual">
      <formula>100</formula>
    </cfRule>
  </conditionalFormatting>
  <conditionalFormatting sqref="R813">
    <cfRule type="cellIs" dxfId="1022" priority="1006" operator="greaterThanOrEqual">
      <formula>1000</formula>
    </cfRule>
  </conditionalFormatting>
  <conditionalFormatting sqref="R812">
    <cfRule type="cellIs" dxfId="1021" priority="1005" operator="greaterThanOrEqual">
      <formula>100</formula>
    </cfRule>
  </conditionalFormatting>
  <conditionalFormatting sqref="K821:L821">
    <cfRule type="cellIs" dxfId="1020" priority="1003" operator="greaterThanOrEqual">
      <formula>1000</formula>
    </cfRule>
  </conditionalFormatting>
  <conditionalFormatting sqref="K820:L820">
    <cfRule type="cellIs" dxfId="1019" priority="1002" operator="greaterThanOrEqual">
      <formula>100</formula>
    </cfRule>
  </conditionalFormatting>
  <conditionalFormatting sqref="C824:T824">
    <cfRule type="cellIs" priority="972" stopIfTrue="1" operator="equal">
      <formula>"-"</formula>
    </cfRule>
    <cfRule type="cellIs" dxfId="1018" priority="1001" operator="greaterThanOrEqual">
      <formula>$T$279*1.2</formula>
    </cfRule>
  </conditionalFormatting>
  <conditionalFormatting sqref="C821">
    <cfRule type="cellIs" dxfId="1017" priority="1000" operator="greaterThanOrEqual">
      <formula>1000</formula>
    </cfRule>
  </conditionalFormatting>
  <conditionalFormatting sqref="C820">
    <cfRule type="cellIs" dxfId="1016" priority="999" operator="greaterThanOrEqual">
      <formula>100</formula>
    </cfRule>
  </conditionalFormatting>
  <conditionalFormatting sqref="D821">
    <cfRule type="cellIs" dxfId="1015" priority="998" operator="greaterThanOrEqual">
      <formula>1000</formula>
    </cfRule>
  </conditionalFormatting>
  <conditionalFormatting sqref="D820">
    <cfRule type="cellIs" dxfId="1014" priority="997" operator="greaterThanOrEqual">
      <formula>100</formula>
    </cfRule>
  </conditionalFormatting>
  <conditionalFormatting sqref="E821">
    <cfRule type="cellIs" dxfId="1013" priority="996" operator="greaterThanOrEqual">
      <formula>1000</formula>
    </cfRule>
  </conditionalFormatting>
  <conditionalFormatting sqref="E820">
    <cfRule type="cellIs" dxfId="1012" priority="995" operator="greaterThanOrEqual">
      <formula>100</formula>
    </cfRule>
  </conditionalFormatting>
  <conditionalFormatting sqref="F821">
    <cfRule type="cellIs" dxfId="1011" priority="994" operator="greaterThanOrEqual">
      <formula>1000</formula>
    </cfRule>
  </conditionalFormatting>
  <conditionalFormatting sqref="F820">
    <cfRule type="cellIs" dxfId="1010" priority="993" operator="greaterThanOrEqual">
      <formula>100</formula>
    </cfRule>
  </conditionalFormatting>
  <conditionalFormatting sqref="G821">
    <cfRule type="cellIs" dxfId="1009" priority="992" operator="greaterThanOrEqual">
      <formula>1000</formula>
    </cfRule>
  </conditionalFormatting>
  <conditionalFormatting sqref="G820">
    <cfRule type="cellIs" dxfId="1008" priority="991" operator="greaterThanOrEqual">
      <formula>100</formula>
    </cfRule>
  </conditionalFormatting>
  <conditionalFormatting sqref="H821">
    <cfRule type="cellIs" dxfId="1007" priority="990" operator="greaterThanOrEqual">
      <formula>1000</formula>
    </cfRule>
  </conditionalFormatting>
  <conditionalFormatting sqref="H820">
    <cfRule type="cellIs" dxfId="1006" priority="989" operator="greaterThanOrEqual">
      <formula>100</formula>
    </cfRule>
  </conditionalFormatting>
  <conditionalFormatting sqref="I821">
    <cfRule type="cellIs" dxfId="1005" priority="988" operator="greaterThanOrEqual">
      <formula>1000</formula>
    </cfRule>
  </conditionalFormatting>
  <conditionalFormatting sqref="I820">
    <cfRule type="cellIs" dxfId="1004" priority="987" operator="greaterThanOrEqual">
      <formula>100</formula>
    </cfRule>
  </conditionalFormatting>
  <conditionalFormatting sqref="J821">
    <cfRule type="cellIs" dxfId="1003" priority="986" operator="greaterThanOrEqual">
      <formula>1000</formula>
    </cfRule>
  </conditionalFormatting>
  <conditionalFormatting sqref="J820">
    <cfRule type="cellIs" dxfId="1002" priority="985" operator="greaterThanOrEqual">
      <formula>100</formula>
    </cfRule>
  </conditionalFormatting>
  <conditionalFormatting sqref="M821">
    <cfRule type="cellIs" dxfId="1001" priority="984" operator="greaterThanOrEqual">
      <formula>1000</formula>
    </cfRule>
  </conditionalFormatting>
  <conditionalFormatting sqref="M820">
    <cfRule type="cellIs" dxfId="1000" priority="983" operator="greaterThanOrEqual">
      <formula>100</formula>
    </cfRule>
  </conditionalFormatting>
  <conditionalFormatting sqref="N821">
    <cfRule type="cellIs" dxfId="999" priority="982" operator="greaterThanOrEqual">
      <formula>1000</formula>
    </cfRule>
  </conditionalFormatting>
  <conditionalFormatting sqref="N820">
    <cfRule type="cellIs" dxfId="998" priority="981" operator="greaterThanOrEqual">
      <formula>100</formula>
    </cfRule>
  </conditionalFormatting>
  <conditionalFormatting sqref="O821">
    <cfRule type="cellIs" dxfId="997" priority="980" operator="greaterThanOrEqual">
      <formula>1000</formula>
    </cfRule>
  </conditionalFormatting>
  <conditionalFormatting sqref="O820">
    <cfRule type="cellIs" dxfId="996" priority="979" operator="greaterThanOrEqual">
      <formula>100</formula>
    </cfRule>
  </conditionalFormatting>
  <conditionalFormatting sqref="P821">
    <cfRule type="cellIs" dxfId="995" priority="978" operator="greaterThanOrEqual">
      <formula>1000</formula>
    </cfRule>
  </conditionalFormatting>
  <conditionalFormatting sqref="P820">
    <cfRule type="cellIs" dxfId="994" priority="977" operator="greaterThanOrEqual">
      <formula>100</formula>
    </cfRule>
  </conditionalFormatting>
  <conditionalFormatting sqref="Q821">
    <cfRule type="cellIs" dxfId="993" priority="976" operator="greaterThanOrEqual">
      <formula>1000</formula>
    </cfRule>
  </conditionalFormatting>
  <conditionalFormatting sqref="Q820">
    <cfRule type="cellIs" dxfId="992" priority="975" operator="greaterThanOrEqual">
      <formula>100</formula>
    </cfRule>
  </conditionalFormatting>
  <conditionalFormatting sqref="R821">
    <cfRule type="cellIs" dxfId="991" priority="974" operator="greaterThanOrEqual">
      <formula>1000</formula>
    </cfRule>
  </conditionalFormatting>
  <conditionalFormatting sqref="R820">
    <cfRule type="cellIs" dxfId="990" priority="973" operator="greaterThanOrEqual">
      <formula>100</formula>
    </cfRule>
  </conditionalFormatting>
  <conditionalFormatting sqref="K829:L829">
    <cfRule type="cellIs" dxfId="989" priority="971" operator="greaterThanOrEqual">
      <formula>1000</formula>
    </cfRule>
  </conditionalFormatting>
  <conditionalFormatting sqref="K828:L828">
    <cfRule type="cellIs" dxfId="988" priority="970" operator="greaterThanOrEqual">
      <formula>100</formula>
    </cfRule>
  </conditionalFormatting>
  <conditionalFormatting sqref="C832:S832">
    <cfRule type="cellIs" priority="940" stopIfTrue="1" operator="equal">
      <formula>"-"</formula>
    </cfRule>
    <cfRule type="cellIs" dxfId="987" priority="969" operator="greaterThanOrEqual">
      <formula>$T$279*1.2</formula>
    </cfRule>
  </conditionalFormatting>
  <conditionalFormatting sqref="C829">
    <cfRule type="cellIs" dxfId="986" priority="968" operator="greaterThanOrEqual">
      <formula>1000</formula>
    </cfRule>
  </conditionalFormatting>
  <conditionalFormatting sqref="C828">
    <cfRule type="cellIs" dxfId="985" priority="967" operator="greaterThanOrEqual">
      <formula>100</formula>
    </cfRule>
  </conditionalFormatting>
  <conditionalFormatting sqref="D829">
    <cfRule type="cellIs" dxfId="984" priority="966" operator="greaterThanOrEqual">
      <formula>1000</formula>
    </cfRule>
  </conditionalFormatting>
  <conditionalFormatting sqref="D828">
    <cfRule type="cellIs" dxfId="983" priority="965" operator="greaterThanOrEqual">
      <formula>100</formula>
    </cfRule>
  </conditionalFormatting>
  <conditionalFormatting sqref="E829">
    <cfRule type="cellIs" dxfId="982" priority="964" operator="greaterThanOrEqual">
      <formula>1000</formula>
    </cfRule>
  </conditionalFormatting>
  <conditionalFormatting sqref="E828">
    <cfRule type="cellIs" dxfId="981" priority="963" operator="greaterThanOrEqual">
      <formula>100</formula>
    </cfRule>
  </conditionalFormatting>
  <conditionalFormatting sqref="F829">
    <cfRule type="cellIs" dxfId="980" priority="962" operator="greaterThanOrEqual">
      <formula>1000</formula>
    </cfRule>
  </conditionalFormatting>
  <conditionalFormatting sqref="F828">
    <cfRule type="cellIs" dxfId="979" priority="961" operator="greaterThanOrEqual">
      <formula>100</formula>
    </cfRule>
  </conditionalFormatting>
  <conditionalFormatting sqref="G829">
    <cfRule type="cellIs" dxfId="978" priority="960" operator="greaterThanOrEqual">
      <formula>1000</formula>
    </cfRule>
  </conditionalFormatting>
  <conditionalFormatting sqref="G828">
    <cfRule type="cellIs" dxfId="977" priority="959" operator="greaterThanOrEqual">
      <formula>100</formula>
    </cfRule>
  </conditionalFormatting>
  <conditionalFormatting sqref="H829">
    <cfRule type="cellIs" dxfId="976" priority="958" operator="greaterThanOrEqual">
      <formula>1000</formula>
    </cfRule>
  </conditionalFormatting>
  <conditionalFormatting sqref="H828">
    <cfRule type="cellIs" dxfId="975" priority="957" operator="greaterThanOrEqual">
      <formula>100</formula>
    </cfRule>
  </conditionalFormatting>
  <conditionalFormatting sqref="I829">
    <cfRule type="cellIs" dxfId="974" priority="956" operator="greaterThanOrEqual">
      <formula>1000</formula>
    </cfRule>
  </conditionalFormatting>
  <conditionalFormatting sqref="I828">
    <cfRule type="cellIs" dxfId="973" priority="955" operator="greaterThanOrEqual">
      <formula>100</formula>
    </cfRule>
  </conditionalFormatting>
  <conditionalFormatting sqref="J829">
    <cfRule type="cellIs" dxfId="972" priority="954" operator="greaterThanOrEqual">
      <formula>1000</formula>
    </cfRule>
  </conditionalFormatting>
  <conditionalFormatting sqref="J828">
    <cfRule type="cellIs" dxfId="971" priority="953" operator="greaterThanOrEqual">
      <formula>100</formula>
    </cfRule>
  </conditionalFormatting>
  <conditionalFormatting sqref="M829">
    <cfRule type="cellIs" dxfId="970" priority="952" operator="greaterThanOrEqual">
      <formula>1000</formula>
    </cfRule>
  </conditionalFormatting>
  <conditionalFormatting sqref="M828">
    <cfRule type="cellIs" dxfId="969" priority="951" operator="greaterThanOrEqual">
      <formula>100</formula>
    </cfRule>
  </conditionalFormatting>
  <conditionalFormatting sqref="N829">
    <cfRule type="cellIs" dxfId="968" priority="950" operator="greaterThanOrEqual">
      <formula>1000</formula>
    </cfRule>
  </conditionalFormatting>
  <conditionalFormatting sqref="N828">
    <cfRule type="cellIs" dxfId="967" priority="949" operator="greaterThanOrEqual">
      <formula>100</formula>
    </cfRule>
  </conditionalFormatting>
  <conditionalFormatting sqref="O829">
    <cfRule type="cellIs" dxfId="966" priority="948" operator="greaterThanOrEqual">
      <formula>1000</formula>
    </cfRule>
  </conditionalFormatting>
  <conditionalFormatting sqref="O828">
    <cfRule type="cellIs" dxfId="965" priority="947" operator="greaterThanOrEqual">
      <formula>100</formula>
    </cfRule>
  </conditionalFormatting>
  <conditionalFormatting sqref="P829">
    <cfRule type="cellIs" dxfId="964" priority="946" operator="greaterThanOrEqual">
      <formula>1000</formula>
    </cfRule>
  </conditionalFormatting>
  <conditionalFormatting sqref="P828">
    <cfRule type="cellIs" dxfId="963" priority="945" operator="greaterThanOrEqual">
      <formula>100</formula>
    </cfRule>
  </conditionalFormatting>
  <conditionalFormatting sqref="Q829">
    <cfRule type="cellIs" dxfId="962" priority="944" operator="greaterThanOrEqual">
      <formula>1000</formula>
    </cfRule>
  </conditionalFormatting>
  <conditionalFormatting sqref="Q828">
    <cfRule type="cellIs" dxfId="961" priority="943" operator="greaterThanOrEqual">
      <formula>100</formula>
    </cfRule>
  </conditionalFormatting>
  <conditionalFormatting sqref="R829">
    <cfRule type="cellIs" dxfId="960" priority="942" operator="greaterThanOrEqual">
      <formula>1000</formula>
    </cfRule>
  </conditionalFormatting>
  <conditionalFormatting sqref="R828">
    <cfRule type="cellIs" dxfId="959" priority="941" operator="greaterThanOrEqual">
      <formula>100</formula>
    </cfRule>
  </conditionalFormatting>
  <conditionalFormatting sqref="K837:L837">
    <cfRule type="cellIs" dxfId="958" priority="939" operator="greaterThanOrEqual">
      <formula>1000</formula>
    </cfRule>
  </conditionalFormatting>
  <conditionalFormatting sqref="K836:L836">
    <cfRule type="cellIs" dxfId="957" priority="938" operator="greaterThanOrEqual">
      <formula>100</formula>
    </cfRule>
  </conditionalFormatting>
  <conditionalFormatting sqref="C840:T840">
    <cfRule type="cellIs" priority="908" stopIfTrue="1" operator="equal">
      <formula>"-"</formula>
    </cfRule>
    <cfRule type="cellIs" dxfId="956" priority="937" operator="greaterThanOrEqual">
      <formula>$T$279*1.2</formula>
    </cfRule>
  </conditionalFormatting>
  <conditionalFormatting sqref="C837">
    <cfRule type="cellIs" dxfId="955" priority="936" operator="greaterThanOrEqual">
      <formula>1000</formula>
    </cfRule>
  </conditionalFormatting>
  <conditionalFormatting sqref="C836">
    <cfRule type="cellIs" dxfId="954" priority="935" operator="greaterThanOrEqual">
      <formula>100</formula>
    </cfRule>
  </conditionalFormatting>
  <conditionalFormatting sqref="D837">
    <cfRule type="cellIs" dxfId="953" priority="934" operator="greaterThanOrEqual">
      <formula>1000</formula>
    </cfRule>
  </conditionalFormatting>
  <conditionalFormatting sqref="D836">
    <cfRule type="cellIs" dxfId="952" priority="933" operator="greaterThanOrEqual">
      <formula>100</formula>
    </cfRule>
  </conditionalFormatting>
  <conditionalFormatting sqref="E837">
    <cfRule type="cellIs" dxfId="951" priority="932" operator="greaterThanOrEqual">
      <formula>1000</formula>
    </cfRule>
  </conditionalFormatting>
  <conditionalFormatting sqref="E836">
    <cfRule type="cellIs" dxfId="950" priority="931" operator="greaterThanOrEqual">
      <formula>100</formula>
    </cfRule>
  </conditionalFormatting>
  <conditionalFormatting sqref="F837">
    <cfRule type="cellIs" dxfId="949" priority="930" operator="greaterThanOrEqual">
      <formula>1000</formula>
    </cfRule>
  </conditionalFormatting>
  <conditionalFormatting sqref="F836">
    <cfRule type="cellIs" dxfId="948" priority="929" operator="greaterThanOrEqual">
      <formula>100</formula>
    </cfRule>
  </conditionalFormatting>
  <conditionalFormatting sqref="G837">
    <cfRule type="cellIs" dxfId="947" priority="928" operator="greaterThanOrEqual">
      <formula>1000</formula>
    </cfRule>
  </conditionalFormatting>
  <conditionalFormatting sqref="G836">
    <cfRule type="cellIs" dxfId="946" priority="927" operator="greaterThanOrEqual">
      <formula>100</formula>
    </cfRule>
  </conditionalFormatting>
  <conditionalFormatting sqref="H837">
    <cfRule type="cellIs" dxfId="945" priority="926" operator="greaterThanOrEqual">
      <formula>1000</formula>
    </cfRule>
  </conditionalFormatting>
  <conditionalFormatting sqref="H836">
    <cfRule type="cellIs" dxfId="944" priority="925" operator="greaterThanOrEqual">
      <formula>100</formula>
    </cfRule>
  </conditionalFormatting>
  <conditionalFormatting sqref="I837">
    <cfRule type="cellIs" dxfId="943" priority="924" operator="greaterThanOrEqual">
      <formula>1000</formula>
    </cfRule>
  </conditionalFormatting>
  <conditionalFormatting sqref="I836">
    <cfRule type="cellIs" dxfId="942" priority="923" operator="greaterThanOrEqual">
      <formula>100</formula>
    </cfRule>
  </conditionalFormatting>
  <conditionalFormatting sqref="J837">
    <cfRule type="cellIs" dxfId="941" priority="922" operator="greaterThanOrEqual">
      <formula>1000</formula>
    </cfRule>
  </conditionalFormatting>
  <conditionalFormatting sqref="J836">
    <cfRule type="cellIs" dxfId="940" priority="921" operator="greaterThanOrEqual">
      <formula>100</formula>
    </cfRule>
  </conditionalFormatting>
  <conditionalFormatting sqref="M837">
    <cfRule type="cellIs" dxfId="939" priority="920" operator="greaterThanOrEqual">
      <formula>1000</formula>
    </cfRule>
  </conditionalFormatting>
  <conditionalFormatting sqref="M836">
    <cfRule type="cellIs" dxfId="938" priority="919" operator="greaterThanOrEqual">
      <formula>100</formula>
    </cfRule>
  </conditionalFormatting>
  <conditionalFormatting sqref="N837">
    <cfRule type="cellIs" dxfId="937" priority="918" operator="greaterThanOrEqual">
      <formula>1000</formula>
    </cfRule>
  </conditionalFormatting>
  <conditionalFormatting sqref="N836">
    <cfRule type="cellIs" dxfId="936" priority="917" operator="greaterThanOrEqual">
      <formula>100</formula>
    </cfRule>
  </conditionalFormatting>
  <conditionalFormatting sqref="O837">
    <cfRule type="cellIs" dxfId="935" priority="916" operator="greaterThanOrEqual">
      <formula>1000</formula>
    </cfRule>
  </conditionalFormatting>
  <conditionalFormatting sqref="O836">
    <cfRule type="cellIs" dxfId="934" priority="915" operator="greaterThanOrEqual">
      <formula>100</formula>
    </cfRule>
  </conditionalFormatting>
  <conditionalFormatting sqref="P837">
    <cfRule type="cellIs" dxfId="933" priority="914" operator="greaterThanOrEqual">
      <formula>1000</formula>
    </cfRule>
  </conditionalFormatting>
  <conditionalFormatting sqref="P836">
    <cfRule type="cellIs" dxfId="932" priority="913" operator="greaterThanOrEqual">
      <formula>100</formula>
    </cfRule>
  </conditionalFormatting>
  <conditionalFormatting sqref="Q837">
    <cfRule type="cellIs" dxfId="931" priority="912" operator="greaterThanOrEqual">
      <formula>1000</formula>
    </cfRule>
  </conditionalFormatting>
  <conditionalFormatting sqref="Q836">
    <cfRule type="cellIs" dxfId="930" priority="911" operator="greaterThanOrEqual">
      <formula>100</formula>
    </cfRule>
  </conditionalFormatting>
  <conditionalFormatting sqref="R837">
    <cfRule type="cellIs" dxfId="929" priority="910" operator="greaterThanOrEqual">
      <formula>1000</formula>
    </cfRule>
  </conditionalFormatting>
  <conditionalFormatting sqref="R836">
    <cfRule type="cellIs" dxfId="928" priority="909" operator="greaterThanOrEqual">
      <formula>100</formula>
    </cfRule>
  </conditionalFormatting>
  <conditionalFormatting sqref="K845:L845">
    <cfRule type="cellIs" dxfId="927" priority="907" operator="greaterThanOrEqual">
      <formula>1000</formula>
    </cfRule>
  </conditionalFormatting>
  <conditionalFormatting sqref="K844:L844">
    <cfRule type="cellIs" dxfId="926" priority="906" operator="greaterThanOrEqual">
      <formula>100</formula>
    </cfRule>
  </conditionalFormatting>
  <conditionalFormatting sqref="C848:S848">
    <cfRule type="cellIs" priority="876" stopIfTrue="1" operator="equal">
      <formula>"-"</formula>
    </cfRule>
    <cfRule type="cellIs" dxfId="925" priority="905" operator="greaterThanOrEqual">
      <formula>$T$279*1.2</formula>
    </cfRule>
  </conditionalFormatting>
  <conditionalFormatting sqref="C845">
    <cfRule type="cellIs" dxfId="924" priority="904" operator="greaterThanOrEqual">
      <formula>1000</formula>
    </cfRule>
  </conditionalFormatting>
  <conditionalFormatting sqref="C844">
    <cfRule type="cellIs" dxfId="923" priority="903" operator="greaterThanOrEqual">
      <formula>100</formula>
    </cfRule>
  </conditionalFormatting>
  <conditionalFormatting sqref="D845">
    <cfRule type="cellIs" dxfId="922" priority="902" operator="greaterThanOrEqual">
      <formula>1000</formula>
    </cfRule>
  </conditionalFormatting>
  <conditionalFormatting sqref="D844">
    <cfRule type="cellIs" dxfId="921" priority="901" operator="greaterThanOrEqual">
      <formula>100</formula>
    </cfRule>
  </conditionalFormatting>
  <conditionalFormatting sqref="E845">
    <cfRule type="cellIs" dxfId="920" priority="900" operator="greaterThanOrEqual">
      <formula>1000</formula>
    </cfRule>
  </conditionalFormatting>
  <conditionalFormatting sqref="E844">
    <cfRule type="cellIs" dxfId="919" priority="899" operator="greaterThanOrEqual">
      <formula>100</formula>
    </cfRule>
  </conditionalFormatting>
  <conditionalFormatting sqref="F845">
    <cfRule type="cellIs" dxfId="918" priority="898" operator="greaterThanOrEqual">
      <formula>1000</formula>
    </cfRule>
  </conditionalFormatting>
  <conditionalFormatting sqref="F844">
    <cfRule type="cellIs" dxfId="917" priority="897" operator="greaterThanOrEqual">
      <formula>100</formula>
    </cfRule>
  </conditionalFormatting>
  <conditionalFormatting sqref="G845">
    <cfRule type="cellIs" dxfId="916" priority="896" operator="greaterThanOrEqual">
      <formula>1000</formula>
    </cfRule>
  </conditionalFormatting>
  <conditionalFormatting sqref="G844">
    <cfRule type="cellIs" dxfId="915" priority="895" operator="greaterThanOrEqual">
      <formula>100</formula>
    </cfRule>
  </conditionalFormatting>
  <conditionalFormatting sqref="H845">
    <cfRule type="cellIs" dxfId="914" priority="894" operator="greaterThanOrEqual">
      <formula>1000</formula>
    </cfRule>
  </conditionalFormatting>
  <conditionalFormatting sqref="H844">
    <cfRule type="cellIs" dxfId="913" priority="893" operator="greaterThanOrEqual">
      <formula>100</formula>
    </cfRule>
  </conditionalFormatting>
  <conditionalFormatting sqref="I845">
    <cfRule type="cellIs" dxfId="912" priority="892" operator="greaterThanOrEqual">
      <formula>1000</formula>
    </cfRule>
  </conditionalFormatting>
  <conditionalFormatting sqref="I844">
    <cfRule type="cellIs" dxfId="911" priority="891" operator="greaterThanOrEqual">
      <formula>100</formula>
    </cfRule>
  </conditionalFormatting>
  <conditionalFormatting sqref="J845">
    <cfRule type="cellIs" dxfId="910" priority="890" operator="greaterThanOrEqual">
      <formula>1000</formula>
    </cfRule>
  </conditionalFormatting>
  <conditionalFormatting sqref="J844">
    <cfRule type="cellIs" dxfId="909" priority="889" operator="greaterThanOrEqual">
      <formula>100</formula>
    </cfRule>
  </conditionalFormatting>
  <conditionalFormatting sqref="M845">
    <cfRule type="cellIs" dxfId="908" priority="888" operator="greaterThanOrEqual">
      <formula>1000</formula>
    </cfRule>
  </conditionalFormatting>
  <conditionalFormatting sqref="M844">
    <cfRule type="cellIs" dxfId="907" priority="887" operator="greaterThanOrEqual">
      <formula>100</formula>
    </cfRule>
  </conditionalFormatting>
  <conditionalFormatting sqref="N845">
    <cfRule type="cellIs" dxfId="906" priority="886" operator="greaterThanOrEqual">
      <formula>1000</formula>
    </cfRule>
  </conditionalFormatting>
  <conditionalFormatting sqref="N844">
    <cfRule type="cellIs" dxfId="905" priority="885" operator="greaterThanOrEqual">
      <formula>100</formula>
    </cfRule>
  </conditionalFormatting>
  <conditionalFormatting sqref="O845">
    <cfRule type="cellIs" dxfId="904" priority="884" operator="greaterThanOrEqual">
      <formula>1000</formula>
    </cfRule>
  </conditionalFormatting>
  <conditionalFormatting sqref="O844">
    <cfRule type="cellIs" dxfId="903" priority="883" operator="greaterThanOrEqual">
      <formula>100</formula>
    </cfRule>
  </conditionalFormatting>
  <conditionalFormatting sqref="P845">
    <cfRule type="cellIs" dxfId="902" priority="882" operator="greaterThanOrEqual">
      <formula>1000</formula>
    </cfRule>
  </conditionalFormatting>
  <conditionalFormatting sqref="P844">
    <cfRule type="cellIs" dxfId="901" priority="881" operator="greaterThanOrEqual">
      <formula>100</formula>
    </cfRule>
  </conditionalFormatting>
  <conditionalFormatting sqref="Q845">
    <cfRule type="cellIs" dxfId="900" priority="880" operator="greaterThanOrEqual">
      <formula>1000</formula>
    </cfRule>
  </conditionalFormatting>
  <conditionalFormatting sqref="Q844">
    <cfRule type="cellIs" dxfId="899" priority="879" operator="greaterThanOrEqual">
      <formula>100</formula>
    </cfRule>
  </conditionalFormatting>
  <conditionalFormatting sqref="R845">
    <cfRule type="cellIs" dxfId="898" priority="878" operator="greaterThanOrEqual">
      <formula>1000</formula>
    </cfRule>
  </conditionalFormatting>
  <conditionalFormatting sqref="R844">
    <cfRule type="cellIs" dxfId="897" priority="877" operator="greaterThanOrEqual">
      <formula>100</formula>
    </cfRule>
  </conditionalFormatting>
  <conditionalFormatting sqref="K853:L853">
    <cfRule type="cellIs" dxfId="896" priority="875" operator="greaterThanOrEqual">
      <formula>1000</formula>
    </cfRule>
  </conditionalFormatting>
  <conditionalFormatting sqref="K852:L852">
    <cfRule type="cellIs" dxfId="895" priority="874" operator="greaterThanOrEqual">
      <formula>100</formula>
    </cfRule>
  </conditionalFormatting>
  <conditionalFormatting sqref="C856:S856">
    <cfRule type="cellIs" priority="844" stopIfTrue="1" operator="equal">
      <formula>"-"</formula>
    </cfRule>
    <cfRule type="cellIs" dxfId="894" priority="873" operator="greaterThanOrEqual">
      <formula>$T$279*1.2</formula>
    </cfRule>
  </conditionalFormatting>
  <conditionalFormatting sqref="C853">
    <cfRule type="cellIs" dxfId="893" priority="872" operator="greaterThanOrEqual">
      <formula>1000</formula>
    </cfRule>
  </conditionalFormatting>
  <conditionalFormatting sqref="C852">
    <cfRule type="cellIs" dxfId="892" priority="871" operator="greaterThanOrEqual">
      <formula>100</formula>
    </cfRule>
  </conditionalFormatting>
  <conditionalFormatting sqref="D853">
    <cfRule type="cellIs" dxfId="891" priority="870" operator="greaterThanOrEqual">
      <formula>1000</formula>
    </cfRule>
  </conditionalFormatting>
  <conditionalFormatting sqref="D852">
    <cfRule type="cellIs" dxfId="890" priority="869" operator="greaterThanOrEqual">
      <formula>100</formula>
    </cfRule>
  </conditionalFormatting>
  <conditionalFormatting sqref="E853">
    <cfRule type="cellIs" dxfId="889" priority="868" operator="greaterThanOrEqual">
      <formula>1000</formula>
    </cfRule>
  </conditionalFormatting>
  <conditionalFormatting sqref="E852">
    <cfRule type="cellIs" dxfId="888" priority="867" operator="greaterThanOrEqual">
      <formula>100</formula>
    </cfRule>
  </conditionalFormatting>
  <conditionalFormatting sqref="F853">
    <cfRule type="cellIs" dxfId="887" priority="866" operator="greaterThanOrEqual">
      <formula>1000</formula>
    </cfRule>
  </conditionalFormatting>
  <conditionalFormatting sqref="F852">
    <cfRule type="cellIs" dxfId="886" priority="865" operator="greaterThanOrEqual">
      <formula>100</formula>
    </cfRule>
  </conditionalFormatting>
  <conditionalFormatting sqref="G853">
    <cfRule type="cellIs" dxfId="885" priority="864" operator="greaterThanOrEqual">
      <formula>1000</formula>
    </cfRule>
  </conditionalFormatting>
  <conditionalFormatting sqref="G852">
    <cfRule type="cellIs" dxfId="884" priority="863" operator="greaterThanOrEqual">
      <formula>100</formula>
    </cfRule>
  </conditionalFormatting>
  <conditionalFormatting sqref="H853">
    <cfRule type="cellIs" dxfId="883" priority="862" operator="greaterThanOrEqual">
      <formula>1000</formula>
    </cfRule>
  </conditionalFormatting>
  <conditionalFormatting sqref="H852">
    <cfRule type="cellIs" dxfId="882" priority="861" operator="greaterThanOrEqual">
      <formula>100</formula>
    </cfRule>
  </conditionalFormatting>
  <conditionalFormatting sqref="I853">
    <cfRule type="cellIs" dxfId="881" priority="860" operator="greaterThanOrEqual">
      <formula>1000</formula>
    </cfRule>
  </conditionalFormatting>
  <conditionalFormatting sqref="I852">
    <cfRule type="cellIs" dxfId="880" priority="859" operator="greaterThanOrEqual">
      <formula>100</formula>
    </cfRule>
  </conditionalFormatting>
  <conditionalFormatting sqref="J853">
    <cfRule type="cellIs" dxfId="879" priority="858" operator="greaterThanOrEqual">
      <formula>1000</formula>
    </cfRule>
  </conditionalFormatting>
  <conditionalFormatting sqref="J852">
    <cfRule type="cellIs" dxfId="878" priority="857" operator="greaterThanOrEqual">
      <formula>100</formula>
    </cfRule>
  </conditionalFormatting>
  <conditionalFormatting sqref="M853">
    <cfRule type="cellIs" dxfId="877" priority="856" operator="greaterThanOrEqual">
      <formula>1000</formula>
    </cfRule>
  </conditionalFormatting>
  <conditionalFormatting sqref="M852">
    <cfRule type="cellIs" dxfId="876" priority="855" operator="greaterThanOrEqual">
      <formula>100</formula>
    </cfRule>
  </conditionalFormatting>
  <conditionalFormatting sqref="N853">
    <cfRule type="cellIs" dxfId="875" priority="854" operator="greaterThanOrEqual">
      <formula>1000</formula>
    </cfRule>
  </conditionalFormatting>
  <conditionalFormatting sqref="N852">
    <cfRule type="cellIs" dxfId="874" priority="853" operator="greaterThanOrEqual">
      <formula>100</formula>
    </cfRule>
  </conditionalFormatting>
  <conditionalFormatting sqref="O853">
    <cfRule type="cellIs" dxfId="873" priority="852" operator="greaterThanOrEqual">
      <formula>1000</formula>
    </cfRule>
  </conditionalFormatting>
  <conditionalFormatting sqref="O852">
    <cfRule type="cellIs" dxfId="872" priority="851" operator="greaterThanOrEqual">
      <formula>100</formula>
    </cfRule>
  </conditionalFormatting>
  <conditionalFormatting sqref="P853">
    <cfRule type="cellIs" dxfId="871" priority="850" operator="greaterThanOrEqual">
      <formula>1000</formula>
    </cfRule>
  </conditionalFormatting>
  <conditionalFormatting sqref="P852">
    <cfRule type="cellIs" dxfId="870" priority="849" operator="greaterThanOrEqual">
      <formula>100</formula>
    </cfRule>
  </conditionalFormatting>
  <conditionalFormatting sqref="Q853">
    <cfRule type="cellIs" dxfId="869" priority="848" operator="greaterThanOrEqual">
      <formula>1000</formula>
    </cfRule>
  </conditionalFormatting>
  <conditionalFormatting sqref="Q852">
    <cfRule type="cellIs" dxfId="868" priority="847" operator="greaterThanOrEqual">
      <formula>100</formula>
    </cfRule>
  </conditionalFormatting>
  <conditionalFormatting sqref="R853">
    <cfRule type="cellIs" dxfId="867" priority="846" operator="greaterThanOrEqual">
      <formula>1000</formula>
    </cfRule>
  </conditionalFormatting>
  <conditionalFormatting sqref="R852">
    <cfRule type="cellIs" dxfId="866" priority="845" operator="greaterThanOrEqual">
      <formula>100</formula>
    </cfRule>
  </conditionalFormatting>
  <conditionalFormatting sqref="K861:L861">
    <cfRule type="cellIs" dxfId="865" priority="843" operator="greaterThanOrEqual">
      <formula>1000</formula>
    </cfRule>
  </conditionalFormatting>
  <conditionalFormatting sqref="K860:L860">
    <cfRule type="cellIs" dxfId="864" priority="842" operator="greaterThanOrEqual">
      <formula>100</formula>
    </cfRule>
  </conditionalFormatting>
  <conditionalFormatting sqref="C864:S864">
    <cfRule type="cellIs" priority="812" stopIfTrue="1" operator="equal">
      <formula>"-"</formula>
    </cfRule>
    <cfRule type="cellIs" dxfId="863" priority="841" operator="greaterThanOrEqual">
      <formula>$T$279*1.2</formula>
    </cfRule>
  </conditionalFormatting>
  <conditionalFormatting sqref="C861">
    <cfRule type="cellIs" dxfId="862" priority="840" operator="greaterThanOrEqual">
      <formula>1000</formula>
    </cfRule>
  </conditionalFormatting>
  <conditionalFormatting sqref="C860">
    <cfRule type="cellIs" dxfId="861" priority="839" operator="greaterThanOrEqual">
      <formula>100</formula>
    </cfRule>
  </conditionalFormatting>
  <conditionalFormatting sqref="D861">
    <cfRule type="cellIs" dxfId="860" priority="838" operator="greaterThanOrEqual">
      <formula>1000</formula>
    </cfRule>
  </conditionalFormatting>
  <conditionalFormatting sqref="D860">
    <cfRule type="cellIs" dxfId="859" priority="837" operator="greaterThanOrEqual">
      <formula>100</formula>
    </cfRule>
  </conditionalFormatting>
  <conditionalFormatting sqref="E861">
    <cfRule type="cellIs" dxfId="858" priority="836" operator="greaterThanOrEqual">
      <formula>1000</formula>
    </cfRule>
  </conditionalFormatting>
  <conditionalFormatting sqref="E860">
    <cfRule type="cellIs" dxfId="857" priority="835" operator="greaterThanOrEqual">
      <formula>100</formula>
    </cfRule>
  </conditionalFormatting>
  <conditionalFormatting sqref="F861">
    <cfRule type="cellIs" dxfId="856" priority="834" operator="greaterThanOrEqual">
      <formula>1000</formula>
    </cfRule>
  </conditionalFormatting>
  <conditionalFormatting sqref="F860">
    <cfRule type="cellIs" dxfId="855" priority="833" operator="greaterThanOrEqual">
      <formula>100</formula>
    </cfRule>
  </conditionalFormatting>
  <conditionalFormatting sqref="G861">
    <cfRule type="cellIs" dxfId="854" priority="832" operator="greaterThanOrEqual">
      <formula>1000</formula>
    </cfRule>
  </conditionalFormatting>
  <conditionalFormatting sqref="G860">
    <cfRule type="cellIs" dxfId="853" priority="831" operator="greaterThanOrEqual">
      <formula>100</formula>
    </cfRule>
  </conditionalFormatting>
  <conditionalFormatting sqref="H861">
    <cfRule type="cellIs" dxfId="852" priority="830" operator="greaterThanOrEqual">
      <formula>1000</formula>
    </cfRule>
  </conditionalFormatting>
  <conditionalFormatting sqref="H860">
    <cfRule type="cellIs" dxfId="851" priority="829" operator="greaterThanOrEqual">
      <formula>100</formula>
    </cfRule>
  </conditionalFormatting>
  <conditionalFormatting sqref="I861">
    <cfRule type="cellIs" dxfId="850" priority="828" operator="greaterThanOrEqual">
      <formula>1000</formula>
    </cfRule>
  </conditionalFormatting>
  <conditionalFormatting sqref="I860">
    <cfRule type="cellIs" dxfId="849" priority="827" operator="greaterThanOrEqual">
      <formula>100</formula>
    </cfRule>
  </conditionalFormatting>
  <conditionalFormatting sqref="J861">
    <cfRule type="cellIs" dxfId="848" priority="826" operator="greaterThanOrEqual">
      <formula>1000</formula>
    </cfRule>
  </conditionalFormatting>
  <conditionalFormatting sqref="J860">
    <cfRule type="cellIs" dxfId="847" priority="825" operator="greaterThanOrEqual">
      <formula>100</formula>
    </cfRule>
  </conditionalFormatting>
  <conditionalFormatting sqref="M861">
    <cfRule type="cellIs" dxfId="846" priority="824" operator="greaterThanOrEqual">
      <formula>1000</formula>
    </cfRule>
  </conditionalFormatting>
  <conditionalFormatting sqref="M860">
    <cfRule type="cellIs" dxfId="845" priority="823" operator="greaterThanOrEqual">
      <formula>100</formula>
    </cfRule>
  </conditionalFormatting>
  <conditionalFormatting sqref="N861">
    <cfRule type="cellIs" dxfId="844" priority="822" operator="greaterThanOrEqual">
      <formula>1000</formula>
    </cfRule>
  </conditionalFormatting>
  <conditionalFormatting sqref="N860">
    <cfRule type="cellIs" dxfId="843" priority="821" operator="greaterThanOrEqual">
      <formula>100</formula>
    </cfRule>
  </conditionalFormatting>
  <conditionalFormatting sqref="O861">
    <cfRule type="cellIs" dxfId="842" priority="820" operator="greaterThanOrEqual">
      <formula>1000</formula>
    </cfRule>
  </conditionalFormatting>
  <conditionalFormatting sqref="O860">
    <cfRule type="cellIs" dxfId="841" priority="819" operator="greaterThanOrEqual">
      <formula>100</formula>
    </cfRule>
  </conditionalFormatting>
  <conditionalFormatting sqref="P861">
    <cfRule type="cellIs" dxfId="840" priority="818" operator="greaterThanOrEqual">
      <formula>1000</formula>
    </cfRule>
  </conditionalFormatting>
  <conditionalFormatting sqref="P860">
    <cfRule type="cellIs" dxfId="839" priority="817" operator="greaterThanOrEqual">
      <formula>100</formula>
    </cfRule>
  </conditionalFormatting>
  <conditionalFormatting sqref="Q861">
    <cfRule type="cellIs" dxfId="838" priority="816" operator="greaterThanOrEqual">
      <formula>1000</formula>
    </cfRule>
  </conditionalFormatting>
  <conditionalFormatting sqref="Q860">
    <cfRule type="cellIs" dxfId="837" priority="815" operator="greaterThanOrEqual">
      <formula>100</formula>
    </cfRule>
  </conditionalFormatting>
  <conditionalFormatting sqref="R861">
    <cfRule type="cellIs" dxfId="836" priority="814" operator="greaterThanOrEqual">
      <formula>1000</formula>
    </cfRule>
  </conditionalFormatting>
  <conditionalFormatting sqref="R860">
    <cfRule type="cellIs" dxfId="835" priority="813" operator="greaterThanOrEqual">
      <formula>100</formula>
    </cfRule>
  </conditionalFormatting>
  <conditionalFormatting sqref="K869:L869">
    <cfRule type="cellIs" dxfId="834" priority="811" operator="greaterThanOrEqual">
      <formula>1000</formula>
    </cfRule>
  </conditionalFormatting>
  <conditionalFormatting sqref="K868:L868">
    <cfRule type="cellIs" dxfId="833" priority="810" operator="greaterThanOrEqual">
      <formula>100</formula>
    </cfRule>
  </conditionalFormatting>
  <conditionalFormatting sqref="C872:S872">
    <cfRule type="cellIs" priority="780" stopIfTrue="1" operator="equal">
      <formula>"-"</formula>
    </cfRule>
    <cfRule type="cellIs" dxfId="832" priority="809" operator="greaterThanOrEqual">
      <formula>$T$279*1.2</formula>
    </cfRule>
  </conditionalFormatting>
  <conditionalFormatting sqref="C869">
    <cfRule type="cellIs" dxfId="831" priority="808" operator="greaterThanOrEqual">
      <formula>1000</formula>
    </cfRule>
  </conditionalFormatting>
  <conditionalFormatting sqref="C868">
    <cfRule type="cellIs" dxfId="830" priority="807" operator="greaterThanOrEqual">
      <formula>100</formula>
    </cfRule>
  </conditionalFormatting>
  <conditionalFormatting sqref="D869">
    <cfRule type="cellIs" dxfId="829" priority="806" operator="greaterThanOrEqual">
      <formula>1000</formula>
    </cfRule>
  </conditionalFormatting>
  <conditionalFormatting sqref="D868">
    <cfRule type="cellIs" dxfId="828" priority="805" operator="greaterThanOrEqual">
      <formula>100</formula>
    </cfRule>
  </conditionalFormatting>
  <conditionalFormatting sqref="E869">
    <cfRule type="cellIs" dxfId="827" priority="804" operator="greaterThanOrEqual">
      <formula>1000</formula>
    </cfRule>
  </conditionalFormatting>
  <conditionalFormatting sqref="E868">
    <cfRule type="cellIs" dxfId="826" priority="803" operator="greaterThanOrEqual">
      <formula>100</formula>
    </cfRule>
  </conditionalFormatting>
  <conditionalFormatting sqref="F869">
    <cfRule type="cellIs" dxfId="825" priority="802" operator="greaterThanOrEqual">
      <formula>1000</formula>
    </cfRule>
  </conditionalFormatting>
  <conditionalFormatting sqref="F868">
    <cfRule type="cellIs" dxfId="824" priority="801" operator="greaterThanOrEqual">
      <formula>100</formula>
    </cfRule>
  </conditionalFormatting>
  <conditionalFormatting sqref="G869">
    <cfRule type="cellIs" dxfId="823" priority="800" operator="greaterThanOrEqual">
      <formula>1000</formula>
    </cfRule>
  </conditionalFormatting>
  <conditionalFormatting sqref="G868">
    <cfRule type="cellIs" dxfId="822" priority="799" operator="greaterThanOrEqual">
      <formula>100</formula>
    </cfRule>
  </conditionalFormatting>
  <conditionalFormatting sqref="H869">
    <cfRule type="cellIs" dxfId="821" priority="798" operator="greaterThanOrEqual">
      <formula>1000</formula>
    </cfRule>
  </conditionalFormatting>
  <conditionalFormatting sqref="H868">
    <cfRule type="cellIs" dxfId="820" priority="797" operator="greaterThanOrEqual">
      <formula>100</formula>
    </cfRule>
  </conditionalFormatting>
  <conditionalFormatting sqref="I869">
    <cfRule type="cellIs" dxfId="819" priority="796" operator="greaterThanOrEqual">
      <formula>1000</formula>
    </cfRule>
  </conditionalFormatting>
  <conditionalFormatting sqref="I868">
    <cfRule type="cellIs" dxfId="818" priority="795" operator="greaterThanOrEqual">
      <formula>100</formula>
    </cfRule>
  </conditionalFormatting>
  <conditionalFormatting sqref="J869">
    <cfRule type="cellIs" dxfId="817" priority="794" operator="greaterThanOrEqual">
      <formula>1000</formula>
    </cfRule>
  </conditionalFormatting>
  <conditionalFormatting sqref="J868">
    <cfRule type="cellIs" dxfId="816" priority="793" operator="greaterThanOrEqual">
      <formula>100</formula>
    </cfRule>
  </conditionalFormatting>
  <conditionalFormatting sqref="M869">
    <cfRule type="cellIs" dxfId="815" priority="792" operator="greaterThanOrEqual">
      <formula>1000</formula>
    </cfRule>
  </conditionalFormatting>
  <conditionalFormatting sqref="M868">
    <cfRule type="cellIs" dxfId="814" priority="791" operator="greaterThanOrEqual">
      <formula>100</formula>
    </cfRule>
  </conditionalFormatting>
  <conditionalFormatting sqref="N869">
    <cfRule type="cellIs" dxfId="813" priority="790" operator="greaterThanOrEqual">
      <formula>1000</formula>
    </cfRule>
  </conditionalFormatting>
  <conditionalFormatting sqref="N868">
    <cfRule type="cellIs" dxfId="812" priority="789" operator="greaterThanOrEqual">
      <formula>100</formula>
    </cfRule>
  </conditionalFormatting>
  <conditionalFormatting sqref="O869">
    <cfRule type="cellIs" dxfId="811" priority="788" operator="greaterThanOrEqual">
      <formula>1000</formula>
    </cfRule>
  </conditionalFormatting>
  <conditionalFormatting sqref="O868">
    <cfRule type="cellIs" dxfId="810" priority="787" operator="greaterThanOrEqual">
      <formula>100</formula>
    </cfRule>
  </conditionalFormatting>
  <conditionalFormatting sqref="P869">
    <cfRule type="cellIs" dxfId="809" priority="786" operator="greaterThanOrEqual">
      <formula>1000</formula>
    </cfRule>
  </conditionalFormatting>
  <conditionalFormatting sqref="P868">
    <cfRule type="cellIs" dxfId="808" priority="785" operator="greaterThanOrEqual">
      <formula>100</formula>
    </cfRule>
  </conditionalFormatting>
  <conditionalFormatting sqref="Q869">
    <cfRule type="cellIs" dxfId="807" priority="784" operator="greaterThanOrEqual">
      <formula>1000</formula>
    </cfRule>
  </conditionalFormatting>
  <conditionalFormatting sqref="Q868">
    <cfRule type="cellIs" dxfId="806" priority="783" operator="greaterThanOrEqual">
      <formula>100</formula>
    </cfRule>
  </conditionalFormatting>
  <conditionalFormatting sqref="R869">
    <cfRule type="cellIs" dxfId="805" priority="782" operator="greaterThanOrEqual">
      <formula>1000</formula>
    </cfRule>
  </conditionalFormatting>
  <conditionalFormatting sqref="R868">
    <cfRule type="cellIs" dxfId="804" priority="781" operator="greaterThanOrEqual">
      <formula>100</formula>
    </cfRule>
  </conditionalFormatting>
  <conditionalFormatting sqref="K877:L877">
    <cfRule type="cellIs" dxfId="803" priority="779" operator="greaterThanOrEqual">
      <formula>1000</formula>
    </cfRule>
  </conditionalFormatting>
  <conditionalFormatting sqref="K876:L876">
    <cfRule type="cellIs" dxfId="802" priority="778" operator="greaterThanOrEqual">
      <formula>100</formula>
    </cfRule>
  </conditionalFormatting>
  <conditionalFormatting sqref="C880:S880">
    <cfRule type="cellIs" priority="748" stopIfTrue="1" operator="equal">
      <formula>"-"</formula>
    </cfRule>
    <cfRule type="cellIs" dxfId="801" priority="777" operator="greaterThanOrEqual">
      <formula>$T$279*1.2</formula>
    </cfRule>
  </conditionalFormatting>
  <conditionalFormatting sqref="C877">
    <cfRule type="cellIs" dxfId="800" priority="776" operator="greaterThanOrEqual">
      <formula>1000</formula>
    </cfRule>
  </conditionalFormatting>
  <conditionalFormatting sqref="C876">
    <cfRule type="cellIs" dxfId="799" priority="775" operator="greaterThanOrEqual">
      <formula>100</formula>
    </cfRule>
  </conditionalFormatting>
  <conditionalFormatting sqref="D877">
    <cfRule type="cellIs" dxfId="798" priority="774" operator="greaterThanOrEqual">
      <formula>1000</formula>
    </cfRule>
  </conditionalFormatting>
  <conditionalFormatting sqref="D876">
    <cfRule type="cellIs" dxfId="797" priority="773" operator="greaterThanOrEqual">
      <formula>100</formula>
    </cfRule>
  </conditionalFormatting>
  <conditionalFormatting sqref="E877">
    <cfRule type="cellIs" dxfId="796" priority="772" operator="greaterThanOrEqual">
      <formula>1000</formula>
    </cfRule>
  </conditionalFormatting>
  <conditionalFormatting sqref="E876">
    <cfRule type="cellIs" dxfId="795" priority="771" operator="greaterThanOrEqual">
      <formula>100</formula>
    </cfRule>
  </conditionalFormatting>
  <conditionalFormatting sqref="F877">
    <cfRule type="cellIs" dxfId="794" priority="770" operator="greaterThanOrEqual">
      <formula>1000</formula>
    </cfRule>
  </conditionalFormatting>
  <conditionalFormatting sqref="F876">
    <cfRule type="cellIs" dxfId="793" priority="769" operator="greaterThanOrEqual">
      <formula>100</formula>
    </cfRule>
  </conditionalFormatting>
  <conditionalFormatting sqref="G877">
    <cfRule type="cellIs" dxfId="792" priority="768" operator="greaterThanOrEqual">
      <formula>1000</formula>
    </cfRule>
  </conditionalFormatting>
  <conditionalFormatting sqref="G876">
    <cfRule type="cellIs" dxfId="791" priority="767" operator="greaterThanOrEqual">
      <formula>100</formula>
    </cfRule>
  </conditionalFormatting>
  <conditionalFormatting sqref="H877">
    <cfRule type="cellIs" dxfId="790" priority="766" operator="greaterThanOrEqual">
      <formula>1000</formula>
    </cfRule>
  </conditionalFormatting>
  <conditionalFormatting sqref="H876">
    <cfRule type="cellIs" dxfId="789" priority="765" operator="greaterThanOrEqual">
      <formula>100</formula>
    </cfRule>
  </conditionalFormatting>
  <conditionalFormatting sqref="I877">
    <cfRule type="cellIs" dxfId="788" priority="764" operator="greaterThanOrEqual">
      <formula>1000</formula>
    </cfRule>
  </conditionalFormatting>
  <conditionalFormatting sqref="I876">
    <cfRule type="cellIs" dxfId="787" priority="763" operator="greaterThanOrEqual">
      <formula>100</formula>
    </cfRule>
  </conditionalFormatting>
  <conditionalFormatting sqref="J877">
    <cfRule type="cellIs" dxfId="786" priority="762" operator="greaterThanOrEqual">
      <formula>1000</formula>
    </cfRule>
  </conditionalFormatting>
  <conditionalFormatting sqref="J876">
    <cfRule type="cellIs" dxfId="785" priority="761" operator="greaterThanOrEqual">
      <formula>100</formula>
    </cfRule>
  </conditionalFormatting>
  <conditionalFormatting sqref="M877">
    <cfRule type="cellIs" dxfId="784" priority="760" operator="greaterThanOrEqual">
      <formula>1000</formula>
    </cfRule>
  </conditionalFormatting>
  <conditionalFormatting sqref="M876">
    <cfRule type="cellIs" dxfId="783" priority="759" operator="greaterThanOrEqual">
      <formula>100</formula>
    </cfRule>
  </conditionalFormatting>
  <conditionalFormatting sqref="N877">
    <cfRule type="cellIs" dxfId="782" priority="758" operator="greaterThanOrEqual">
      <formula>1000</formula>
    </cfRule>
  </conditionalFormatting>
  <conditionalFormatting sqref="N876">
    <cfRule type="cellIs" dxfId="781" priority="757" operator="greaterThanOrEqual">
      <formula>100</formula>
    </cfRule>
  </conditionalFormatting>
  <conditionalFormatting sqref="O877">
    <cfRule type="cellIs" dxfId="780" priority="756" operator="greaterThanOrEqual">
      <formula>1000</formula>
    </cfRule>
  </conditionalFormatting>
  <conditionalFormatting sqref="O876">
    <cfRule type="cellIs" dxfId="779" priority="755" operator="greaterThanOrEqual">
      <formula>100</formula>
    </cfRule>
  </conditionalFormatting>
  <conditionalFormatting sqref="P877">
    <cfRule type="cellIs" dxfId="778" priority="754" operator="greaterThanOrEqual">
      <formula>1000</formula>
    </cfRule>
  </conditionalFormatting>
  <conditionalFormatting sqref="P876">
    <cfRule type="cellIs" dxfId="777" priority="753" operator="greaterThanOrEqual">
      <formula>100</formula>
    </cfRule>
  </conditionalFormatting>
  <conditionalFormatting sqref="Q877">
    <cfRule type="cellIs" dxfId="776" priority="752" operator="greaterThanOrEqual">
      <formula>1000</formula>
    </cfRule>
  </conditionalFormatting>
  <conditionalFormatting sqref="Q876">
    <cfRule type="cellIs" dxfId="775" priority="751" operator="greaterThanOrEqual">
      <formula>100</formula>
    </cfRule>
  </conditionalFormatting>
  <conditionalFormatting sqref="R877">
    <cfRule type="cellIs" dxfId="774" priority="750" operator="greaterThanOrEqual">
      <formula>1000</formula>
    </cfRule>
  </conditionalFormatting>
  <conditionalFormatting sqref="R876">
    <cfRule type="cellIs" dxfId="773" priority="749" operator="greaterThanOrEqual">
      <formula>100</formula>
    </cfRule>
  </conditionalFormatting>
  <conditionalFormatting sqref="K885:L885">
    <cfRule type="cellIs" dxfId="772" priority="715" operator="greaterThanOrEqual">
      <formula>1000</formula>
    </cfRule>
  </conditionalFormatting>
  <conditionalFormatting sqref="K884:L884">
    <cfRule type="cellIs" dxfId="771" priority="714" operator="greaterThanOrEqual">
      <formula>100</formula>
    </cfRule>
  </conditionalFormatting>
  <conditionalFormatting sqref="C888:S888">
    <cfRule type="cellIs" priority="684" stopIfTrue="1" operator="equal">
      <formula>"-"</formula>
    </cfRule>
    <cfRule type="cellIs" dxfId="770" priority="713" operator="greaterThanOrEqual">
      <formula>$T$279*1.2</formula>
    </cfRule>
  </conditionalFormatting>
  <conditionalFormatting sqref="C885">
    <cfRule type="cellIs" dxfId="769" priority="712" operator="greaterThanOrEqual">
      <formula>1000</formula>
    </cfRule>
  </conditionalFormatting>
  <conditionalFormatting sqref="C884">
    <cfRule type="cellIs" dxfId="768" priority="711" operator="greaterThanOrEqual">
      <formula>100</formula>
    </cfRule>
  </conditionalFormatting>
  <conditionalFormatting sqref="D885">
    <cfRule type="cellIs" dxfId="767" priority="710" operator="greaterThanOrEqual">
      <formula>1000</formula>
    </cfRule>
  </conditionalFormatting>
  <conditionalFormatting sqref="D884">
    <cfRule type="cellIs" dxfId="766" priority="709" operator="greaterThanOrEqual">
      <formula>100</formula>
    </cfRule>
  </conditionalFormatting>
  <conditionalFormatting sqref="E885">
    <cfRule type="cellIs" dxfId="765" priority="708" operator="greaterThanOrEqual">
      <formula>1000</formula>
    </cfRule>
  </conditionalFormatting>
  <conditionalFormatting sqref="E884">
    <cfRule type="cellIs" dxfId="764" priority="707" operator="greaterThanOrEqual">
      <formula>100</formula>
    </cfRule>
  </conditionalFormatting>
  <conditionalFormatting sqref="F885">
    <cfRule type="cellIs" dxfId="763" priority="706" operator="greaterThanOrEqual">
      <formula>1000</formula>
    </cfRule>
  </conditionalFormatting>
  <conditionalFormatting sqref="F884">
    <cfRule type="cellIs" dxfId="762" priority="705" operator="greaterThanOrEqual">
      <formula>100</formula>
    </cfRule>
  </conditionalFormatting>
  <conditionalFormatting sqref="G885">
    <cfRule type="cellIs" dxfId="761" priority="704" operator="greaterThanOrEqual">
      <formula>1000</formula>
    </cfRule>
  </conditionalFormatting>
  <conditionalFormatting sqref="G884">
    <cfRule type="cellIs" dxfId="760" priority="703" operator="greaterThanOrEqual">
      <formula>100</formula>
    </cfRule>
  </conditionalFormatting>
  <conditionalFormatting sqref="H885">
    <cfRule type="cellIs" dxfId="759" priority="702" operator="greaterThanOrEqual">
      <formula>1000</formula>
    </cfRule>
  </conditionalFormatting>
  <conditionalFormatting sqref="H884">
    <cfRule type="cellIs" dxfId="758" priority="701" operator="greaterThanOrEqual">
      <formula>100</formula>
    </cfRule>
  </conditionalFormatting>
  <conditionalFormatting sqref="I885">
    <cfRule type="cellIs" dxfId="757" priority="700" operator="greaterThanOrEqual">
      <formula>1000</formula>
    </cfRule>
  </conditionalFormatting>
  <conditionalFormatting sqref="I884">
    <cfRule type="cellIs" dxfId="756" priority="699" operator="greaterThanOrEqual">
      <formula>100</formula>
    </cfRule>
  </conditionalFormatting>
  <conditionalFormatting sqref="J885">
    <cfRule type="cellIs" dxfId="755" priority="698" operator="greaterThanOrEqual">
      <formula>1000</formula>
    </cfRule>
  </conditionalFormatting>
  <conditionalFormatting sqref="J884">
    <cfRule type="cellIs" dxfId="754" priority="697" operator="greaterThanOrEqual">
      <formula>100</formula>
    </cfRule>
  </conditionalFormatting>
  <conditionalFormatting sqref="M885">
    <cfRule type="cellIs" dxfId="753" priority="696" operator="greaterThanOrEqual">
      <formula>1000</formula>
    </cfRule>
  </conditionalFormatting>
  <conditionalFormatting sqref="M884">
    <cfRule type="cellIs" dxfId="752" priority="695" operator="greaterThanOrEqual">
      <formula>100</formula>
    </cfRule>
  </conditionalFormatting>
  <conditionalFormatting sqref="N885">
    <cfRule type="cellIs" dxfId="751" priority="694" operator="greaterThanOrEqual">
      <formula>1000</formula>
    </cfRule>
  </conditionalFormatting>
  <conditionalFormatting sqref="N884">
    <cfRule type="cellIs" dxfId="750" priority="693" operator="greaterThanOrEqual">
      <formula>100</formula>
    </cfRule>
  </conditionalFormatting>
  <conditionalFormatting sqref="O885">
    <cfRule type="cellIs" dxfId="749" priority="692" operator="greaterThanOrEqual">
      <formula>1000</formula>
    </cfRule>
  </conditionalFormatting>
  <conditionalFormatting sqref="O884">
    <cfRule type="cellIs" dxfId="748" priority="691" operator="greaterThanOrEqual">
      <formula>100</formula>
    </cfRule>
  </conditionalFormatting>
  <conditionalFormatting sqref="P885">
    <cfRule type="cellIs" dxfId="747" priority="690" operator="greaterThanOrEqual">
      <formula>1000</formula>
    </cfRule>
  </conditionalFormatting>
  <conditionalFormatting sqref="P884">
    <cfRule type="cellIs" dxfId="746" priority="689" operator="greaterThanOrEqual">
      <formula>100</formula>
    </cfRule>
  </conditionalFormatting>
  <conditionalFormatting sqref="Q885">
    <cfRule type="cellIs" dxfId="745" priority="688" operator="greaterThanOrEqual">
      <formula>1000</formula>
    </cfRule>
  </conditionalFormatting>
  <conditionalFormatting sqref="Q884">
    <cfRule type="cellIs" dxfId="744" priority="687" operator="greaterThanOrEqual">
      <formula>100</formula>
    </cfRule>
  </conditionalFormatting>
  <conditionalFormatting sqref="R885">
    <cfRule type="cellIs" dxfId="743" priority="686" operator="greaterThanOrEqual">
      <formula>1000</formula>
    </cfRule>
  </conditionalFormatting>
  <conditionalFormatting sqref="R884">
    <cfRule type="cellIs" dxfId="742" priority="685" operator="greaterThanOrEqual">
      <formula>100</formula>
    </cfRule>
  </conditionalFormatting>
  <conditionalFormatting sqref="M891 M899 M907">
    <cfRule type="cellIs" dxfId="741" priority="683" operator="lessThan">
      <formula>$T891*0.8</formula>
    </cfRule>
  </conditionalFormatting>
  <conditionalFormatting sqref="K893:L893">
    <cfRule type="cellIs" dxfId="740" priority="682" operator="greaterThanOrEqual">
      <formula>1000</formula>
    </cfRule>
  </conditionalFormatting>
  <conditionalFormatting sqref="K892:L892">
    <cfRule type="cellIs" dxfId="739" priority="681" operator="greaterThanOrEqual">
      <formula>100</formula>
    </cfRule>
  </conditionalFormatting>
  <conditionalFormatting sqref="C896:S896">
    <cfRule type="cellIs" priority="651" stopIfTrue="1" operator="equal">
      <formula>"-"</formula>
    </cfRule>
    <cfRule type="cellIs" dxfId="738" priority="680" operator="greaterThanOrEqual">
      <formula>$T$279*1.2</formula>
    </cfRule>
  </conditionalFormatting>
  <conditionalFormatting sqref="C893">
    <cfRule type="cellIs" dxfId="737" priority="679" operator="greaterThanOrEqual">
      <formula>1000</formula>
    </cfRule>
  </conditionalFormatting>
  <conditionalFormatting sqref="C892">
    <cfRule type="cellIs" dxfId="736" priority="678" operator="greaterThanOrEqual">
      <formula>100</formula>
    </cfRule>
  </conditionalFormatting>
  <conditionalFormatting sqref="D893">
    <cfRule type="cellIs" dxfId="735" priority="677" operator="greaterThanOrEqual">
      <formula>1000</formula>
    </cfRule>
  </conditionalFormatting>
  <conditionalFormatting sqref="D892">
    <cfRule type="cellIs" dxfId="734" priority="676" operator="greaterThanOrEqual">
      <formula>100</formula>
    </cfRule>
  </conditionalFormatting>
  <conditionalFormatting sqref="E893">
    <cfRule type="cellIs" dxfId="733" priority="675" operator="greaterThanOrEqual">
      <formula>1000</formula>
    </cfRule>
  </conditionalFormatting>
  <conditionalFormatting sqref="E892">
    <cfRule type="cellIs" dxfId="732" priority="674" operator="greaterThanOrEqual">
      <formula>100</formula>
    </cfRule>
  </conditionalFormatting>
  <conditionalFormatting sqref="F893">
    <cfRule type="cellIs" dxfId="731" priority="673" operator="greaterThanOrEqual">
      <formula>1000</formula>
    </cfRule>
  </conditionalFormatting>
  <conditionalFormatting sqref="F892">
    <cfRule type="cellIs" dxfId="730" priority="672" operator="greaterThanOrEqual">
      <formula>100</formula>
    </cfRule>
  </conditionalFormatting>
  <conditionalFormatting sqref="G893">
    <cfRule type="cellIs" dxfId="729" priority="671" operator="greaterThanOrEqual">
      <formula>1000</formula>
    </cfRule>
  </conditionalFormatting>
  <conditionalFormatting sqref="G892">
    <cfRule type="cellIs" dxfId="728" priority="670" operator="greaterThanOrEqual">
      <formula>100</formula>
    </cfRule>
  </conditionalFormatting>
  <conditionalFormatting sqref="H893">
    <cfRule type="cellIs" dxfId="727" priority="669" operator="greaterThanOrEqual">
      <formula>1000</formula>
    </cfRule>
  </conditionalFormatting>
  <conditionalFormatting sqref="H892">
    <cfRule type="cellIs" dxfId="726" priority="668" operator="greaterThanOrEqual">
      <formula>100</formula>
    </cfRule>
  </conditionalFormatting>
  <conditionalFormatting sqref="I893">
    <cfRule type="cellIs" dxfId="725" priority="667" operator="greaterThanOrEqual">
      <formula>1000</formula>
    </cfRule>
  </conditionalFormatting>
  <conditionalFormatting sqref="I892">
    <cfRule type="cellIs" dxfId="724" priority="666" operator="greaterThanOrEqual">
      <formula>100</formula>
    </cfRule>
  </conditionalFormatting>
  <conditionalFormatting sqref="J893">
    <cfRule type="cellIs" dxfId="723" priority="665" operator="greaterThanOrEqual">
      <formula>1000</formula>
    </cfRule>
  </conditionalFormatting>
  <conditionalFormatting sqref="J892">
    <cfRule type="cellIs" dxfId="722" priority="664" operator="greaterThanOrEqual">
      <formula>100</formula>
    </cfRule>
  </conditionalFormatting>
  <conditionalFormatting sqref="M893">
    <cfRule type="cellIs" dxfId="721" priority="663" operator="greaterThanOrEqual">
      <formula>1000</formula>
    </cfRule>
  </conditionalFormatting>
  <conditionalFormatting sqref="M892">
    <cfRule type="cellIs" dxfId="720" priority="662" operator="greaterThanOrEqual">
      <formula>100</formula>
    </cfRule>
  </conditionalFormatting>
  <conditionalFormatting sqref="N893">
    <cfRule type="cellIs" dxfId="719" priority="661" operator="greaterThanOrEqual">
      <formula>1000</formula>
    </cfRule>
  </conditionalFormatting>
  <conditionalFormatting sqref="N892">
    <cfRule type="cellIs" dxfId="718" priority="660" operator="greaterThanOrEqual">
      <formula>100</formula>
    </cfRule>
  </conditionalFormatting>
  <conditionalFormatting sqref="O893">
    <cfRule type="cellIs" dxfId="717" priority="659" operator="greaterThanOrEqual">
      <formula>1000</formula>
    </cfRule>
  </conditionalFormatting>
  <conditionalFormatting sqref="O892">
    <cfRule type="cellIs" dxfId="716" priority="658" operator="greaterThanOrEqual">
      <formula>100</formula>
    </cfRule>
  </conditionalFormatting>
  <conditionalFormatting sqref="P893">
    <cfRule type="cellIs" dxfId="715" priority="657" operator="greaterThanOrEqual">
      <formula>1000</formula>
    </cfRule>
  </conditionalFormatting>
  <conditionalFormatting sqref="P892">
    <cfRule type="cellIs" dxfId="714" priority="656" operator="greaterThanOrEqual">
      <formula>100</formula>
    </cfRule>
  </conditionalFormatting>
  <conditionalFormatting sqref="Q893">
    <cfRule type="cellIs" dxfId="713" priority="655" operator="greaterThanOrEqual">
      <formula>1000</formula>
    </cfRule>
  </conditionalFormatting>
  <conditionalFormatting sqref="Q892">
    <cfRule type="cellIs" dxfId="712" priority="654" operator="greaterThanOrEqual">
      <formula>100</formula>
    </cfRule>
  </conditionalFormatting>
  <conditionalFormatting sqref="R893">
    <cfRule type="cellIs" dxfId="711" priority="653" operator="greaterThanOrEqual">
      <formula>1000</formula>
    </cfRule>
  </conditionalFormatting>
  <conditionalFormatting sqref="R892">
    <cfRule type="cellIs" dxfId="710" priority="652" operator="greaterThanOrEqual">
      <formula>100</formula>
    </cfRule>
  </conditionalFormatting>
  <conditionalFormatting sqref="G899 G907">
    <cfRule type="cellIs" dxfId="709" priority="650" operator="lessThan">
      <formula>$T899*0.8</formula>
    </cfRule>
  </conditionalFormatting>
  <conditionalFormatting sqref="T848">
    <cfRule type="cellIs" priority="648" stopIfTrue="1" operator="equal">
      <formula>"-"</formula>
    </cfRule>
    <cfRule type="cellIs" dxfId="708" priority="649" operator="greaterThanOrEqual">
      <formula>$T$279*1.2</formula>
    </cfRule>
  </conditionalFormatting>
  <conditionalFormatting sqref="T856">
    <cfRule type="cellIs" priority="646" stopIfTrue="1" operator="equal">
      <formula>"-"</formula>
    </cfRule>
    <cfRule type="cellIs" dxfId="707" priority="647" operator="greaterThanOrEqual">
      <formula>$T$279*1.2</formula>
    </cfRule>
  </conditionalFormatting>
  <conditionalFormatting sqref="T864">
    <cfRule type="cellIs" priority="644" stopIfTrue="1" operator="equal">
      <formula>"-"</formula>
    </cfRule>
    <cfRule type="cellIs" dxfId="706" priority="645" operator="greaterThanOrEqual">
      <formula>$T$279*1.2</formula>
    </cfRule>
  </conditionalFormatting>
  <conditionalFormatting sqref="T872">
    <cfRule type="cellIs" priority="642" stopIfTrue="1" operator="equal">
      <formula>"-"</formula>
    </cfRule>
    <cfRule type="cellIs" dxfId="705" priority="643" operator="greaterThanOrEqual">
      <formula>$T$279*1.2</formula>
    </cfRule>
  </conditionalFormatting>
  <conditionalFormatting sqref="T880">
    <cfRule type="cellIs" priority="640" stopIfTrue="1" operator="equal">
      <formula>"-"</formula>
    </cfRule>
    <cfRule type="cellIs" dxfId="704" priority="641" operator="greaterThanOrEqual">
      <formula>$T$279*1.2</formula>
    </cfRule>
  </conditionalFormatting>
  <conditionalFormatting sqref="T888">
    <cfRule type="cellIs" priority="638" stopIfTrue="1" operator="equal">
      <formula>"-"</formula>
    </cfRule>
    <cfRule type="cellIs" dxfId="703" priority="639" operator="greaterThanOrEqual">
      <formula>$T$279*1.2</formula>
    </cfRule>
  </conditionalFormatting>
  <conditionalFormatting sqref="T896">
    <cfRule type="cellIs" priority="636" stopIfTrue="1" operator="equal">
      <formula>"-"</formula>
    </cfRule>
  </conditionalFormatting>
  <conditionalFormatting sqref="K901:L901">
    <cfRule type="cellIs" dxfId="702" priority="635" operator="greaterThanOrEqual">
      <formula>1000</formula>
    </cfRule>
  </conditionalFormatting>
  <conditionalFormatting sqref="K900:L900">
    <cfRule type="cellIs" dxfId="701" priority="634" operator="greaterThanOrEqual">
      <formula>100</formula>
    </cfRule>
  </conditionalFormatting>
  <conditionalFormatting sqref="C904:S904">
    <cfRule type="cellIs" priority="604" stopIfTrue="1" operator="equal">
      <formula>"-"</formula>
    </cfRule>
    <cfRule type="cellIs" dxfId="700" priority="633" operator="greaterThanOrEqual">
      <formula>$T904*1.2</formula>
    </cfRule>
  </conditionalFormatting>
  <conditionalFormatting sqref="C901">
    <cfRule type="cellIs" dxfId="699" priority="632" operator="greaterThanOrEqual">
      <formula>1000</formula>
    </cfRule>
  </conditionalFormatting>
  <conditionalFormatting sqref="C900">
    <cfRule type="cellIs" dxfId="698" priority="631" operator="greaterThanOrEqual">
      <formula>100</formula>
    </cfRule>
  </conditionalFormatting>
  <conditionalFormatting sqref="D901">
    <cfRule type="cellIs" dxfId="697" priority="630" operator="greaterThanOrEqual">
      <formula>1000</formula>
    </cfRule>
  </conditionalFormatting>
  <conditionalFormatting sqref="D900">
    <cfRule type="cellIs" dxfId="696" priority="629" operator="greaterThanOrEqual">
      <formula>100</formula>
    </cfRule>
  </conditionalFormatting>
  <conditionalFormatting sqref="E901">
    <cfRule type="cellIs" dxfId="695" priority="628" operator="greaterThanOrEqual">
      <formula>1000</formula>
    </cfRule>
  </conditionalFormatting>
  <conditionalFormatting sqref="E900">
    <cfRule type="cellIs" dxfId="694" priority="627" operator="greaterThanOrEqual">
      <formula>100</formula>
    </cfRule>
  </conditionalFormatting>
  <conditionalFormatting sqref="F901">
    <cfRule type="cellIs" dxfId="693" priority="626" operator="greaterThanOrEqual">
      <formula>1000</formula>
    </cfRule>
  </conditionalFormatting>
  <conditionalFormatting sqref="F900">
    <cfRule type="cellIs" dxfId="692" priority="625" operator="greaterThanOrEqual">
      <formula>100</formula>
    </cfRule>
  </conditionalFormatting>
  <conditionalFormatting sqref="G901">
    <cfRule type="cellIs" dxfId="691" priority="624" operator="greaterThanOrEqual">
      <formula>1000</formula>
    </cfRule>
  </conditionalFormatting>
  <conditionalFormatting sqref="G900">
    <cfRule type="cellIs" dxfId="690" priority="623" operator="greaterThanOrEqual">
      <formula>100</formula>
    </cfRule>
  </conditionalFormatting>
  <conditionalFormatting sqref="H901">
    <cfRule type="cellIs" dxfId="689" priority="622" operator="greaterThanOrEqual">
      <formula>1000</formula>
    </cfRule>
  </conditionalFormatting>
  <conditionalFormatting sqref="H900">
    <cfRule type="cellIs" dxfId="688" priority="621" operator="greaterThanOrEqual">
      <formula>100</formula>
    </cfRule>
  </conditionalFormatting>
  <conditionalFormatting sqref="I901">
    <cfRule type="cellIs" dxfId="687" priority="620" operator="greaterThanOrEqual">
      <formula>1000</formula>
    </cfRule>
  </conditionalFormatting>
  <conditionalFormatting sqref="I900">
    <cfRule type="cellIs" dxfId="686" priority="619" operator="greaterThanOrEqual">
      <formula>100</formula>
    </cfRule>
  </conditionalFormatting>
  <conditionalFormatting sqref="J901">
    <cfRule type="cellIs" dxfId="685" priority="618" operator="greaterThanOrEqual">
      <formula>1000</formula>
    </cfRule>
  </conditionalFormatting>
  <conditionalFormatting sqref="J900">
    <cfRule type="cellIs" dxfId="684" priority="617" operator="greaterThanOrEqual">
      <formula>100</formula>
    </cfRule>
  </conditionalFormatting>
  <conditionalFormatting sqref="M901">
    <cfRule type="cellIs" dxfId="683" priority="616" operator="greaterThanOrEqual">
      <formula>1000</formula>
    </cfRule>
  </conditionalFormatting>
  <conditionalFormatting sqref="M900">
    <cfRule type="cellIs" dxfId="682" priority="615" operator="greaterThanOrEqual">
      <formula>100</formula>
    </cfRule>
  </conditionalFormatting>
  <conditionalFormatting sqref="N901">
    <cfRule type="cellIs" dxfId="681" priority="614" operator="greaterThanOrEqual">
      <formula>1000</formula>
    </cfRule>
  </conditionalFormatting>
  <conditionalFormatting sqref="N900">
    <cfRule type="cellIs" dxfId="680" priority="613" operator="greaterThanOrEqual">
      <formula>100</formula>
    </cfRule>
  </conditionalFormatting>
  <conditionalFormatting sqref="O901">
    <cfRule type="cellIs" dxfId="679" priority="612" operator="greaterThanOrEqual">
      <formula>1000</formula>
    </cfRule>
  </conditionalFormatting>
  <conditionalFormatting sqref="O900">
    <cfRule type="cellIs" dxfId="678" priority="611" operator="greaterThanOrEqual">
      <formula>100</formula>
    </cfRule>
  </conditionalFormatting>
  <conditionalFormatting sqref="P901">
    <cfRule type="cellIs" dxfId="677" priority="610" operator="greaterThanOrEqual">
      <formula>1000</formula>
    </cfRule>
  </conditionalFormatting>
  <conditionalFormatting sqref="P900">
    <cfRule type="cellIs" dxfId="676" priority="609" operator="greaterThanOrEqual">
      <formula>100</formula>
    </cfRule>
  </conditionalFormatting>
  <conditionalFormatting sqref="Q901">
    <cfRule type="cellIs" dxfId="675" priority="608" operator="greaterThanOrEqual">
      <formula>1000</formula>
    </cfRule>
  </conditionalFormatting>
  <conditionalFormatting sqref="Q900">
    <cfRule type="cellIs" dxfId="674" priority="607" operator="greaterThanOrEqual">
      <formula>100</formula>
    </cfRule>
  </conditionalFormatting>
  <conditionalFormatting sqref="R901">
    <cfRule type="cellIs" dxfId="673" priority="606" operator="greaterThanOrEqual">
      <formula>1000</formula>
    </cfRule>
  </conditionalFormatting>
  <conditionalFormatting sqref="R900">
    <cfRule type="cellIs" dxfId="672" priority="605" operator="greaterThanOrEqual">
      <formula>100</formula>
    </cfRule>
  </conditionalFormatting>
  <conditionalFormatting sqref="T904">
    <cfRule type="cellIs" priority="602" stopIfTrue="1" operator="equal">
      <formula>"-"</formula>
    </cfRule>
  </conditionalFormatting>
  <conditionalFormatting sqref="N907">
    <cfRule type="cellIs" dxfId="671" priority="601" operator="lessThan">
      <formula>$T907*0.8</formula>
    </cfRule>
  </conditionalFormatting>
  <conditionalFormatting sqref="C909:S909">
    <cfRule type="cellIs" dxfId="670" priority="559" operator="greaterThanOrEqual">
      <formula>5</formula>
    </cfRule>
  </conditionalFormatting>
  <conditionalFormatting sqref="C908:S908">
    <cfRule type="cellIs" dxfId="669" priority="557" operator="greaterThanOrEqual">
      <formula>5</formula>
    </cfRule>
  </conditionalFormatting>
  <conditionalFormatting sqref="C912:S912">
    <cfRule type="cellIs" priority="569" stopIfTrue="1" operator="equal">
      <formula>"-"</formula>
    </cfRule>
    <cfRule type="cellIs" dxfId="668" priority="598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667" priority="600" operator="lessThan">
      <formula>$T915*0.8</formula>
    </cfRule>
  </conditionalFormatting>
  <conditionalFormatting sqref="C911:S911">
    <cfRule type="cellIs" dxfId="666" priority="567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99" stopIfTrue="1" operator="equal">
      <formula>"-"</formula>
    </cfRule>
  </conditionalFormatting>
  <conditionalFormatting sqref="C917:S917">
    <cfRule type="cellIs" dxfId="665" priority="553" operator="greaterThanOrEqual">
      <formula>5</formula>
    </cfRule>
  </conditionalFormatting>
  <conditionalFormatting sqref="C916:S916">
    <cfRule type="cellIs" dxfId="664" priority="552" operator="greaterThanOrEqual">
      <formula>5</formula>
    </cfRule>
  </conditionalFormatting>
  <conditionalFormatting sqref="C920:S920">
    <cfRule type="cellIs" priority="555" stopIfTrue="1" operator="equal">
      <formula>"-"</formula>
    </cfRule>
    <cfRule type="cellIs" dxfId="663" priority="556" operator="greaterThan">
      <formula>$T920*1.2</formula>
    </cfRule>
  </conditionalFormatting>
  <conditionalFormatting sqref="C919:S919">
    <cfRule type="cellIs" dxfId="662" priority="554" operator="greaterThan">
      <formula>0</formula>
    </cfRule>
  </conditionalFormatting>
  <conditionalFormatting sqref="C925:S925">
    <cfRule type="cellIs" dxfId="661" priority="548" operator="greaterThanOrEqual">
      <formula>5</formula>
    </cfRule>
  </conditionalFormatting>
  <conditionalFormatting sqref="C924:S924">
    <cfRule type="cellIs" dxfId="660" priority="547" operator="greaterThanOrEqual">
      <formula>5</formula>
    </cfRule>
  </conditionalFormatting>
  <conditionalFormatting sqref="C928:S928">
    <cfRule type="cellIs" priority="550" stopIfTrue="1" operator="equal">
      <formula>"-"</formula>
    </cfRule>
    <cfRule type="cellIs" dxfId="659" priority="551" operator="greaterThan">
      <formula>$T928*1.2</formula>
    </cfRule>
  </conditionalFormatting>
  <conditionalFormatting sqref="C927:S927">
    <cfRule type="cellIs" dxfId="658" priority="549" operator="greaterThan">
      <formula>0</formula>
    </cfRule>
  </conditionalFormatting>
  <conditionalFormatting sqref="C933:S933">
    <cfRule type="cellIs" dxfId="657" priority="543" operator="greaterThanOrEqual">
      <formula>5</formula>
    </cfRule>
  </conditionalFormatting>
  <conditionalFormatting sqref="C932:S932">
    <cfRule type="cellIs" dxfId="656" priority="542" operator="greaterThanOrEqual">
      <formula>5</formula>
    </cfRule>
  </conditionalFormatting>
  <conditionalFormatting sqref="C936:S936">
    <cfRule type="cellIs" priority="545" stopIfTrue="1" operator="equal">
      <formula>"-"</formula>
    </cfRule>
    <cfRule type="cellIs" dxfId="655" priority="546" operator="greaterThan">
      <formula>$T936*1.2</formula>
    </cfRule>
  </conditionalFormatting>
  <conditionalFormatting sqref="C935:S935">
    <cfRule type="cellIs" dxfId="654" priority="544" operator="greaterThan">
      <formula>0</formula>
    </cfRule>
  </conditionalFormatting>
  <conditionalFormatting sqref="C941:S941">
    <cfRule type="cellIs" dxfId="653" priority="538" operator="greaterThanOrEqual">
      <formula>5</formula>
    </cfRule>
  </conditionalFormatting>
  <conditionalFormatting sqref="C940:S940">
    <cfRule type="cellIs" dxfId="652" priority="537" operator="greaterThanOrEqual">
      <formula>5</formula>
    </cfRule>
  </conditionalFormatting>
  <conditionalFormatting sqref="C944:S944">
    <cfRule type="cellIs" priority="540" stopIfTrue="1" operator="equal">
      <formula>"-"</formula>
    </cfRule>
    <cfRule type="cellIs" dxfId="651" priority="541" operator="greaterThan">
      <formula>$T944*1.2</formula>
    </cfRule>
  </conditionalFormatting>
  <conditionalFormatting sqref="C943:S943">
    <cfRule type="cellIs" dxfId="650" priority="539" operator="greaterThan">
      <formula>0</formula>
    </cfRule>
  </conditionalFormatting>
  <conditionalFormatting sqref="C949:S949">
    <cfRule type="cellIs" dxfId="649" priority="533" operator="greaterThanOrEqual">
      <formula>5</formula>
    </cfRule>
  </conditionalFormatting>
  <conditionalFormatting sqref="C948:S948">
    <cfRule type="cellIs" dxfId="648" priority="532" operator="greaterThanOrEqual">
      <formula>5</formula>
    </cfRule>
  </conditionalFormatting>
  <conditionalFormatting sqref="C952:S952">
    <cfRule type="cellIs" priority="535" stopIfTrue="1" operator="equal">
      <formula>"-"</formula>
    </cfRule>
    <cfRule type="cellIs" dxfId="647" priority="536" operator="greaterThan">
      <formula>$T952*1.2</formula>
    </cfRule>
  </conditionalFormatting>
  <conditionalFormatting sqref="C951:S951">
    <cfRule type="cellIs" dxfId="646" priority="534" operator="greaterThan">
      <formula>0</formula>
    </cfRule>
  </conditionalFormatting>
  <conditionalFormatting sqref="C957:S957">
    <cfRule type="cellIs" dxfId="645" priority="528" operator="greaterThanOrEqual">
      <formula>5</formula>
    </cfRule>
  </conditionalFormatting>
  <conditionalFormatting sqref="C956:S956">
    <cfRule type="cellIs" dxfId="644" priority="527" operator="greaterThanOrEqual">
      <formula>5</formula>
    </cfRule>
  </conditionalFormatting>
  <conditionalFormatting sqref="C960:S960">
    <cfRule type="cellIs" priority="530" stopIfTrue="1" operator="equal">
      <formula>"-"</formula>
    </cfRule>
    <cfRule type="cellIs" dxfId="643" priority="531" operator="greaterThan">
      <formula>$T960*1.2</formula>
    </cfRule>
  </conditionalFormatting>
  <conditionalFormatting sqref="C959:S959">
    <cfRule type="cellIs" dxfId="642" priority="529" operator="greaterThan">
      <formula>0</formula>
    </cfRule>
  </conditionalFormatting>
  <conditionalFormatting sqref="C965:S965">
    <cfRule type="cellIs" dxfId="641" priority="523" operator="greaterThanOrEqual">
      <formula>5</formula>
    </cfRule>
  </conditionalFormatting>
  <conditionalFormatting sqref="C964:S964">
    <cfRule type="cellIs" dxfId="640" priority="522" operator="greaterThanOrEqual">
      <formula>5</formula>
    </cfRule>
  </conditionalFormatting>
  <conditionalFormatting sqref="C968:S968">
    <cfRule type="cellIs" priority="525" stopIfTrue="1" operator="equal">
      <formula>"-"</formula>
    </cfRule>
    <cfRule type="cellIs" dxfId="639" priority="526" operator="greaterThan">
      <formula>$T968*1.2</formula>
    </cfRule>
  </conditionalFormatting>
  <conditionalFormatting sqref="C967:S967">
    <cfRule type="cellIs" dxfId="638" priority="524" operator="greaterThan">
      <formula>0</formula>
    </cfRule>
  </conditionalFormatting>
  <conditionalFormatting sqref="C4:S4">
    <cfRule type="top10" dxfId="637" priority="521" rank="3"/>
  </conditionalFormatting>
  <conditionalFormatting sqref="C5:S5">
    <cfRule type="top10" dxfId="636" priority="520" rank="3"/>
  </conditionalFormatting>
  <conditionalFormatting sqref="C6:S6">
    <cfRule type="top10" dxfId="635" priority="519" rank="3"/>
  </conditionalFormatting>
  <conditionalFormatting sqref="C973:S973">
    <cfRule type="cellIs" dxfId="634" priority="515" operator="greaterThanOrEqual">
      <formula>5</formula>
    </cfRule>
  </conditionalFormatting>
  <conditionalFormatting sqref="C972:S972">
    <cfRule type="cellIs" dxfId="633" priority="514" operator="greaterThanOrEqual">
      <formula>5</formula>
    </cfRule>
  </conditionalFormatting>
  <conditionalFormatting sqref="C976:S976">
    <cfRule type="cellIs" priority="517" stopIfTrue="1" operator="equal">
      <formula>"-"</formula>
    </cfRule>
    <cfRule type="cellIs" dxfId="632" priority="518" operator="greaterThan">
      <formula>$T976*1.2</formula>
    </cfRule>
  </conditionalFormatting>
  <conditionalFormatting sqref="C975:S975">
    <cfRule type="cellIs" dxfId="631" priority="513" operator="greaterThan">
      <formula>0</formula>
    </cfRule>
  </conditionalFormatting>
  <conditionalFormatting sqref="C981:S981">
    <cfRule type="cellIs" dxfId="630" priority="510" operator="greaterThanOrEqual">
      <formula>5</formula>
    </cfRule>
  </conditionalFormatting>
  <conditionalFormatting sqref="C980:S980">
    <cfRule type="cellIs" dxfId="629" priority="509" operator="greaterThanOrEqual">
      <formula>5</formula>
    </cfRule>
  </conditionalFormatting>
  <conditionalFormatting sqref="C984:S984">
    <cfRule type="cellIs" priority="511" stopIfTrue="1" operator="equal">
      <formula>"-"</formula>
    </cfRule>
    <cfRule type="cellIs" dxfId="628" priority="512" operator="greaterThan">
      <formula>$T984*1.2</formula>
    </cfRule>
  </conditionalFormatting>
  <conditionalFormatting sqref="C983:S983">
    <cfRule type="cellIs" dxfId="627" priority="508" operator="greaterThan">
      <formula>0</formula>
    </cfRule>
  </conditionalFormatting>
  <conditionalFormatting sqref="C989:S989">
    <cfRule type="cellIs" dxfId="626" priority="505" operator="greaterThanOrEqual">
      <formula>5</formula>
    </cfRule>
  </conditionalFormatting>
  <conditionalFormatting sqref="C988:S988">
    <cfRule type="cellIs" dxfId="625" priority="504" operator="greaterThanOrEqual">
      <formula>5</formula>
    </cfRule>
  </conditionalFormatting>
  <conditionalFormatting sqref="C992:S992">
    <cfRule type="cellIs" priority="506" stopIfTrue="1" operator="equal">
      <formula>"-"</formula>
    </cfRule>
    <cfRule type="cellIs" dxfId="624" priority="507" operator="greaterThan">
      <formula>$T992*1.2</formula>
    </cfRule>
  </conditionalFormatting>
  <conditionalFormatting sqref="C991:S991">
    <cfRule type="cellIs" dxfId="623" priority="502" operator="greaterThan">
      <formula>0</formula>
    </cfRule>
  </conditionalFormatting>
  <conditionalFormatting sqref="C997:S997">
    <cfRule type="cellIs" dxfId="622" priority="499" operator="greaterThanOrEqual">
      <formula>5</formula>
    </cfRule>
  </conditionalFormatting>
  <conditionalFormatting sqref="C996:S996">
    <cfRule type="cellIs" dxfId="621" priority="498" operator="greaterThanOrEqual">
      <formula>5</formula>
    </cfRule>
  </conditionalFormatting>
  <conditionalFormatting sqref="C1000:S1000">
    <cfRule type="cellIs" priority="500" stopIfTrue="1" operator="equal">
      <formula>"-"</formula>
    </cfRule>
    <cfRule type="cellIs" dxfId="620" priority="501" operator="greaterThan">
      <formula>$T1000*1.2</formula>
    </cfRule>
  </conditionalFormatting>
  <conditionalFormatting sqref="C999:S999">
    <cfRule type="cellIs" dxfId="619" priority="497" operator="greaterThan">
      <formula>0</formula>
    </cfRule>
  </conditionalFormatting>
  <conditionalFormatting sqref="C1005:S1005">
    <cfRule type="cellIs" dxfId="618" priority="494" operator="greaterThanOrEqual">
      <formula>5</formula>
    </cfRule>
  </conditionalFormatting>
  <conditionalFormatting sqref="C1004:S1004">
    <cfRule type="cellIs" dxfId="617" priority="493" operator="greaterThanOrEqual">
      <formula>5</formula>
    </cfRule>
  </conditionalFormatting>
  <conditionalFormatting sqref="C1008:S1008">
    <cfRule type="cellIs" priority="495" stopIfTrue="1" operator="equal">
      <formula>"-"</formula>
    </cfRule>
    <cfRule type="cellIs" dxfId="616" priority="496" operator="greaterThan">
      <formula>$T1008*1.2</formula>
    </cfRule>
  </conditionalFormatting>
  <conditionalFormatting sqref="C1007:S1007">
    <cfRule type="cellIs" dxfId="615" priority="492" operator="greaterThan">
      <formula>0</formula>
    </cfRule>
  </conditionalFormatting>
  <conditionalFormatting sqref="C1013:S1013">
    <cfRule type="cellIs" dxfId="614" priority="486" operator="greaterThanOrEqual">
      <formula>5</formula>
    </cfRule>
  </conditionalFormatting>
  <conditionalFormatting sqref="C1012:S1012">
    <cfRule type="cellIs" dxfId="613" priority="488" operator="greaterThanOrEqual">
      <formula>5</formula>
    </cfRule>
  </conditionalFormatting>
  <conditionalFormatting sqref="C1016:S1016">
    <cfRule type="cellIs" priority="490" stopIfTrue="1" operator="equal">
      <formula>"-"</formula>
    </cfRule>
    <cfRule type="cellIs" dxfId="612" priority="491" operator="greaterThan">
      <formula>$T1016*1.2</formula>
    </cfRule>
  </conditionalFormatting>
  <conditionalFormatting sqref="C1015:S1015">
    <cfRule type="cellIs" dxfId="611" priority="487" operator="greaterThan">
      <formula>0</formula>
    </cfRule>
  </conditionalFormatting>
  <conditionalFormatting sqref="C1014:S1014">
    <cfRule type="cellIs" dxfId="610" priority="489" operator="greaterThanOrEqual">
      <formula>5</formula>
    </cfRule>
  </conditionalFormatting>
  <conditionalFormatting sqref="C1021:S1021">
    <cfRule type="cellIs" dxfId="609" priority="480" operator="greaterThanOrEqual">
      <formula>5</formula>
    </cfRule>
  </conditionalFormatting>
  <conditionalFormatting sqref="C1020:S1020">
    <cfRule type="cellIs" dxfId="608" priority="482" operator="greaterThanOrEqual">
      <formula>5</formula>
    </cfRule>
  </conditionalFormatting>
  <conditionalFormatting sqref="C1024:S1024">
    <cfRule type="cellIs" priority="484" stopIfTrue="1" operator="equal">
      <formula>"-"</formula>
    </cfRule>
    <cfRule type="cellIs" dxfId="607" priority="485" operator="greaterThan">
      <formula>$T1024*1.2</formula>
    </cfRule>
  </conditionalFormatting>
  <conditionalFormatting sqref="C1023:S1023">
    <cfRule type="cellIs" dxfId="606" priority="481" operator="greaterThan">
      <formula>0</formula>
    </cfRule>
  </conditionalFormatting>
  <conditionalFormatting sqref="C1022:S1022">
    <cfRule type="cellIs" dxfId="605" priority="483" operator="greaterThanOrEqual">
      <formula>5</formula>
    </cfRule>
  </conditionalFormatting>
  <conditionalFormatting sqref="C1029:S1029">
    <cfRule type="cellIs" dxfId="604" priority="474" operator="greaterThanOrEqual">
      <formula>5</formula>
    </cfRule>
  </conditionalFormatting>
  <conditionalFormatting sqref="C1028:S1028">
    <cfRule type="cellIs" dxfId="603" priority="476" operator="greaterThanOrEqual">
      <formula>5</formula>
    </cfRule>
  </conditionalFormatting>
  <conditionalFormatting sqref="C1032:S1032">
    <cfRule type="cellIs" priority="478" stopIfTrue="1" operator="equal">
      <formula>"-"</formula>
    </cfRule>
    <cfRule type="cellIs" dxfId="602" priority="479" operator="greaterThan">
      <formula>$T1032*1.2</formula>
    </cfRule>
  </conditionalFormatting>
  <conditionalFormatting sqref="C1031:S1031">
    <cfRule type="cellIs" dxfId="601" priority="475" operator="greaterThan">
      <formula>0</formula>
    </cfRule>
  </conditionalFormatting>
  <conditionalFormatting sqref="C1030:S1030">
    <cfRule type="cellIs" dxfId="600" priority="477" operator="greaterThanOrEqual">
      <formula>5</formula>
    </cfRule>
  </conditionalFormatting>
  <conditionalFormatting sqref="C1037:S1037">
    <cfRule type="cellIs" dxfId="599" priority="468" operator="greaterThanOrEqual">
      <formula>5</formula>
    </cfRule>
  </conditionalFormatting>
  <conditionalFormatting sqref="C1036:S1036">
    <cfRule type="cellIs" dxfId="598" priority="470" operator="greaterThanOrEqual">
      <formula>5</formula>
    </cfRule>
  </conditionalFormatting>
  <conditionalFormatting sqref="C1040:S1040">
    <cfRule type="cellIs" priority="472" stopIfTrue="1" operator="equal">
      <formula>"-"</formula>
    </cfRule>
    <cfRule type="cellIs" dxfId="597" priority="473" operator="greaterThan">
      <formula>$T1040*1.2</formula>
    </cfRule>
  </conditionalFormatting>
  <conditionalFormatting sqref="C1039:S1039">
    <cfRule type="cellIs" dxfId="596" priority="469" operator="greaterThan">
      <formula>0</formula>
    </cfRule>
  </conditionalFormatting>
  <conditionalFormatting sqref="C1038:S1038">
    <cfRule type="cellIs" dxfId="595" priority="471" operator="greaterThanOrEqual">
      <formula>5</formula>
    </cfRule>
  </conditionalFormatting>
  <conditionalFormatting sqref="C1045:S1045">
    <cfRule type="cellIs" dxfId="594" priority="462" operator="greaterThanOrEqual">
      <formula>5</formula>
    </cfRule>
  </conditionalFormatting>
  <conditionalFormatting sqref="C1044:S1044">
    <cfRule type="cellIs" dxfId="593" priority="464" operator="greaterThanOrEqual">
      <formula>5</formula>
    </cfRule>
  </conditionalFormatting>
  <conditionalFormatting sqref="C1048:S1048">
    <cfRule type="cellIs" priority="466" stopIfTrue="1" operator="equal">
      <formula>"-"</formula>
    </cfRule>
    <cfRule type="cellIs" dxfId="592" priority="467" operator="greaterThan">
      <formula>$T1048*1.2</formula>
    </cfRule>
  </conditionalFormatting>
  <conditionalFormatting sqref="C1047:S1047">
    <cfRule type="cellIs" dxfId="591" priority="463" operator="greaterThan">
      <formula>0</formula>
    </cfRule>
  </conditionalFormatting>
  <conditionalFormatting sqref="C1046:S1046">
    <cfRule type="cellIs" dxfId="590" priority="465" operator="greaterThanOrEqual">
      <formula>5</formula>
    </cfRule>
  </conditionalFormatting>
  <conditionalFormatting sqref="C1053:S1053">
    <cfRule type="cellIs" dxfId="589" priority="456" operator="greaterThanOrEqual">
      <formula>5</formula>
    </cfRule>
  </conditionalFormatting>
  <conditionalFormatting sqref="C1052:S1052">
    <cfRule type="cellIs" dxfId="588" priority="458" operator="greaterThanOrEqual">
      <formula>5</formula>
    </cfRule>
  </conditionalFormatting>
  <conditionalFormatting sqref="C1056:S1056">
    <cfRule type="cellIs" priority="460" stopIfTrue="1" operator="equal">
      <formula>"-"</formula>
    </cfRule>
    <cfRule type="cellIs" dxfId="587" priority="461" operator="greaterThan">
      <formula>$T1056*1.2</formula>
    </cfRule>
  </conditionalFormatting>
  <conditionalFormatting sqref="C1055:S1055">
    <cfRule type="cellIs" dxfId="586" priority="457" operator="greaterThan">
      <formula>0</formula>
    </cfRule>
  </conditionalFormatting>
  <conditionalFormatting sqref="C1054:S1054">
    <cfRule type="cellIs" dxfId="585" priority="459" operator="greaterThanOrEqual">
      <formula>5</formula>
    </cfRule>
  </conditionalFormatting>
  <conditionalFormatting sqref="C1061:S1061">
    <cfRule type="cellIs" dxfId="584" priority="450" operator="greaterThanOrEqual">
      <formula>5</formula>
    </cfRule>
  </conditionalFormatting>
  <conditionalFormatting sqref="C1060:S1060">
    <cfRule type="cellIs" dxfId="583" priority="452" operator="greaterThanOrEqual">
      <formula>5</formula>
    </cfRule>
  </conditionalFormatting>
  <conditionalFormatting sqref="C1064:S1064">
    <cfRule type="cellIs" priority="454" stopIfTrue="1" operator="equal">
      <formula>"-"</formula>
    </cfRule>
    <cfRule type="cellIs" dxfId="582" priority="455" operator="greaterThan">
      <formula>$T1064*1.2</formula>
    </cfRule>
  </conditionalFormatting>
  <conditionalFormatting sqref="C1062:S1062">
    <cfRule type="cellIs" dxfId="581" priority="453" operator="greaterThanOrEqual">
      <formula>5</formula>
    </cfRule>
  </conditionalFormatting>
  <conditionalFormatting sqref="C1063:S1063">
    <cfRule type="cellIs" dxfId="580" priority="449" operator="greaterThan">
      <formula>0</formula>
    </cfRule>
  </conditionalFormatting>
  <conditionalFormatting sqref="C1069:S1069">
    <cfRule type="cellIs" dxfId="579" priority="444" operator="greaterThanOrEqual">
      <formula>5</formula>
    </cfRule>
  </conditionalFormatting>
  <conditionalFormatting sqref="C1068:S1068">
    <cfRule type="cellIs" dxfId="578" priority="445" operator="greaterThanOrEqual">
      <formula>5</formula>
    </cfRule>
  </conditionalFormatting>
  <conditionalFormatting sqref="C1072:S1072">
    <cfRule type="cellIs" priority="447" stopIfTrue="1" operator="equal">
      <formula>"-"</formula>
    </cfRule>
    <cfRule type="cellIs" dxfId="577" priority="448" operator="greaterThan">
      <formula>$T1072*1.2</formula>
    </cfRule>
  </conditionalFormatting>
  <conditionalFormatting sqref="C1070:S1070">
    <cfRule type="cellIs" dxfId="576" priority="446" operator="greaterThanOrEqual">
      <formula>5</formula>
    </cfRule>
  </conditionalFormatting>
  <conditionalFormatting sqref="C1071:S1071">
    <cfRule type="cellIs" dxfId="575" priority="443" operator="greaterThan">
      <formula>0</formula>
    </cfRule>
  </conditionalFormatting>
  <conditionalFormatting sqref="C1077:S1077">
    <cfRule type="cellIs" dxfId="574" priority="438" operator="greaterThanOrEqual">
      <formula>5</formula>
    </cfRule>
  </conditionalFormatting>
  <conditionalFormatting sqref="C1076:S1076">
    <cfRule type="cellIs" dxfId="573" priority="439" operator="greaterThanOrEqual">
      <formula>5</formula>
    </cfRule>
  </conditionalFormatting>
  <conditionalFormatting sqref="C1080:S1080">
    <cfRule type="cellIs" priority="441" stopIfTrue="1" operator="equal">
      <formula>"-"</formula>
    </cfRule>
    <cfRule type="cellIs" dxfId="572" priority="442" operator="greaterThan">
      <formula>$T1080*1.2</formula>
    </cfRule>
  </conditionalFormatting>
  <conditionalFormatting sqref="C1078:S1078">
    <cfRule type="cellIs" dxfId="571" priority="440" operator="greaterThanOrEqual">
      <formula>5</formula>
    </cfRule>
  </conditionalFormatting>
  <conditionalFormatting sqref="C1079:S1079">
    <cfRule type="cellIs" dxfId="570" priority="437" operator="greaterThan">
      <formula>0</formula>
    </cfRule>
  </conditionalFormatting>
  <conditionalFormatting sqref="C1085:S1085">
    <cfRule type="cellIs" dxfId="569" priority="432" operator="greaterThanOrEqual">
      <formula>5</formula>
    </cfRule>
  </conditionalFormatting>
  <conditionalFormatting sqref="C1084:S1084">
    <cfRule type="cellIs" dxfId="568" priority="433" operator="greaterThanOrEqual">
      <formula>5</formula>
    </cfRule>
  </conditionalFormatting>
  <conditionalFormatting sqref="C1088:S1088">
    <cfRule type="cellIs" priority="435" stopIfTrue="1" operator="equal">
      <formula>"-"</formula>
    </cfRule>
    <cfRule type="cellIs" dxfId="567" priority="436" operator="greaterThan">
      <formula>$T1088*1.2</formula>
    </cfRule>
  </conditionalFormatting>
  <conditionalFormatting sqref="C1086:S1086">
    <cfRule type="cellIs" dxfId="566" priority="434" operator="greaterThanOrEqual">
      <formula>5</formula>
    </cfRule>
  </conditionalFormatting>
  <conditionalFormatting sqref="C1087:S1087">
    <cfRule type="cellIs" dxfId="565" priority="431" operator="greaterThan">
      <formula>0</formula>
    </cfRule>
  </conditionalFormatting>
  <conditionalFormatting sqref="C1093:S1093">
    <cfRule type="cellIs" dxfId="564" priority="426" operator="greaterThanOrEqual">
      <formula>5</formula>
    </cfRule>
  </conditionalFormatting>
  <conditionalFormatting sqref="C1092:S1092">
    <cfRule type="cellIs" dxfId="563" priority="427" operator="greaterThanOrEqual">
      <formula>5</formula>
    </cfRule>
  </conditionalFormatting>
  <conditionalFormatting sqref="C1096:S1096">
    <cfRule type="cellIs" priority="429" stopIfTrue="1" operator="equal">
      <formula>"-"</formula>
    </cfRule>
    <cfRule type="cellIs" dxfId="562" priority="430" operator="greaterThan">
      <formula>$T1096*1.2</formula>
    </cfRule>
  </conditionalFormatting>
  <conditionalFormatting sqref="C1094:S1094">
    <cfRule type="cellIs" dxfId="561" priority="428" operator="greaterThanOrEqual">
      <formula>5</formula>
    </cfRule>
  </conditionalFormatting>
  <conditionalFormatting sqref="C1095:S1095">
    <cfRule type="cellIs" dxfId="560" priority="425" operator="greaterThan">
      <formula>0</formula>
    </cfRule>
  </conditionalFormatting>
  <conditionalFormatting sqref="C1101:S1101">
    <cfRule type="cellIs" dxfId="559" priority="420" operator="greaterThanOrEqual">
      <formula>5</formula>
    </cfRule>
  </conditionalFormatting>
  <conditionalFormatting sqref="C1100:S1100">
    <cfRule type="cellIs" dxfId="558" priority="421" operator="greaterThanOrEqual">
      <formula>5</formula>
    </cfRule>
  </conditionalFormatting>
  <conditionalFormatting sqref="C1104:S1104">
    <cfRule type="cellIs" priority="423" stopIfTrue="1" operator="equal">
      <formula>"-"</formula>
    </cfRule>
    <cfRule type="cellIs" dxfId="557" priority="424" operator="greaterThan">
      <formula>$T1104*1.2</formula>
    </cfRule>
  </conditionalFormatting>
  <conditionalFormatting sqref="C1102:S1102">
    <cfRule type="cellIs" dxfId="556" priority="422" operator="greaterThanOrEqual">
      <formula>5</formula>
    </cfRule>
  </conditionalFormatting>
  <conditionalFormatting sqref="C1103:S1103">
    <cfRule type="cellIs" dxfId="555" priority="419" operator="greaterThan">
      <formula>0</formula>
    </cfRule>
  </conditionalFormatting>
  <conditionalFormatting sqref="C1109:S1109">
    <cfRule type="cellIs" dxfId="554" priority="414" operator="greaterThanOrEqual">
      <formula>5</formula>
    </cfRule>
  </conditionalFormatting>
  <conditionalFormatting sqref="C1108:S1108">
    <cfRule type="cellIs" dxfId="553" priority="415" operator="greaterThanOrEqual">
      <formula>5</formula>
    </cfRule>
  </conditionalFormatting>
  <conditionalFormatting sqref="C1112:S1112">
    <cfRule type="cellIs" priority="417" stopIfTrue="1" operator="equal">
      <formula>"-"</formula>
    </cfRule>
    <cfRule type="cellIs" dxfId="552" priority="418" operator="greaterThan">
      <formula>$T1112*1.2</formula>
    </cfRule>
  </conditionalFormatting>
  <conditionalFormatting sqref="C1110:S1110">
    <cfRule type="cellIs" dxfId="551" priority="416" operator="greaterThanOrEqual">
      <formula>5</formula>
    </cfRule>
  </conditionalFormatting>
  <conditionalFormatting sqref="C1111:S1111">
    <cfRule type="cellIs" dxfId="550" priority="413" operator="greaterThan">
      <formula>0</formula>
    </cfRule>
  </conditionalFormatting>
  <conditionalFormatting sqref="C1120:S1120">
    <cfRule type="cellIs" priority="411" stopIfTrue="1" operator="equal">
      <formula>"-"</formula>
    </cfRule>
    <cfRule type="cellIs" dxfId="549" priority="412" operator="greaterThan">
      <formula>$T1120*1.2</formula>
    </cfRule>
  </conditionalFormatting>
  <conditionalFormatting sqref="C1119:S1119">
    <cfRule type="cellIs" dxfId="548" priority="407" operator="greaterThan">
      <formula>0</formula>
    </cfRule>
  </conditionalFormatting>
  <conditionalFormatting sqref="C1116:S1116">
    <cfRule type="cellIs" dxfId="547" priority="406" operator="greaterThan">
      <formula>0</formula>
    </cfRule>
  </conditionalFormatting>
  <conditionalFormatting sqref="C1117:S1117">
    <cfRule type="cellIs" dxfId="546" priority="405" operator="greaterThan">
      <formula>0</formula>
    </cfRule>
  </conditionalFormatting>
  <conditionalFormatting sqref="C1118:S1118">
    <cfRule type="cellIs" dxfId="545" priority="404" operator="greaterThan">
      <formula>0</formula>
    </cfRule>
  </conditionalFormatting>
  <conditionalFormatting sqref="C1121:S1121">
    <cfRule type="cellIs" dxfId="544" priority="403" operator="greaterThan">
      <formula>0</formula>
    </cfRule>
  </conditionalFormatting>
  <conditionalFormatting sqref="C1128:S1128">
    <cfRule type="cellIs" priority="401" stopIfTrue="1" operator="equal">
      <formula>"-"</formula>
    </cfRule>
    <cfRule type="cellIs" dxfId="543" priority="402" operator="greaterThan">
      <formula>$T1128*1.2</formula>
    </cfRule>
  </conditionalFormatting>
  <conditionalFormatting sqref="C1127:S1127">
    <cfRule type="cellIs" dxfId="542" priority="400" operator="greaterThan">
      <formula>0</formula>
    </cfRule>
  </conditionalFormatting>
  <conditionalFormatting sqref="C1124:S1124">
    <cfRule type="cellIs" dxfId="541" priority="399" operator="greaterThan">
      <formula>0</formula>
    </cfRule>
  </conditionalFormatting>
  <conditionalFormatting sqref="C1125:S1125">
    <cfRule type="cellIs" dxfId="540" priority="398" operator="greaterThan">
      <formula>0</formula>
    </cfRule>
  </conditionalFormatting>
  <conditionalFormatting sqref="C1126:S1126">
    <cfRule type="cellIs" dxfId="539" priority="397" operator="greaterThan">
      <formula>0</formula>
    </cfRule>
  </conditionalFormatting>
  <conditionalFormatting sqref="C1129:S1129">
    <cfRule type="cellIs" dxfId="538" priority="396" operator="greaterThan">
      <formula>0</formula>
    </cfRule>
  </conditionalFormatting>
  <conditionalFormatting sqref="V3:V1048576">
    <cfRule type="containsText" dxfId="537" priority="394" operator="containsText" text="WRONG">
      <formula>NOT(ISERROR(SEARCH("WRONG",V3)))</formula>
    </cfRule>
    <cfRule type="containsText" dxfId="536" priority="395" operator="containsText" text="OK">
      <formula>NOT(ISERROR(SEARCH("OK",V3)))</formula>
    </cfRule>
  </conditionalFormatting>
  <conditionalFormatting sqref="C1136:S1136">
    <cfRule type="cellIs" priority="392" stopIfTrue="1" operator="equal">
      <formula>"-"</formula>
    </cfRule>
    <cfRule type="cellIs" dxfId="535" priority="393" operator="greaterThan">
      <formula>$T1136*1.2</formula>
    </cfRule>
  </conditionalFormatting>
  <conditionalFormatting sqref="C1135:S1135">
    <cfRule type="cellIs" dxfId="534" priority="391" operator="greaterThan">
      <formula>0</formula>
    </cfRule>
  </conditionalFormatting>
  <conditionalFormatting sqref="C1132:S1132">
    <cfRule type="cellIs" dxfId="533" priority="390" operator="greaterThan">
      <formula>0</formula>
    </cfRule>
  </conditionalFormatting>
  <conditionalFormatting sqref="C1133:S1133">
    <cfRule type="cellIs" dxfId="532" priority="389" operator="greaterThan">
      <formula>0</formula>
    </cfRule>
  </conditionalFormatting>
  <conditionalFormatting sqref="C1134:S1134">
    <cfRule type="cellIs" dxfId="531" priority="388" operator="greaterThan">
      <formula>0</formula>
    </cfRule>
  </conditionalFormatting>
  <conditionalFormatting sqref="C1137:S1137">
    <cfRule type="cellIs" dxfId="530" priority="387" operator="greaterThan">
      <formula>0</formula>
    </cfRule>
  </conditionalFormatting>
  <conditionalFormatting sqref="C1141:S1141">
    <cfRule type="cellIs" dxfId="529" priority="375" operator="greaterThan">
      <formula>0</formula>
    </cfRule>
  </conditionalFormatting>
  <conditionalFormatting sqref="C1140:S1140">
    <cfRule type="cellIs" dxfId="528" priority="376" operator="greaterThan">
      <formula>0</formula>
    </cfRule>
  </conditionalFormatting>
  <conditionalFormatting sqref="C1144:S1144">
    <cfRule type="cellIs" priority="378" stopIfTrue="1" operator="equal">
      <formula>"-"</formula>
    </cfRule>
    <cfRule type="cellIs" dxfId="527" priority="379" operator="greaterThan">
      <formula>$T1144*1.2</formula>
    </cfRule>
  </conditionalFormatting>
  <conditionalFormatting sqref="C1142:S1142">
    <cfRule type="cellIs" dxfId="526" priority="377" operator="greaterThan">
      <formula>0</formula>
    </cfRule>
  </conditionalFormatting>
  <conditionalFormatting sqref="C1143:S1143">
    <cfRule type="cellIs" dxfId="525" priority="374" operator="greaterThan">
      <formula>0</formula>
    </cfRule>
  </conditionalFormatting>
  <conditionalFormatting sqref="C1149:S1149">
    <cfRule type="cellIs" dxfId="524" priority="369" operator="greaterThan">
      <formula>0</formula>
    </cfRule>
  </conditionalFormatting>
  <conditionalFormatting sqref="C1148:S1148">
    <cfRule type="cellIs" dxfId="523" priority="370" operator="greaterThan">
      <formula>0</formula>
    </cfRule>
  </conditionalFormatting>
  <conditionalFormatting sqref="C1152:S1152">
    <cfRule type="cellIs" priority="372" stopIfTrue="1" operator="equal">
      <formula>"-"</formula>
    </cfRule>
    <cfRule type="cellIs" dxfId="522" priority="373" operator="greaterThan">
      <formula>$T1152*1.2</formula>
    </cfRule>
  </conditionalFormatting>
  <conditionalFormatting sqref="C1150:S1150">
    <cfRule type="cellIs" dxfId="521" priority="371" operator="greaterThan">
      <formula>0</formula>
    </cfRule>
  </conditionalFormatting>
  <conditionalFormatting sqref="C1151:S1151">
    <cfRule type="cellIs" dxfId="520" priority="368" operator="greaterThan">
      <formula>0</formula>
    </cfRule>
  </conditionalFormatting>
  <conditionalFormatting sqref="C1157:S1157">
    <cfRule type="cellIs" dxfId="519" priority="363" operator="greaterThan">
      <formula>0</formula>
    </cfRule>
  </conditionalFormatting>
  <conditionalFormatting sqref="C1156:S1156">
    <cfRule type="cellIs" dxfId="518" priority="364" operator="greaterThan">
      <formula>0</formula>
    </cfRule>
  </conditionalFormatting>
  <conditionalFormatting sqref="C1160:S1160">
    <cfRule type="cellIs" priority="366" stopIfTrue="1" operator="equal">
      <formula>"-"</formula>
    </cfRule>
    <cfRule type="cellIs" dxfId="517" priority="367" operator="greaterThan">
      <formula>$T1160*1.2</formula>
    </cfRule>
  </conditionalFormatting>
  <conditionalFormatting sqref="C1158:S1158">
    <cfRule type="cellIs" dxfId="516" priority="365" operator="greaterThan">
      <formula>0</formula>
    </cfRule>
  </conditionalFormatting>
  <conditionalFormatting sqref="C1159:S1159">
    <cfRule type="cellIs" dxfId="515" priority="362" operator="greaterThan">
      <formula>0</formula>
    </cfRule>
  </conditionalFormatting>
  <conditionalFormatting sqref="C1165:S1165">
    <cfRule type="cellIs" dxfId="514" priority="357" operator="greaterThan">
      <formula>0</formula>
    </cfRule>
  </conditionalFormatting>
  <conditionalFormatting sqref="C1164:S1164">
    <cfRule type="cellIs" dxfId="513" priority="358" operator="greaterThan">
      <formula>0</formula>
    </cfRule>
  </conditionalFormatting>
  <conditionalFormatting sqref="C1168:S1168">
    <cfRule type="cellIs" priority="360" stopIfTrue="1" operator="equal">
      <formula>"-"</formula>
    </cfRule>
    <cfRule type="cellIs" dxfId="512" priority="361" operator="greaterThan">
      <formula>$T1168*1.2</formula>
    </cfRule>
  </conditionalFormatting>
  <conditionalFormatting sqref="C1166:S1166">
    <cfRule type="cellIs" dxfId="511" priority="359" operator="greaterThan">
      <formula>0</formula>
    </cfRule>
  </conditionalFormatting>
  <conditionalFormatting sqref="C1167:S1167">
    <cfRule type="cellIs" dxfId="510" priority="356" operator="greaterThan">
      <formula>0</formula>
    </cfRule>
  </conditionalFormatting>
  <conditionalFormatting sqref="C1176:S1176">
    <cfRule type="cellIs" priority="354" stopIfTrue="1" operator="equal">
      <formula>"-"</formula>
    </cfRule>
    <cfRule type="cellIs" dxfId="509" priority="355" operator="greaterThan">
      <formula>$T1176*1.2</formula>
    </cfRule>
  </conditionalFormatting>
  <conditionalFormatting sqref="C1184:S1184">
    <cfRule type="cellIs" priority="352" stopIfTrue="1" operator="equal">
      <formula>"-"</formula>
    </cfRule>
    <cfRule type="cellIs" dxfId="508" priority="353" operator="greaterThan">
      <formula>$T1184*1.2</formula>
    </cfRule>
  </conditionalFormatting>
  <conditionalFormatting sqref="C1192:S1192">
    <cfRule type="cellIs" priority="350" stopIfTrue="1" operator="equal">
      <formula>"-"</formula>
    </cfRule>
    <cfRule type="cellIs" dxfId="507" priority="351" operator="greaterThan">
      <formula>$T1192*1.2</formula>
    </cfRule>
  </conditionalFormatting>
  <conditionalFormatting sqref="C1200:S1200">
    <cfRule type="cellIs" priority="348" stopIfTrue="1" operator="equal">
      <formula>"-"</formula>
    </cfRule>
    <cfRule type="cellIs" dxfId="506" priority="349" operator="greaterThan">
      <formula>$T1200*1.2</formula>
    </cfRule>
  </conditionalFormatting>
  <conditionalFormatting sqref="C1208:S1208">
    <cfRule type="cellIs" priority="346" stopIfTrue="1" operator="equal">
      <formula>"-"</formula>
    </cfRule>
    <cfRule type="cellIs" dxfId="505" priority="347" operator="greaterThan">
      <formula>$T1208*1.2</formula>
    </cfRule>
  </conditionalFormatting>
  <conditionalFormatting sqref="C1204:S1207">
    <cfRule type="cellIs" dxfId="504" priority="345" operator="greaterThan">
      <formula>0</formula>
    </cfRule>
  </conditionalFormatting>
  <conditionalFormatting sqref="C1211:S1211">
    <cfRule type="cellIs" dxfId="503" priority="344" operator="lessThan">
      <formula>$T$1211*0.8</formula>
    </cfRule>
  </conditionalFormatting>
  <conditionalFormatting sqref="C1216:S1216">
    <cfRule type="cellIs" priority="342" stopIfTrue="1" operator="equal">
      <formula>"-"</formula>
    </cfRule>
    <cfRule type="cellIs" dxfId="502" priority="343" operator="greaterThan">
      <formula>$T1216*1.2</formula>
    </cfRule>
  </conditionalFormatting>
  <conditionalFormatting sqref="C1212:S1215">
    <cfRule type="cellIs" dxfId="501" priority="341" operator="greaterThan">
      <formula>0</formula>
    </cfRule>
  </conditionalFormatting>
  <conditionalFormatting sqref="C1219:S1219 C1227:S1227 C1235:S1235 C1243:S1243 C1251:S1251 C1259:S1259 C1267:S1267 C1275:S1275 C1283:S1283">
    <cfRule type="cellIs" dxfId="500" priority="340" operator="lessThan">
      <formula>$T1219*0.8</formula>
    </cfRule>
  </conditionalFormatting>
  <conditionalFormatting sqref="C1224:S1224">
    <cfRule type="cellIs" priority="338" stopIfTrue="1" operator="equal">
      <formula>"-"</formula>
    </cfRule>
    <cfRule type="cellIs" dxfId="499" priority="339" operator="greaterThan">
      <formula>$T1224*1.2</formula>
    </cfRule>
  </conditionalFormatting>
  <conditionalFormatting sqref="C1220:S1223">
    <cfRule type="cellIs" dxfId="498" priority="337" operator="greaterThan">
      <formula>0</formula>
    </cfRule>
  </conditionalFormatting>
  <conditionalFormatting sqref="C1232:S1232">
    <cfRule type="cellIs" priority="335" stopIfTrue="1" operator="equal">
      <formula>"-"</formula>
    </cfRule>
    <cfRule type="cellIs" dxfId="497" priority="336" operator="greaterThan">
      <formula>$T1232*1.2</formula>
    </cfRule>
  </conditionalFormatting>
  <conditionalFormatting sqref="C1228:S1231">
    <cfRule type="cellIs" dxfId="496" priority="334" operator="greaterThan">
      <formula>0</formula>
    </cfRule>
  </conditionalFormatting>
  <conditionalFormatting sqref="C1240:S1240">
    <cfRule type="cellIs" priority="332" stopIfTrue="1" operator="equal">
      <formula>"-"</formula>
    </cfRule>
    <cfRule type="cellIs" dxfId="495" priority="333" operator="greaterThan">
      <formula>$T1240*1.2</formula>
    </cfRule>
  </conditionalFormatting>
  <conditionalFormatting sqref="C1236:S1239">
    <cfRule type="cellIs" dxfId="494" priority="331" operator="greaterThan">
      <formula>0</formula>
    </cfRule>
  </conditionalFormatting>
  <conditionalFormatting sqref="C11:R11 T11">
    <cfRule type="cellIs" dxfId="493" priority="330" operator="greaterThan">
      <formula>0</formula>
    </cfRule>
  </conditionalFormatting>
  <conditionalFormatting sqref="C1248:S1248">
    <cfRule type="cellIs" priority="328" stopIfTrue="1" operator="equal">
      <formula>"-"</formula>
    </cfRule>
    <cfRule type="cellIs" dxfId="492" priority="329" operator="greaterThan">
      <formula>$T1248*1.2</formula>
    </cfRule>
  </conditionalFormatting>
  <conditionalFormatting sqref="C1244:S1247">
    <cfRule type="cellIs" dxfId="491" priority="327" operator="greaterThan">
      <formula>0</formula>
    </cfRule>
  </conditionalFormatting>
  <conditionalFormatting sqref="C1256:S1256">
    <cfRule type="cellIs" priority="325" stopIfTrue="1" operator="equal">
      <formula>"-"</formula>
    </cfRule>
    <cfRule type="cellIs" dxfId="490" priority="326" operator="greaterThan">
      <formula>$T1256*1.2</formula>
    </cfRule>
  </conditionalFormatting>
  <conditionalFormatting sqref="C1252:S1255">
    <cfRule type="cellIs" dxfId="489" priority="324" operator="greaterThan">
      <formula>0</formula>
    </cfRule>
  </conditionalFormatting>
  <conditionalFormatting sqref="C1264:S1264">
    <cfRule type="cellIs" priority="322" stopIfTrue="1" operator="equal">
      <formula>"-"</formula>
    </cfRule>
    <cfRule type="cellIs" dxfId="488" priority="323" operator="greaterThan">
      <formula>$T1264*1.2</formula>
    </cfRule>
  </conditionalFormatting>
  <conditionalFormatting sqref="C1260:S1263">
    <cfRule type="cellIs" dxfId="487" priority="321" operator="greaterThan">
      <formula>0</formula>
    </cfRule>
  </conditionalFormatting>
  <conditionalFormatting sqref="C1272:S1272">
    <cfRule type="cellIs" priority="319" stopIfTrue="1" operator="equal">
      <formula>"-"</formula>
    </cfRule>
    <cfRule type="cellIs" dxfId="486" priority="320" operator="greaterThan">
      <formula>$T1272*1.2</formula>
    </cfRule>
  </conditionalFormatting>
  <conditionalFormatting sqref="C1268:S1271">
    <cfRule type="cellIs" dxfId="485" priority="318" operator="greaterThan">
      <formula>0</formula>
    </cfRule>
  </conditionalFormatting>
  <conditionalFormatting sqref="C1280:S1280">
    <cfRule type="cellIs" priority="316" stopIfTrue="1" operator="equal">
      <formula>"-"</formula>
    </cfRule>
    <cfRule type="cellIs" dxfId="484" priority="317" operator="greaterThan">
      <formula>$T1280*1.2</formula>
    </cfRule>
  </conditionalFormatting>
  <conditionalFormatting sqref="C1276:S1279">
    <cfRule type="cellIs" dxfId="483" priority="315" operator="greaterThan">
      <formula>0</formula>
    </cfRule>
  </conditionalFormatting>
  <conditionalFormatting sqref="C1291:S1291">
    <cfRule type="cellIs" dxfId="482" priority="313" operator="lessThan">
      <formula>$T1291*0.8</formula>
    </cfRule>
  </conditionalFormatting>
  <conditionalFormatting sqref="C1288:S1288">
    <cfRule type="cellIs" priority="311" stopIfTrue="1" operator="equal">
      <formula>"-"</formula>
    </cfRule>
    <cfRule type="cellIs" dxfId="481" priority="312" operator="greaterThan">
      <formula>$T1288*1.2</formula>
    </cfRule>
  </conditionalFormatting>
  <conditionalFormatting sqref="C1284:S1287">
    <cfRule type="cellIs" dxfId="480" priority="310" operator="greaterThan">
      <formula>0</formula>
    </cfRule>
  </conditionalFormatting>
  <conditionalFormatting sqref="C1296:S1296">
    <cfRule type="cellIs" priority="308" stopIfTrue="1" operator="equal">
      <formula>"-"</formula>
    </cfRule>
    <cfRule type="cellIs" dxfId="479" priority="309" operator="greaterThan">
      <formula>$T1296*1.2</formula>
    </cfRule>
  </conditionalFormatting>
  <conditionalFormatting sqref="C1292:S1295">
    <cfRule type="cellIs" dxfId="478" priority="307" operator="greaterThan">
      <formula>0</formula>
    </cfRule>
  </conditionalFormatting>
  <conditionalFormatting sqref="C1304:S1304">
    <cfRule type="cellIs" priority="305" stopIfTrue="1" operator="equal">
      <formula>"-"</formula>
    </cfRule>
    <cfRule type="cellIs" dxfId="477" priority="306" operator="greaterThan">
      <formula>$T1304*1.2</formula>
    </cfRule>
  </conditionalFormatting>
  <conditionalFormatting sqref="C1300:S1303">
    <cfRule type="cellIs" dxfId="476" priority="304" operator="greaterThan">
      <formula>0</formula>
    </cfRule>
  </conditionalFormatting>
  <conditionalFormatting sqref="C1312:S1312">
    <cfRule type="cellIs" priority="302" stopIfTrue="1" operator="equal">
      <formula>"-"</formula>
    </cfRule>
    <cfRule type="cellIs" dxfId="475" priority="303" operator="greaterThan">
      <formula>$T1312*1.2</formula>
    </cfRule>
  </conditionalFormatting>
  <conditionalFormatting sqref="C1308:S1311">
    <cfRule type="cellIs" dxfId="474" priority="301" operator="greaterThan">
      <formula>0</formula>
    </cfRule>
  </conditionalFormatting>
  <conditionalFormatting sqref="C1320:S1320">
    <cfRule type="cellIs" priority="299" stopIfTrue="1" operator="equal">
      <formula>"-"</formula>
    </cfRule>
    <cfRule type="cellIs" dxfId="473" priority="300" operator="greaterThan">
      <formula>$T1320*1.2</formula>
    </cfRule>
  </conditionalFormatting>
  <conditionalFormatting sqref="C1316:S1319">
    <cfRule type="cellIs" dxfId="472" priority="298" operator="greaterThan">
      <formula>0</formula>
    </cfRule>
  </conditionalFormatting>
  <conditionalFormatting sqref="C1328:S1328">
    <cfRule type="cellIs" priority="296" stopIfTrue="1" operator="equal">
      <formula>"-"</formula>
    </cfRule>
    <cfRule type="cellIs" dxfId="471" priority="297" operator="greaterThan">
      <formula>$T1328*1.2</formula>
    </cfRule>
  </conditionalFormatting>
  <conditionalFormatting sqref="C1324:S1327">
    <cfRule type="cellIs" dxfId="470" priority="295" operator="greaterThan">
      <formula>0</formula>
    </cfRule>
  </conditionalFormatting>
  <conditionalFormatting sqref="C1336:S1336">
    <cfRule type="cellIs" priority="293" stopIfTrue="1" operator="equal">
      <formula>"-"</formula>
    </cfRule>
    <cfRule type="cellIs" dxfId="469" priority="294" operator="greaterThan">
      <formula>$T1336*1.2</formula>
    </cfRule>
  </conditionalFormatting>
  <conditionalFormatting sqref="C1332:S1335">
    <cfRule type="cellIs" dxfId="468" priority="292" operator="greaterThan">
      <formula>0</formula>
    </cfRule>
  </conditionalFormatting>
  <conditionalFormatting sqref="C1344:S1344">
    <cfRule type="cellIs" priority="290" stopIfTrue="1" operator="equal">
      <formula>"-"</formula>
    </cfRule>
    <cfRule type="cellIs" dxfId="467" priority="291" operator="greaterThan">
      <formula>$T1344*1.2</formula>
    </cfRule>
  </conditionalFormatting>
  <conditionalFormatting sqref="C1340:S1343">
    <cfRule type="cellIs" dxfId="466" priority="289" operator="greaterThan">
      <formula>0</formula>
    </cfRule>
  </conditionalFormatting>
  <conditionalFormatting sqref="C1352:S1352">
    <cfRule type="cellIs" priority="287" stopIfTrue="1" operator="equal">
      <formula>"-"</formula>
    </cfRule>
    <cfRule type="cellIs" dxfId="465" priority="288" operator="greaterThan">
      <formula>$T1352*1.2</formula>
    </cfRule>
  </conditionalFormatting>
  <conditionalFormatting sqref="C1348:S1351">
    <cfRule type="cellIs" dxfId="464" priority="286" operator="greaterThan">
      <formula>0</formula>
    </cfRule>
  </conditionalFormatting>
  <conditionalFormatting sqref="C1360:S1360">
    <cfRule type="cellIs" priority="284" stopIfTrue="1" operator="equal">
      <formula>"-"</formula>
    </cfRule>
    <cfRule type="cellIs" dxfId="463" priority="285" operator="greaterThan">
      <formula>$T1360*1.2</formula>
    </cfRule>
  </conditionalFormatting>
  <conditionalFormatting sqref="C1356:S1359">
    <cfRule type="cellIs" dxfId="462" priority="283" operator="greaterThan">
      <formula>0</formula>
    </cfRule>
  </conditionalFormatting>
  <conditionalFormatting sqref="C1368:S1368">
    <cfRule type="cellIs" priority="281" stopIfTrue="1" operator="equal">
      <formula>"-"</formula>
    </cfRule>
    <cfRule type="cellIs" dxfId="461" priority="282" operator="greaterThan">
      <formula>$T1368*1.2</formula>
    </cfRule>
  </conditionalFormatting>
  <conditionalFormatting sqref="C1364:S1367">
    <cfRule type="cellIs" dxfId="460" priority="280" operator="greaterThan">
      <formula>0</formula>
    </cfRule>
  </conditionalFormatting>
  <conditionalFormatting sqref="C1376:S1376">
    <cfRule type="cellIs" priority="278" stopIfTrue="1" operator="equal">
      <formula>"-"</formula>
    </cfRule>
    <cfRule type="cellIs" dxfId="459" priority="279" operator="greaterThan">
      <formula>$T1376*1.2</formula>
    </cfRule>
  </conditionalFormatting>
  <conditionalFormatting sqref="C1372:S1375">
    <cfRule type="cellIs" dxfId="458" priority="277" operator="greaterThan">
      <formula>0</formula>
    </cfRule>
  </conditionalFormatting>
  <conditionalFormatting sqref="C1384:S1384">
    <cfRule type="cellIs" priority="275" stopIfTrue="1" operator="equal">
      <formula>"-"</formula>
    </cfRule>
    <cfRule type="cellIs" dxfId="457" priority="276" operator="greaterThan">
      <formula>$T1384*1.2</formula>
    </cfRule>
  </conditionalFormatting>
  <conditionalFormatting sqref="C1380:S1383">
    <cfRule type="cellIs" dxfId="456" priority="274" operator="greaterThan">
      <formula>0</formula>
    </cfRule>
  </conditionalFormatting>
  <conditionalFormatting sqref="C1392:S1392">
    <cfRule type="cellIs" priority="272" stopIfTrue="1" operator="equal">
      <formula>"-"</formula>
    </cfRule>
    <cfRule type="cellIs" dxfId="455" priority="273" operator="greaterThan">
      <formula>$T1392*1.2</formula>
    </cfRule>
  </conditionalFormatting>
  <conditionalFormatting sqref="C1388:S1391">
    <cfRule type="cellIs" dxfId="454" priority="271" operator="greaterThan">
      <formula>0</formula>
    </cfRule>
  </conditionalFormatting>
  <conditionalFormatting sqref="C1400:S1400">
    <cfRule type="cellIs" priority="269" stopIfTrue="1" operator="equal">
      <formula>"-"</formula>
    </cfRule>
    <cfRule type="cellIs" dxfId="453" priority="270" operator="greaterThan">
      <formula>$T1400*1.2</formula>
    </cfRule>
  </conditionalFormatting>
  <conditionalFormatting sqref="C1396:S1399">
    <cfRule type="cellIs" dxfId="452" priority="268" operator="greaterThan">
      <formula>0</formula>
    </cfRule>
  </conditionalFormatting>
  <conditionalFormatting sqref="C1408:S1408">
    <cfRule type="cellIs" priority="266" stopIfTrue="1" operator="equal">
      <formula>"-"</formula>
    </cfRule>
    <cfRule type="cellIs" dxfId="451" priority="267" operator="greaterThan">
      <formula>$T1408*1.2</formula>
    </cfRule>
  </conditionalFormatting>
  <conditionalFormatting sqref="C1404:S1407">
    <cfRule type="cellIs" dxfId="450" priority="265" operator="greaterThan">
      <formula>0</formula>
    </cfRule>
  </conditionalFormatting>
  <conditionalFormatting sqref="C1416:S1416">
    <cfRule type="cellIs" priority="263" stopIfTrue="1" operator="equal">
      <formula>"-"</formula>
    </cfRule>
    <cfRule type="cellIs" dxfId="449" priority="264" operator="greaterThan">
      <formula>$T1416*1.2</formula>
    </cfRule>
  </conditionalFormatting>
  <conditionalFormatting sqref="C1412:S1415">
    <cfRule type="cellIs" dxfId="448" priority="262" operator="greaterThan">
      <formula>0</formula>
    </cfRule>
  </conditionalFormatting>
  <conditionalFormatting sqref="C4:S6">
    <cfRule type="cellIs" dxfId="447" priority="261" stopIfTrue="1" operator="equal">
      <formula>0</formula>
    </cfRule>
  </conditionalFormatting>
  <conditionalFormatting sqref="C1424:S1424">
    <cfRule type="cellIs" priority="259" stopIfTrue="1" operator="equal">
      <formula>"-"</formula>
    </cfRule>
    <cfRule type="cellIs" dxfId="446" priority="260" operator="greaterThan">
      <formula>$T1424*1.2</formula>
    </cfRule>
  </conditionalFormatting>
  <conditionalFormatting sqref="C1420:S1423">
    <cfRule type="cellIs" dxfId="445" priority="258" operator="greaterThan">
      <formula>0</formula>
    </cfRule>
  </conditionalFormatting>
  <conditionalFormatting sqref="C1432:S1432">
    <cfRule type="cellIs" priority="256" stopIfTrue="1" operator="equal">
      <formula>"-"</formula>
    </cfRule>
    <cfRule type="cellIs" dxfId="444" priority="257" operator="greaterThan">
      <formula>$T1432*1.2</formula>
    </cfRule>
  </conditionalFormatting>
  <conditionalFormatting sqref="C1428:S1431">
    <cfRule type="cellIs" dxfId="443" priority="255" operator="greaterThan">
      <formula>0</formula>
    </cfRule>
  </conditionalFormatting>
  <conditionalFormatting sqref="C1440:S1440">
    <cfRule type="cellIs" priority="253" stopIfTrue="1" operator="equal">
      <formula>"-"</formula>
    </cfRule>
    <cfRule type="cellIs" dxfId="442" priority="254" operator="greaterThan">
      <formula>$T1440*1.2</formula>
    </cfRule>
  </conditionalFormatting>
  <conditionalFormatting sqref="C1436:S1439">
    <cfRule type="cellIs" dxfId="441" priority="252" operator="greaterThan">
      <formula>0</formula>
    </cfRule>
  </conditionalFormatting>
  <conditionalFormatting sqref="C1448:S1448">
    <cfRule type="cellIs" priority="250" stopIfTrue="1" operator="equal">
      <formula>"-"</formula>
    </cfRule>
    <cfRule type="cellIs" dxfId="440" priority="251" operator="greaterThan">
      <formula>$T1448*1.2</formula>
    </cfRule>
  </conditionalFormatting>
  <conditionalFormatting sqref="C1444:S1447">
    <cfRule type="cellIs" dxfId="439" priority="249" operator="greaterThan">
      <formula>0</formula>
    </cfRule>
  </conditionalFormatting>
  <conditionalFormatting sqref="C1456:S1456">
    <cfRule type="cellIs" priority="247" stopIfTrue="1" operator="equal">
      <formula>"-"</formula>
    </cfRule>
    <cfRule type="cellIs" dxfId="438" priority="248" operator="greaterThan">
      <formula>$T1456*1.2</formula>
    </cfRule>
  </conditionalFormatting>
  <conditionalFormatting sqref="C1452:S1455">
    <cfRule type="cellIs" dxfId="437" priority="246" operator="greaterThan">
      <formula>0</formula>
    </cfRule>
  </conditionalFormatting>
  <conditionalFormatting sqref="C1464:S1464">
    <cfRule type="cellIs" priority="244" stopIfTrue="1" operator="equal">
      <formula>"-"</formula>
    </cfRule>
    <cfRule type="cellIs" dxfId="436" priority="245" operator="greaterThan">
      <formula>$T1464*1.2</formula>
    </cfRule>
  </conditionalFormatting>
  <conditionalFormatting sqref="C1460:S1463">
    <cfRule type="cellIs" dxfId="435" priority="243" operator="greaterThan">
      <formula>0</formula>
    </cfRule>
  </conditionalFormatting>
  <conditionalFormatting sqref="C1472:S1472">
    <cfRule type="cellIs" priority="241" stopIfTrue="1" operator="equal">
      <formula>"-"</formula>
    </cfRule>
    <cfRule type="cellIs" dxfId="434" priority="242" operator="greaterThan">
      <formula>$T1472*1.2</formula>
    </cfRule>
  </conditionalFormatting>
  <conditionalFormatting sqref="C1468:S1471">
    <cfRule type="cellIs" dxfId="433" priority="240" operator="greaterThan">
      <formula>0</formula>
    </cfRule>
  </conditionalFormatting>
  <conditionalFormatting sqref="C1480:S1480">
    <cfRule type="cellIs" priority="238" stopIfTrue="1" operator="equal">
      <formula>"-"</formula>
    </cfRule>
    <cfRule type="cellIs" dxfId="432" priority="239" operator="greaterThan">
      <formula>$T1480*1.2</formula>
    </cfRule>
  </conditionalFormatting>
  <conditionalFormatting sqref="C1476:S1479">
    <cfRule type="cellIs" dxfId="431" priority="237" operator="greaterThan">
      <formula>0</formula>
    </cfRule>
  </conditionalFormatting>
  <conditionalFormatting sqref="C1488:S1488">
    <cfRule type="cellIs" priority="235" stopIfTrue="1" operator="equal">
      <formula>"-"</formula>
    </cfRule>
    <cfRule type="cellIs" dxfId="430" priority="236" operator="greaterThan">
      <formula>$T1488*1.2</formula>
    </cfRule>
  </conditionalFormatting>
  <conditionalFormatting sqref="C1484:S1487">
    <cfRule type="cellIs" dxfId="429" priority="234" operator="greaterThan">
      <formula>0</formula>
    </cfRule>
  </conditionalFormatting>
  <conditionalFormatting sqref="C1496:S1496">
    <cfRule type="cellIs" priority="232" stopIfTrue="1" operator="equal">
      <formula>"-"</formula>
    </cfRule>
    <cfRule type="cellIs" dxfId="428" priority="233" operator="greaterThan">
      <formula>$T1496*1.2</formula>
    </cfRule>
  </conditionalFormatting>
  <conditionalFormatting sqref="C1492:S1495">
    <cfRule type="cellIs" dxfId="427" priority="231" operator="greaterThan">
      <formula>0</formula>
    </cfRule>
  </conditionalFormatting>
  <conditionalFormatting sqref="C1504:S1504">
    <cfRule type="cellIs" priority="229" stopIfTrue="1" operator="equal">
      <formula>"-"</formula>
    </cfRule>
    <cfRule type="cellIs" dxfId="426" priority="230" operator="greaterThan">
      <formula>$T1504*1.2</formula>
    </cfRule>
  </conditionalFormatting>
  <conditionalFormatting sqref="C1500:S1503">
    <cfRule type="cellIs" dxfId="425" priority="228" operator="greaterThan">
      <formula>0</formula>
    </cfRule>
  </conditionalFormatting>
  <conditionalFormatting sqref="C1512:S1512">
    <cfRule type="cellIs" priority="226" stopIfTrue="1" operator="equal">
      <formula>"-"</formula>
    </cfRule>
    <cfRule type="cellIs" dxfId="424" priority="227" operator="greaterThan">
      <formula>$T1512*1.2</formula>
    </cfRule>
  </conditionalFormatting>
  <conditionalFormatting sqref="C1508:S1511">
    <cfRule type="cellIs" dxfId="423" priority="225" operator="greaterThan">
      <formula>0</formula>
    </cfRule>
  </conditionalFormatting>
  <conditionalFormatting sqref="C1520:S1520">
    <cfRule type="cellIs" priority="223" stopIfTrue="1" operator="equal">
      <formula>"-"</formula>
    </cfRule>
    <cfRule type="cellIs" dxfId="422" priority="224" operator="greaterThan">
      <formula>$T1520*1.2</formula>
    </cfRule>
  </conditionalFormatting>
  <conditionalFormatting sqref="C1516:S1519">
    <cfRule type="cellIs" dxfId="421" priority="222" operator="greaterThan">
      <formula>0</formula>
    </cfRule>
  </conditionalFormatting>
  <conditionalFormatting sqref="C1528:S1528">
    <cfRule type="cellIs" priority="220" stopIfTrue="1" operator="equal">
      <formula>"-"</formula>
    </cfRule>
    <cfRule type="cellIs" dxfId="420" priority="221" operator="greaterThan">
      <formula>$T1528*1.2</formula>
    </cfRule>
  </conditionalFormatting>
  <conditionalFormatting sqref="C1524:S1527">
    <cfRule type="cellIs" dxfId="419" priority="219" operator="greaterThan">
      <formula>0</formula>
    </cfRule>
  </conditionalFormatting>
  <conditionalFormatting sqref="C1536:S1536">
    <cfRule type="cellIs" priority="217" stopIfTrue="1" operator="equal">
      <formula>"-"</formula>
    </cfRule>
    <cfRule type="cellIs" dxfId="418" priority="218" operator="greaterThan">
      <formula>$T1536*1.2</formula>
    </cfRule>
  </conditionalFormatting>
  <conditionalFormatting sqref="C1532:S1535">
    <cfRule type="cellIs" dxfId="417" priority="216" operator="greaterThan">
      <formula>0</formula>
    </cfRule>
  </conditionalFormatting>
  <conditionalFormatting sqref="C1544:S1544">
    <cfRule type="cellIs" priority="214" stopIfTrue="1" operator="equal">
      <formula>"-"</formula>
    </cfRule>
    <cfRule type="cellIs" dxfId="416" priority="215" operator="greaterThan">
      <formula>$T1544*1.2</formula>
    </cfRule>
  </conditionalFormatting>
  <conditionalFormatting sqref="C1540:S1543">
    <cfRule type="cellIs" dxfId="415" priority="213" operator="greaterThan">
      <formula>0</formula>
    </cfRule>
  </conditionalFormatting>
  <conditionalFormatting sqref="C1552:S1552">
    <cfRule type="cellIs" priority="211" stopIfTrue="1" operator="equal">
      <formula>"-"</formula>
    </cfRule>
    <cfRule type="cellIs" dxfId="414" priority="212" operator="greaterThan">
      <formula>$T1552*1.2</formula>
    </cfRule>
  </conditionalFormatting>
  <conditionalFormatting sqref="C1548:S1551">
    <cfRule type="cellIs" dxfId="413" priority="210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">
    <cfRule type="cellIs" dxfId="412" priority="209" operator="lessThan">
      <formula>$T1563*0.8</formula>
    </cfRule>
  </conditionalFormatting>
  <conditionalFormatting sqref="C1560:S1560">
    <cfRule type="cellIs" priority="207" stopIfTrue="1" operator="equal">
      <formula>"-"</formula>
    </cfRule>
    <cfRule type="cellIs" dxfId="411" priority="208" operator="greaterThan">
      <formula>$T1560*1.2</formula>
    </cfRule>
  </conditionalFormatting>
  <conditionalFormatting sqref="C1556:S1559">
    <cfRule type="cellIs" dxfId="410" priority="206" operator="greaterThan">
      <formula>0</formula>
    </cfRule>
  </conditionalFormatting>
  <conditionalFormatting sqref="C1568:S1568">
    <cfRule type="cellIs" priority="204" stopIfTrue="1" operator="equal">
      <formula>"-"</formula>
    </cfRule>
    <cfRule type="cellIs" dxfId="409" priority="205" operator="greaterThan">
      <formula>$T1568*1.2</formula>
    </cfRule>
  </conditionalFormatting>
  <conditionalFormatting sqref="C1564:S1567">
    <cfRule type="cellIs" dxfId="408" priority="203" operator="greaterThan">
      <formula>0</formula>
    </cfRule>
  </conditionalFormatting>
  <conditionalFormatting sqref="C1576:S1576">
    <cfRule type="cellIs" priority="201" stopIfTrue="1" operator="equal">
      <formula>"-"</formula>
    </cfRule>
    <cfRule type="cellIs" dxfId="407" priority="202" operator="greaterThan">
      <formula>$T1576*1.2</formula>
    </cfRule>
  </conditionalFormatting>
  <conditionalFormatting sqref="C1572:S1575">
    <cfRule type="cellIs" dxfId="406" priority="200" operator="greaterThan">
      <formula>0</formula>
    </cfRule>
  </conditionalFormatting>
  <conditionalFormatting sqref="C1584:S1584">
    <cfRule type="cellIs" priority="198" stopIfTrue="1" operator="equal">
      <formula>"-"</formula>
    </cfRule>
    <cfRule type="cellIs" dxfId="405" priority="199" operator="greaterThan">
      <formula>$T1584*1.2</formula>
    </cfRule>
  </conditionalFormatting>
  <conditionalFormatting sqref="C1580:S1583">
    <cfRule type="cellIs" dxfId="404" priority="197" operator="greaterThan">
      <formula>0</formula>
    </cfRule>
  </conditionalFormatting>
  <conditionalFormatting sqref="C1592:S1592">
    <cfRule type="cellIs" priority="195" stopIfTrue="1" operator="equal">
      <formula>"-"</formula>
    </cfRule>
    <cfRule type="cellIs" dxfId="403" priority="196" operator="greaterThan">
      <formula>$T1592*1.2</formula>
    </cfRule>
  </conditionalFormatting>
  <conditionalFormatting sqref="C1588:S1591">
    <cfRule type="cellIs" dxfId="402" priority="194" operator="greaterThan">
      <formula>0</formula>
    </cfRule>
  </conditionalFormatting>
  <conditionalFormatting sqref="C1600:S1600">
    <cfRule type="cellIs" priority="192" stopIfTrue="1" operator="equal">
      <formula>"-"</formula>
    </cfRule>
    <cfRule type="cellIs" dxfId="401" priority="193" operator="greaterThan">
      <formula>$T1600*1.2</formula>
    </cfRule>
  </conditionalFormatting>
  <conditionalFormatting sqref="C1596:S1599">
    <cfRule type="cellIs" dxfId="400" priority="191" operator="greaterThan">
      <formula>0</formula>
    </cfRule>
  </conditionalFormatting>
  <conditionalFormatting sqref="C1608:S1608">
    <cfRule type="cellIs" priority="189" stopIfTrue="1" operator="equal">
      <formula>"-"</formula>
    </cfRule>
    <cfRule type="cellIs" dxfId="399" priority="190" operator="greaterThan">
      <formula>$T1608*1.2</formula>
    </cfRule>
  </conditionalFormatting>
  <conditionalFormatting sqref="C1604:S1607">
    <cfRule type="cellIs" dxfId="398" priority="188" operator="greaterThan">
      <formula>0</formula>
    </cfRule>
  </conditionalFormatting>
  <conditionalFormatting sqref="C1616:S1616">
    <cfRule type="cellIs" priority="186" stopIfTrue="1" operator="equal">
      <formula>"-"</formula>
    </cfRule>
    <cfRule type="cellIs" dxfId="397" priority="187" operator="greaterThan">
      <formula>$T1616*1.2</formula>
    </cfRule>
  </conditionalFormatting>
  <conditionalFormatting sqref="C1612:S1615">
    <cfRule type="cellIs" dxfId="396" priority="185" operator="greaterThan">
      <formula>0</formula>
    </cfRule>
  </conditionalFormatting>
  <conditionalFormatting sqref="C1624:S1624">
    <cfRule type="cellIs" priority="183" stopIfTrue="1" operator="equal">
      <formula>"-"</formula>
    </cfRule>
    <cfRule type="cellIs" dxfId="395" priority="184" operator="greaterThan">
      <formula>$T1624*1.2</formula>
    </cfRule>
  </conditionalFormatting>
  <conditionalFormatting sqref="C1620:S1623">
    <cfRule type="cellIs" dxfId="394" priority="182" operator="greaterThan">
      <formula>0</formula>
    </cfRule>
  </conditionalFormatting>
  <conditionalFormatting sqref="C1632:S1632">
    <cfRule type="cellIs" priority="180" stopIfTrue="1" operator="equal">
      <formula>"-"</formula>
    </cfRule>
    <cfRule type="cellIs" dxfId="393" priority="181" operator="greaterThan">
      <formula>$T1632*1.2</formula>
    </cfRule>
  </conditionalFormatting>
  <conditionalFormatting sqref="C1628:S1631">
    <cfRule type="cellIs" dxfId="392" priority="179" operator="greaterThan">
      <formula>0</formula>
    </cfRule>
  </conditionalFormatting>
  <conditionalFormatting sqref="C1640:S1640">
    <cfRule type="cellIs" priority="177" stopIfTrue="1" operator="equal">
      <formula>"-"</formula>
    </cfRule>
    <cfRule type="cellIs" dxfId="391" priority="178" operator="greaterThan">
      <formula>$T1640*1.2</formula>
    </cfRule>
  </conditionalFormatting>
  <conditionalFormatting sqref="C1636:S1639">
    <cfRule type="cellIs" dxfId="390" priority="176" operator="greaterThan">
      <formula>0</formula>
    </cfRule>
  </conditionalFormatting>
  <conditionalFormatting sqref="C1648:S1648">
    <cfRule type="cellIs" priority="174" stopIfTrue="1" operator="equal">
      <formula>"-"</formula>
    </cfRule>
    <cfRule type="cellIs" dxfId="389" priority="175" operator="greaterThan">
      <formula>$T1648*1.2</formula>
    </cfRule>
  </conditionalFormatting>
  <conditionalFormatting sqref="C1644:S1647">
    <cfRule type="cellIs" dxfId="388" priority="173" operator="greaterThan">
      <formula>0</formula>
    </cfRule>
  </conditionalFormatting>
  <conditionalFormatting sqref="C1656:S1656">
    <cfRule type="cellIs" priority="171" stopIfTrue="1" operator="equal">
      <formula>"-"</formula>
    </cfRule>
    <cfRule type="cellIs" dxfId="387" priority="172" operator="greaterThan">
      <formula>$T1656*1.2</formula>
    </cfRule>
  </conditionalFormatting>
  <conditionalFormatting sqref="C1652:S1655">
    <cfRule type="cellIs" dxfId="386" priority="170" operator="greaterThan">
      <formula>0</formula>
    </cfRule>
  </conditionalFormatting>
  <conditionalFormatting sqref="C1664:S1664">
    <cfRule type="cellIs" priority="168" stopIfTrue="1" operator="equal">
      <formula>"-"</formula>
    </cfRule>
    <cfRule type="cellIs" dxfId="385" priority="169" operator="greaterThan">
      <formula>$T1664*1.2</formula>
    </cfRule>
  </conditionalFormatting>
  <conditionalFormatting sqref="C1660:S1663">
    <cfRule type="cellIs" dxfId="384" priority="167" operator="greaterThan">
      <formula>0</formula>
    </cfRule>
  </conditionalFormatting>
  <conditionalFormatting sqref="C1672:S1672">
    <cfRule type="cellIs" priority="165" stopIfTrue="1" operator="equal">
      <formula>"-"</formula>
    </cfRule>
    <cfRule type="cellIs" dxfId="383" priority="166" operator="greaterThan">
      <formula>$T1672*1.2</formula>
    </cfRule>
  </conditionalFormatting>
  <conditionalFormatting sqref="C1668:S1671">
    <cfRule type="cellIs" dxfId="382" priority="164" operator="greaterThan">
      <formula>0</formula>
    </cfRule>
  </conditionalFormatting>
  <conditionalFormatting sqref="C1680:S1680">
    <cfRule type="cellIs" priority="162" stopIfTrue="1" operator="equal">
      <formula>"-"</formula>
    </cfRule>
    <cfRule type="cellIs" dxfId="381" priority="163" operator="greaterThan">
      <formula>$T1680*1.2</formula>
    </cfRule>
  </conditionalFormatting>
  <conditionalFormatting sqref="C1676:S1679">
    <cfRule type="cellIs" dxfId="380" priority="161" operator="greaterThan">
      <formula>0</formula>
    </cfRule>
  </conditionalFormatting>
  <conditionalFormatting sqref="C1688:S1688">
    <cfRule type="cellIs" priority="159" stopIfTrue="1" operator="equal">
      <formula>"-"</formula>
    </cfRule>
    <cfRule type="cellIs" dxfId="379" priority="160" operator="greaterThan">
      <formula>$T1688*1.2</formula>
    </cfRule>
  </conditionalFormatting>
  <conditionalFormatting sqref="C1684:S1687">
    <cfRule type="cellIs" dxfId="378" priority="158" operator="greaterThan">
      <formula>0</formula>
    </cfRule>
  </conditionalFormatting>
  <conditionalFormatting sqref="C1696:S1696">
    <cfRule type="cellIs" priority="156" stopIfTrue="1" operator="equal">
      <formula>"-"</formula>
    </cfRule>
    <cfRule type="cellIs" dxfId="377" priority="157" operator="greaterThan">
      <formula>$T1696*1.2</formula>
    </cfRule>
  </conditionalFormatting>
  <conditionalFormatting sqref="C1692:S1695">
    <cfRule type="cellIs" dxfId="376" priority="155" operator="greaterThan">
      <formula>0</formula>
    </cfRule>
  </conditionalFormatting>
  <conditionalFormatting sqref="C1704:S1704">
    <cfRule type="cellIs" priority="153" stopIfTrue="1" operator="equal">
      <formula>"-"</formula>
    </cfRule>
    <cfRule type="cellIs" dxfId="375" priority="154" operator="greaterThan">
      <formula>$T1704*1.2</formula>
    </cfRule>
  </conditionalFormatting>
  <conditionalFormatting sqref="C1700:S1703">
    <cfRule type="cellIs" dxfId="374" priority="152" operator="greaterThan">
      <formula>0</formula>
    </cfRule>
  </conditionalFormatting>
  <conditionalFormatting sqref="C1712:S1712">
    <cfRule type="cellIs" priority="150" stopIfTrue="1" operator="equal">
      <formula>"-"</formula>
    </cfRule>
    <cfRule type="cellIs" dxfId="373" priority="151" operator="greaterThan">
      <formula>$T1712*1.2</formula>
    </cfRule>
  </conditionalFormatting>
  <conditionalFormatting sqref="C1708:S1711">
    <cfRule type="cellIs" dxfId="372" priority="149" operator="greaterThan">
      <formula>0</formula>
    </cfRule>
  </conditionalFormatting>
  <conditionalFormatting sqref="C1720:S1720">
    <cfRule type="cellIs" priority="147" stopIfTrue="1" operator="equal">
      <formula>"-"</formula>
    </cfRule>
    <cfRule type="cellIs" dxfId="371" priority="148" operator="greaterThan">
      <formula>$T1720*1.2</formula>
    </cfRule>
  </conditionalFormatting>
  <conditionalFormatting sqref="C1716:S1719">
    <cfRule type="cellIs" dxfId="370" priority="146" operator="greaterThan">
      <formula>0</formula>
    </cfRule>
  </conditionalFormatting>
  <conditionalFormatting sqref="C1728:S1728">
    <cfRule type="cellIs" priority="144" stopIfTrue="1" operator="equal">
      <formula>"-"</formula>
    </cfRule>
    <cfRule type="cellIs" dxfId="369" priority="145" operator="greaterThan">
      <formula>$T1728*1.2</formula>
    </cfRule>
  </conditionalFormatting>
  <conditionalFormatting sqref="C1724:S1727">
    <cfRule type="cellIs" dxfId="368" priority="143" operator="greaterThan">
      <formula>0</formula>
    </cfRule>
  </conditionalFormatting>
  <conditionalFormatting sqref="C1736:S1736">
    <cfRule type="cellIs" priority="141" stopIfTrue="1" operator="equal">
      <formula>"-"</formula>
    </cfRule>
    <cfRule type="cellIs" dxfId="367" priority="142" operator="greaterThan">
      <formula>$T1736*1.2</formula>
    </cfRule>
  </conditionalFormatting>
  <conditionalFormatting sqref="C1732:S1735">
    <cfRule type="cellIs" dxfId="366" priority="140" operator="greaterThan">
      <formula>0</formula>
    </cfRule>
  </conditionalFormatting>
  <conditionalFormatting sqref="C1744:S1744">
    <cfRule type="cellIs" priority="138" stopIfTrue="1" operator="equal">
      <formula>"-"</formula>
    </cfRule>
    <cfRule type="cellIs" dxfId="365" priority="139" operator="greaterThan">
      <formula>$T1744*1.2</formula>
    </cfRule>
  </conditionalFormatting>
  <conditionalFormatting sqref="C1740:S1743">
    <cfRule type="cellIs" dxfId="364" priority="137" operator="greaterThan">
      <formula>0</formula>
    </cfRule>
  </conditionalFormatting>
  <conditionalFormatting sqref="C1752:S1752">
    <cfRule type="cellIs" priority="135" stopIfTrue="1" operator="equal">
      <formula>"-"</formula>
    </cfRule>
    <cfRule type="cellIs" dxfId="363" priority="136" operator="greaterThan">
      <formula>$T1752*1.2</formula>
    </cfRule>
  </conditionalFormatting>
  <conditionalFormatting sqref="C1748:S1751">
    <cfRule type="cellIs" dxfId="362" priority="134" operator="greaterThan">
      <formula>0</formula>
    </cfRule>
  </conditionalFormatting>
  <conditionalFormatting sqref="C1760:S1760">
    <cfRule type="cellIs" priority="132" stopIfTrue="1" operator="equal">
      <formula>"-"</formula>
    </cfRule>
    <cfRule type="cellIs" dxfId="361" priority="133" operator="greaterThan">
      <formula>$T1760*1.2</formula>
    </cfRule>
  </conditionalFormatting>
  <conditionalFormatting sqref="C1756:S1759">
    <cfRule type="cellIs" dxfId="360" priority="131" operator="greaterThan">
      <formula>0</formula>
    </cfRule>
  </conditionalFormatting>
  <conditionalFormatting sqref="C1768:S1768">
    <cfRule type="cellIs" priority="129" stopIfTrue="1" operator="equal">
      <formula>"-"</formula>
    </cfRule>
    <cfRule type="cellIs" dxfId="359" priority="130" operator="greaterThan">
      <formula>$T1768*1.2</formula>
    </cfRule>
  </conditionalFormatting>
  <conditionalFormatting sqref="C1764:S1767">
    <cfRule type="cellIs" dxfId="358" priority="128" operator="greaterThan">
      <formula>0</formula>
    </cfRule>
  </conditionalFormatting>
  <conditionalFormatting sqref="C1776:S1776">
    <cfRule type="cellIs" priority="126" stopIfTrue="1" operator="equal">
      <formula>"-"</formula>
    </cfRule>
    <cfRule type="cellIs" dxfId="357" priority="127" operator="greaterThan">
      <formula>$T1776*1.2</formula>
    </cfRule>
  </conditionalFormatting>
  <conditionalFormatting sqref="C1772:S1775">
    <cfRule type="cellIs" dxfId="356" priority="125" operator="greaterThan">
      <formula>0</formula>
    </cfRule>
  </conditionalFormatting>
  <conditionalFormatting sqref="C1784:S1784">
    <cfRule type="cellIs" priority="123" stopIfTrue="1" operator="equal">
      <formula>"-"</formula>
    </cfRule>
    <cfRule type="cellIs" dxfId="355" priority="124" operator="greaterThan">
      <formula>$T1784*1.2</formula>
    </cfRule>
  </conditionalFormatting>
  <conditionalFormatting sqref="C1780:S1783">
    <cfRule type="cellIs" dxfId="354" priority="122" operator="greaterThan">
      <formula>0</formula>
    </cfRule>
  </conditionalFormatting>
  <conditionalFormatting sqref="C1792:S1792">
    <cfRule type="cellIs" priority="120" stopIfTrue="1" operator="equal">
      <formula>"-"</formula>
    </cfRule>
    <cfRule type="cellIs" dxfId="353" priority="121" operator="greaterThan">
      <formula>$T1792*1.2</formula>
    </cfRule>
  </conditionalFormatting>
  <conditionalFormatting sqref="C1788:S1791">
    <cfRule type="cellIs" dxfId="352" priority="119" operator="greaterThan">
      <formula>0</formula>
    </cfRule>
  </conditionalFormatting>
  <conditionalFormatting sqref="C1800:S1800">
    <cfRule type="cellIs" priority="117" stopIfTrue="1" operator="equal">
      <formula>"-"</formula>
    </cfRule>
    <cfRule type="cellIs" dxfId="351" priority="118" operator="greaterThan">
      <formula>$T1800*1.2</formula>
    </cfRule>
  </conditionalFormatting>
  <conditionalFormatting sqref="C1796:S1799">
    <cfRule type="cellIs" dxfId="350" priority="116" operator="greaterThan">
      <formula>0</formula>
    </cfRule>
  </conditionalFormatting>
  <conditionalFormatting sqref="C1808:S1808">
    <cfRule type="cellIs" priority="114" stopIfTrue="1" operator="equal">
      <formula>"-"</formula>
    </cfRule>
    <cfRule type="cellIs" dxfId="349" priority="115" operator="greaterThan">
      <formula>$T1808*1.2</formula>
    </cfRule>
  </conditionalFormatting>
  <conditionalFormatting sqref="C1804:S1807">
    <cfRule type="cellIs" dxfId="348" priority="113" operator="greaterThan">
      <formula>0</formula>
    </cfRule>
  </conditionalFormatting>
  <conditionalFormatting sqref="X2123">
    <cfRule type="cellIs" dxfId="347" priority="112" operator="lessThan">
      <formula>$T2123*0.8</formula>
    </cfRule>
  </conditionalFormatting>
  <conditionalFormatting sqref="C1816:S1816">
    <cfRule type="cellIs" priority="110" stopIfTrue="1" operator="equal">
      <formula>"-"</formula>
    </cfRule>
    <cfRule type="cellIs" dxfId="346" priority="111" operator="greaterThan">
      <formula>$T1816*1.2</formula>
    </cfRule>
  </conditionalFormatting>
  <conditionalFormatting sqref="C1812:S1815">
    <cfRule type="cellIs" dxfId="345" priority="109" operator="greaterThan">
      <formula>0</formula>
    </cfRule>
  </conditionalFormatting>
  <conditionalFormatting sqref="C1824:S1824">
    <cfRule type="cellIs" priority="107" stopIfTrue="1" operator="equal">
      <formula>"-"</formula>
    </cfRule>
    <cfRule type="cellIs" dxfId="344" priority="108" operator="greaterThan">
      <formula>$T1824*1.2</formula>
    </cfRule>
  </conditionalFormatting>
  <conditionalFormatting sqref="C1820:S1823">
    <cfRule type="cellIs" dxfId="343" priority="106" operator="greaterThan">
      <formula>0</formula>
    </cfRule>
  </conditionalFormatting>
  <conditionalFormatting sqref="C1832:S1832">
    <cfRule type="cellIs" priority="104" stopIfTrue="1" operator="equal">
      <formula>"-"</formula>
    </cfRule>
    <cfRule type="cellIs" dxfId="342" priority="105" operator="greaterThan">
      <formula>$T1832*1.2</formula>
    </cfRule>
  </conditionalFormatting>
  <conditionalFormatting sqref="C1828:S1831">
    <cfRule type="cellIs" dxfId="341" priority="103" operator="greaterThan">
      <formula>0</formula>
    </cfRule>
  </conditionalFormatting>
  <conditionalFormatting sqref="C1840:S1840">
    <cfRule type="cellIs" priority="101" stopIfTrue="1" operator="equal">
      <formula>"-"</formula>
    </cfRule>
    <cfRule type="cellIs" dxfId="340" priority="102" operator="greaterThan">
      <formula>$T1840*1.2</formula>
    </cfRule>
  </conditionalFormatting>
  <conditionalFormatting sqref="C1836:S1839">
    <cfRule type="cellIs" dxfId="339" priority="100" operator="greaterThan">
      <formula>0</formula>
    </cfRule>
  </conditionalFormatting>
  <conditionalFormatting sqref="C1848:S1848">
    <cfRule type="cellIs" priority="98" stopIfTrue="1" operator="equal">
      <formula>"-"</formula>
    </cfRule>
    <cfRule type="cellIs" dxfId="338" priority="99" operator="greaterThan">
      <formula>$T1848*1.2</formula>
    </cfRule>
  </conditionalFormatting>
  <conditionalFormatting sqref="C1844:S1847">
    <cfRule type="cellIs" dxfId="337" priority="97" operator="greaterThan">
      <formula>0</formula>
    </cfRule>
  </conditionalFormatting>
  <conditionalFormatting sqref="C1856:S1856">
    <cfRule type="cellIs" priority="95" stopIfTrue="1" operator="equal">
      <formula>"-"</formula>
    </cfRule>
    <cfRule type="cellIs" dxfId="336" priority="96" operator="greaterThan">
      <formula>$T1856*1.2</formula>
    </cfRule>
  </conditionalFormatting>
  <conditionalFormatting sqref="C1852:S1855">
    <cfRule type="cellIs" dxfId="335" priority="94" operator="greaterThan">
      <formula>0</formula>
    </cfRule>
  </conditionalFormatting>
  <conditionalFormatting sqref="C1864:S1864">
    <cfRule type="cellIs" priority="92" stopIfTrue="1" operator="equal">
      <formula>"-"</formula>
    </cfRule>
    <cfRule type="cellIs" dxfId="334" priority="93" operator="greaterThan">
      <formula>$T1864*1.2</formula>
    </cfRule>
  </conditionalFormatting>
  <conditionalFormatting sqref="C1860:S1863">
    <cfRule type="cellIs" dxfId="333" priority="91" operator="greaterThan">
      <formula>0</formula>
    </cfRule>
  </conditionalFormatting>
  <conditionalFormatting sqref="C1872:S1872">
    <cfRule type="cellIs" priority="89" stopIfTrue="1" operator="equal">
      <formula>"-"</formula>
    </cfRule>
    <cfRule type="cellIs" dxfId="332" priority="90" operator="greaterThan">
      <formula>$T1872*1.2</formula>
    </cfRule>
  </conditionalFormatting>
  <conditionalFormatting sqref="C1868:S1871">
    <cfRule type="cellIs" dxfId="331" priority="88" operator="greaterThan">
      <formula>0</formula>
    </cfRule>
  </conditionalFormatting>
  <conditionalFormatting sqref="C1880:S1880">
    <cfRule type="cellIs" priority="86" stopIfTrue="1" operator="equal">
      <formula>"-"</formula>
    </cfRule>
    <cfRule type="cellIs" dxfId="330" priority="87" operator="greaterThan">
      <formula>$T1880*1.2</formula>
    </cfRule>
  </conditionalFormatting>
  <conditionalFormatting sqref="C1876:S1879">
    <cfRule type="cellIs" dxfId="329" priority="85" operator="greaterThan">
      <formula>0</formula>
    </cfRule>
  </conditionalFormatting>
  <conditionalFormatting sqref="C1888:S1888">
    <cfRule type="cellIs" priority="83" stopIfTrue="1" operator="equal">
      <formula>"-"</formula>
    </cfRule>
    <cfRule type="cellIs" dxfId="328" priority="84" operator="greaterThan">
      <formula>$T1888*1.2</formula>
    </cfRule>
  </conditionalFormatting>
  <conditionalFormatting sqref="C1884:S1887">
    <cfRule type="cellIs" dxfId="327" priority="82" operator="greaterThan">
      <formula>0</formula>
    </cfRule>
  </conditionalFormatting>
  <conditionalFormatting sqref="C1896:S1896">
    <cfRule type="cellIs" priority="80" stopIfTrue="1" operator="equal">
      <formula>"-"</formula>
    </cfRule>
    <cfRule type="cellIs" dxfId="326" priority="81" operator="greaterThan">
      <formula>$T1896*1.2</formula>
    </cfRule>
  </conditionalFormatting>
  <conditionalFormatting sqref="C1892:S1895">
    <cfRule type="cellIs" dxfId="325" priority="79" operator="greaterThan">
      <formula>0</formula>
    </cfRule>
  </conditionalFormatting>
  <conditionalFormatting sqref="C1904:S1904">
    <cfRule type="cellIs" priority="77" stopIfTrue="1" operator="equal">
      <formula>"-"</formula>
    </cfRule>
    <cfRule type="cellIs" dxfId="324" priority="78" operator="greaterThan">
      <formula>$T1904*1.2</formula>
    </cfRule>
  </conditionalFormatting>
  <conditionalFormatting sqref="C1900:S1903">
    <cfRule type="cellIs" dxfId="323" priority="76" operator="greaterThan">
      <formula>0</formula>
    </cfRule>
  </conditionalFormatting>
  <conditionalFormatting sqref="C1912:S1912">
    <cfRule type="cellIs" priority="74" stopIfTrue="1" operator="equal">
      <formula>"-"</formula>
    </cfRule>
    <cfRule type="cellIs" dxfId="322" priority="75" operator="greaterThan">
      <formula>$T1912*1.2</formula>
    </cfRule>
  </conditionalFormatting>
  <conditionalFormatting sqref="C1908:S1911">
    <cfRule type="cellIs" dxfId="321" priority="73" operator="greaterThan">
      <formula>0</formula>
    </cfRule>
  </conditionalFormatting>
  <conditionalFormatting sqref="C1920:S1920">
    <cfRule type="cellIs" priority="71" stopIfTrue="1" operator="equal">
      <formula>"-"</formula>
    </cfRule>
    <cfRule type="cellIs" dxfId="320" priority="72" operator="greaterThan">
      <formula>$T1920*1.2</formula>
    </cfRule>
  </conditionalFormatting>
  <conditionalFormatting sqref="C1916:S1919">
    <cfRule type="cellIs" dxfId="319" priority="70" operator="greaterThan">
      <formula>0</formula>
    </cfRule>
  </conditionalFormatting>
  <conditionalFormatting sqref="C1928:S1928">
    <cfRule type="cellIs" priority="68" stopIfTrue="1" operator="equal">
      <formula>"-"</formula>
    </cfRule>
    <cfRule type="cellIs" dxfId="318" priority="69" operator="greaterThan">
      <formula>$T1928*1.2</formula>
    </cfRule>
  </conditionalFormatting>
  <conditionalFormatting sqref="C1924:S1927">
    <cfRule type="cellIs" dxfId="317" priority="67" operator="greaterThan">
      <formula>0</formula>
    </cfRule>
  </conditionalFormatting>
  <conditionalFormatting sqref="C1936:S1936">
    <cfRule type="cellIs" priority="65" stopIfTrue="1" operator="equal">
      <formula>"-"</formula>
    </cfRule>
    <cfRule type="cellIs" dxfId="316" priority="66" operator="greaterThan">
      <formula>$T1936*1.2</formula>
    </cfRule>
  </conditionalFormatting>
  <conditionalFormatting sqref="C1932:S1935">
    <cfRule type="cellIs" dxfId="315" priority="64" operator="greaterThan">
      <formula>0</formula>
    </cfRule>
  </conditionalFormatting>
  <conditionalFormatting sqref="C1944:S1944">
    <cfRule type="cellIs" priority="62" stopIfTrue="1" operator="equal">
      <formula>"-"</formula>
    </cfRule>
    <cfRule type="cellIs" dxfId="314" priority="63" operator="greaterThan">
      <formula>$T1944*1.2</formula>
    </cfRule>
  </conditionalFormatting>
  <conditionalFormatting sqref="C1940:S1943">
    <cfRule type="cellIs" dxfId="313" priority="61" operator="greaterThan">
      <formula>0</formula>
    </cfRule>
  </conditionalFormatting>
  <conditionalFormatting sqref="C1952:S1952">
    <cfRule type="cellIs" priority="59" stopIfTrue="1" operator="equal">
      <formula>"-"</formula>
    </cfRule>
    <cfRule type="cellIs" dxfId="312" priority="60" operator="greaterThan">
      <formula>$T1952*1.2</formula>
    </cfRule>
  </conditionalFormatting>
  <conditionalFormatting sqref="C1948:S1951">
    <cfRule type="cellIs" dxfId="311" priority="58" operator="greaterThan">
      <formula>0</formula>
    </cfRule>
  </conditionalFormatting>
  <conditionalFormatting sqref="C1960:S1960">
    <cfRule type="cellIs" priority="56" stopIfTrue="1" operator="equal">
      <formula>"-"</formula>
    </cfRule>
    <cfRule type="cellIs" dxfId="310" priority="57" operator="greaterThan">
      <formula>$T1960*1.2</formula>
    </cfRule>
  </conditionalFormatting>
  <conditionalFormatting sqref="C1956:S1959">
    <cfRule type="cellIs" dxfId="309" priority="55" operator="greaterThan">
      <formula>0</formula>
    </cfRule>
  </conditionalFormatting>
  <conditionalFormatting sqref="C1968:S1968">
    <cfRule type="cellIs" priority="53" stopIfTrue="1" operator="equal">
      <formula>"-"</formula>
    </cfRule>
    <cfRule type="cellIs" dxfId="308" priority="54" operator="greaterThan">
      <formula>$T1968*1.2</formula>
    </cfRule>
  </conditionalFormatting>
  <conditionalFormatting sqref="C1964:S1967">
    <cfRule type="cellIs" dxfId="307" priority="52" operator="greaterThan">
      <formula>0</formula>
    </cfRule>
  </conditionalFormatting>
  <conditionalFormatting sqref="C1976:S1976">
    <cfRule type="cellIs" priority="50" stopIfTrue="1" operator="equal">
      <formula>"-"</formula>
    </cfRule>
    <cfRule type="cellIs" dxfId="306" priority="51" operator="greaterThan">
      <formula>$T1976*1.2</formula>
    </cfRule>
  </conditionalFormatting>
  <conditionalFormatting sqref="C1972:S1975">
    <cfRule type="cellIs" dxfId="305" priority="49" operator="greaterThan">
      <formula>0</formula>
    </cfRule>
  </conditionalFormatting>
  <conditionalFormatting sqref="C1984:S1984">
    <cfRule type="cellIs" priority="47" stopIfTrue="1" operator="equal">
      <formula>"-"</formula>
    </cfRule>
    <cfRule type="cellIs" dxfId="304" priority="48" operator="greaterThan">
      <formula>$T1984*1.2</formula>
    </cfRule>
  </conditionalFormatting>
  <conditionalFormatting sqref="C1980:S1983">
    <cfRule type="cellIs" dxfId="303" priority="46" operator="greaterThan">
      <formula>0</formula>
    </cfRule>
  </conditionalFormatting>
  <conditionalFormatting sqref="C1992:S1992">
    <cfRule type="cellIs" priority="44" stopIfTrue="1" operator="equal">
      <formula>"-"</formula>
    </cfRule>
    <cfRule type="cellIs" dxfId="302" priority="45" operator="greaterThan">
      <formula>$T1992*1.2</formula>
    </cfRule>
  </conditionalFormatting>
  <conditionalFormatting sqref="C1988:S1991">
    <cfRule type="cellIs" dxfId="301" priority="43" operator="greaterThan">
      <formula>0</formula>
    </cfRule>
  </conditionalFormatting>
  <conditionalFormatting sqref="C2000:S2000">
    <cfRule type="cellIs" priority="41" stopIfTrue="1" operator="equal">
      <formula>"-"</formula>
    </cfRule>
    <cfRule type="cellIs" dxfId="300" priority="42" operator="greaterThan">
      <formula>$T2000*1.2</formula>
    </cfRule>
  </conditionalFormatting>
  <conditionalFormatting sqref="C1996:S1999">
    <cfRule type="cellIs" dxfId="299" priority="40" operator="greaterThan">
      <formula>0</formula>
    </cfRule>
  </conditionalFormatting>
  <conditionalFormatting sqref="C2008:S2008">
    <cfRule type="cellIs" priority="38" stopIfTrue="1" operator="equal">
      <formula>"-"</formula>
    </cfRule>
    <cfRule type="cellIs" dxfId="298" priority="39" operator="greaterThan">
      <formula>$T2008*1.2</formula>
    </cfRule>
  </conditionalFormatting>
  <conditionalFormatting sqref="C2004:S2007">
    <cfRule type="cellIs" dxfId="297" priority="37" operator="greaterThan">
      <formula>0</formula>
    </cfRule>
  </conditionalFormatting>
  <conditionalFormatting sqref="C2016:S2016">
    <cfRule type="cellIs" priority="35" stopIfTrue="1" operator="equal">
      <formula>"-"</formula>
    </cfRule>
    <cfRule type="cellIs" dxfId="296" priority="36" operator="greaterThan">
      <formula>$T2016*1.2</formula>
    </cfRule>
  </conditionalFormatting>
  <conditionalFormatting sqref="C2012:S2015">
    <cfRule type="cellIs" dxfId="295" priority="34" operator="greaterThan">
      <formula>0</formula>
    </cfRule>
  </conditionalFormatting>
  <conditionalFormatting sqref="C2024:S2024">
    <cfRule type="cellIs" priority="32" stopIfTrue="1" operator="equal">
      <formula>"-"</formula>
    </cfRule>
    <cfRule type="cellIs" dxfId="294" priority="33" operator="greaterThan">
      <formula>$T2024*1.2</formula>
    </cfRule>
  </conditionalFormatting>
  <conditionalFormatting sqref="C2020:S2023">
    <cfRule type="cellIs" dxfId="293" priority="31" operator="greaterThan">
      <formula>0</formula>
    </cfRule>
  </conditionalFormatting>
  <conditionalFormatting sqref="C2032:S2032">
    <cfRule type="cellIs" priority="29" stopIfTrue="1" operator="equal">
      <formula>"-"</formula>
    </cfRule>
    <cfRule type="cellIs" dxfId="292" priority="30" operator="greaterThan">
      <formula>$T2032*1.2</formula>
    </cfRule>
  </conditionalFormatting>
  <conditionalFormatting sqref="C2028:S2031">
    <cfRule type="cellIs" dxfId="291" priority="28" operator="greaterThan">
      <formula>0</formula>
    </cfRule>
  </conditionalFormatting>
  <conditionalFormatting sqref="C2040:S2040">
    <cfRule type="cellIs" priority="26" stopIfTrue="1" operator="equal">
      <formula>"-"</formula>
    </cfRule>
    <cfRule type="cellIs" dxfId="290" priority="27" operator="greaterThan">
      <formula>$T2040*1.2</formula>
    </cfRule>
  </conditionalFormatting>
  <conditionalFormatting sqref="C2036:S2039">
    <cfRule type="cellIs" dxfId="289" priority="25" operator="greaterThan">
      <formula>0</formula>
    </cfRule>
  </conditionalFormatting>
  <conditionalFormatting sqref="C2048:S2048">
    <cfRule type="cellIs" priority="23" stopIfTrue="1" operator="equal">
      <formula>"-"</formula>
    </cfRule>
    <cfRule type="cellIs" dxfId="288" priority="24" operator="greaterThan">
      <formula>$T2048*1.2</formula>
    </cfRule>
  </conditionalFormatting>
  <conditionalFormatting sqref="C2044:S2047">
    <cfRule type="cellIs" dxfId="287" priority="22" operator="greaterThan">
      <formula>0</formula>
    </cfRule>
  </conditionalFormatting>
  <conditionalFormatting sqref="C2056:S2056">
    <cfRule type="cellIs" priority="20" stopIfTrue="1" operator="equal">
      <formula>"-"</formula>
    </cfRule>
    <cfRule type="cellIs" dxfId="286" priority="21" operator="greaterThan">
      <formula>$T2056*1.2</formula>
    </cfRule>
  </conditionalFormatting>
  <conditionalFormatting sqref="C2052:S2055">
    <cfRule type="cellIs" dxfId="285" priority="19" operator="greaterThan">
      <formula>0</formula>
    </cfRule>
  </conditionalFormatting>
  <conditionalFormatting sqref="C2064:S2064">
    <cfRule type="cellIs" priority="17" stopIfTrue="1" operator="equal">
      <formula>"-"</formula>
    </cfRule>
    <cfRule type="cellIs" dxfId="284" priority="18" operator="greaterThan">
      <formula>$T2064*1.2</formula>
    </cfRule>
  </conditionalFormatting>
  <conditionalFormatting sqref="C2060:S2063">
    <cfRule type="cellIs" dxfId="283" priority="16" operator="greaterThan">
      <formula>0</formula>
    </cfRule>
  </conditionalFormatting>
  <conditionalFormatting sqref="C2072:S2072">
    <cfRule type="cellIs" priority="14" stopIfTrue="1" operator="equal">
      <formula>"-"</formula>
    </cfRule>
    <cfRule type="cellIs" dxfId="282" priority="15" operator="greaterThan">
      <formula>$T2072*1.2</formula>
    </cfRule>
  </conditionalFormatting>
  <conditionalFormatting sqref="C2068:S2071">
    <cfRule type="cellIs" dxfId="281" priority="13" operator="greaterThan">
      <formula>0</formula>
    </cfRule>
  </conditionalFormatting>
  <conditionalFormatting sqref="C2080:S2080">
    <cfRule type="cellIs" priority="11" stopIfTrue="1" operator="equal">
      <formula>"-"</formula>
    </cfRule>
    <cfRule type="cellIs" dxfId="280" priority="12" operator="greaterThan">
      <formula>$T2080*1.2</formula>
    </cfRule>
  </conditionalFormatting>
  <conditionalFormatting sqref="C2076:S2079">
    <cfRule type="cellIs" dxfId="279" priority="10" operator="greaterThan">
      <formula>0</formula>
    </cfRule>
  </conditionalFormatting>
  <conditionalFormatting sqref="C2088:S2088">
    <cfRule type="cellIs" priority="8" stopIfTrue="1" operator="equal">
      <formula>"-"</formula>
    </cfRule>
    <cfRule type="cellIs" dxfId="278" priority="9" operator="greaterThan">
      <formula>$T2088*1.2</formula>
    </cfRule>
  </conditionalFormatting>
  <conditionalFormatting sqref="C2084:S2087">
    <cfRule type="cellIs" dxfId="277" priority="7" operator="greaterThan">
      <formula>0</formula>
    </cfRule>
  </conditionalFormatting>
  <conditionalFormatting sqref="C2096:S2096">
    <cfRule type="cellIs" priority="5" stopIfTrue="1" operator="equal">
      <formula>"-"</formula>
    </cfRule>
    <cfRule type="cellIs" dxfId="276" priority="6" operator="greaterThan">
      <formula>$T2096*1.2</formula>
    </cfRule>
  </conditionalFormatting>
  <conditionalFormatting sqref="C2092:S2095">
    <cfRule type="cellIs" dxfId="275" priority="4" operator="greaterThan">
      <formula>0</formula>
    </cfRule>
  </conditionalFormatting>
  <conditionalFormatting sqref="C2104:S2104">
    <cfRule type="cellIs" priority="2" stopIfTrue="1" operator="equal">
      <formula>"-"</formula>
    </cfRule>
    <cfRule type="cellIs" dxfId="274" priority="3" operator="greaterThan">
      <formula>$T2104*1.2</formula>
    </cfRule>
  </conditionalFormatting>
  <conditionalFormatting sqref="C2100:S2103">
    <cfRule type="cellIs" dxfId="27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统计数据!B277:B283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统计数据!E277:E283</xm:f>
              <xm:sqref>C7</xm:sqref>
            </x14:sparkline>
            <x14:sparkline>
              <xm:f>统计数据!F277:F283</xm:f>
              <xm:sqref>D7</xm:sqref>
            </x14:sparkline>
            <x14:sparkline>
              <xm:f>统计数据!G277:G283</xm:f>
              <xm:sqref>E7</xm:sqref>
            </x14:sparkline>
            <x14:sparkline>
              <xm:f>统计数据!H277:H283</xm:f>
              <xm:sqref>F7</xm:sqref>
            </x14:sparkline>
            <x14:sparkline>
              <xm:f>统计数据!I277:I283</xm:f>
              <xm:sqref>G7</xm:sqref>
            </x14:sparkline>
            <x14:sparkline>
              <xm:f>统计数据!J277:J283</xm:f>
              <xm:sqref>H7</xm:sqref>
            </x14:sparkline>
            <x14:sparkline>
              <xm:f>统计数据!K277:K283</xm:f>
              <xm:sqref>I7</xm:sqref>
            </x14:sparkline>
            <x14:sparkline>
              <xm:f>统计数据!L277:L283</xm:f>
              <xm:sqref>J7</xm:sqref>
            </x14:sparkline>
            <x14:sparkline>
              <xm:f>统计数据!M277:M283</xm:f>
              <xm:sqref>K7</xm:sqref>
            </x14:sparkline>
            <x14:sparkline>
              <xm:f>统计数据!N277:N283</xm:f>
              <xm:sqref>L7</xm:sqref>
            </x14:sparkline>
            <x14:sparkline>
              <xm:f>统计数据!O277:O283</xm:f>
              <xm:sqref>M7</xm:sqref>
            </x14:sparkline>
            <x14:sparkline>
              <xm:f>统计数据!P277:P283</xm:f>
              <xm:sqref>N7</xm:sqref>
            </x14:sparkline>
            <x14:sparkline>
              <xm:f>统计数据!Q277:Q283</xm:f>
              <xm:sqref>O7</xm:sqref>
            </x14:sparkline>
            <x14:sparkline>
              <xm:f>统计数据!R277:R283</xm:f>
              <xm:sqref>P7</xm:sqref>
            </x14:sparkline>
            <x14:sparkline>
              <xm:f>统计数据!S277:S283</xm:f>
              <xm:sqref>Q7</xm:sqref>
            </x14:sparkline>
            <x14:sparkline>
              <xm:f>统计数据!T277:T283</xm:f>
              <xm:sqref>R7</xm:sqref>
            </x14:sparkline>
            <x14:sparkline>
              <xm:f>统计数据!U277:U283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3"/>
  <sheetViews>
    <sheetView zoomScaleNormal="100" workbookViewId="0">
      <pane ySplit="2" topLeftCell="A253" activePane="bottomLeft" state="frozen"/>
      <selection pane="bottomLeft" activeCell="AO295" sqref="AO295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0" t="s">
        <v>75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</sheetData>
  <mergeCells count="1">
    <mergeCell ref="A1:AL1"/>
  </mergeCells>
  <phoneticPr fontId="6" type="noConversion"/>
  <conditionalFormatting sqref="W23:AL88 W90:AL90">
    <cfRule type="cellIs" dxfId="272" priority="262" operator="between">
      <formula>1</formula>
      <formula>10</formula>
    </cfRule>
    <cfRule type="cellIs" dxfId="271" priority="263" operator="greaterThan">
      <formula>10</formula>
    </cfRule>
    <cfRule type="cellIs" dxfId="270" priority="264" operator="equal">
      <formula>0</formula>
    </cfRule>
  </conditionalFormatting>
  <conditionalFormatting sqref="W89:AL89 W91:AL91 W93:AL93 W95:AL95 W97:AL97 W99:AC99 AE99:AL99">
    <cfRule type="cellIs" dxfId="269" priority="220" operator="between">
      <formula>1</formula>
      <formula>10</formula>
    </cfRule>
    <cfRule type="cellIs" dxfId="268" priority="221" operator="greaterThan">
      <formula>10</formula>
    </cfRule>
    <cfRule type="cellIs" dxfId="267" priority="222" operator="equal">
      <formula>0</formula>
    </cfRule>
  </conditionalFormatting>
  <conditionalFormatting sqref="W92:AL92">
    <cfRule type="cellIs" dxfId="266" priority="217" operator="between">
      <formula>1</formula>
      <formula>10</formula>
    </cfRule>
    <cfRule type="cellIs" dxfId="265" priority="218" operator="greaterThan">
      <formula>10</formula>
    </cfRule>
    <cfRule type="cellIs" dxfId="264" priority="219" operator="equal">
      <formula>0</formula>
    </cfRule>
  </conditionalFormatting>
  <conditionalFormatting sqref="W94:AL94 W96:AL96">
    <cfRule type="cellIs" dxfId="263" priority="214" operator="between">
      <formula>1</formula>
      <formula>10</formula>
    </cfRule>
    <cfRule type="cellIs" dxfId="262" priority="215" operator="greaterThan">
      <formula>10</formula>
    </cfRule>
    <cfRule type="cellIs" dxfId="261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260" priority="211" operator="between">
      <formula>1</formula>
      <formula>10</formula>
    </cfRule>
    <cfRule type="cellIs" dxfId="259" priority="212" operator="greaterThan">
      <formula>10</formula>
    </cfRule>
    <cfRule type="cellIs" dxfId="258" priority="213" operator="equal">
      <formula>0</formula>
    </cfRule>
  </conditionalFormatting>
  <conditionalFormatting sqref="AD99">
    <cfRule type="cellIs" dxfId="257" priority="208" operator="between">
      <formula>1</formula>
      <formula>10</formula>
    </cfRule>
    <cfRule type="cellIs" dxfId="256" priority="209" operator="greaterThan">
      <formula>10</formula>
    </cfRule>
    <cfRule type="cellIs" dxfId="255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54" priority="193" operator="between">
      <formula>1</formula>
      <formula>10</formula>
    </cfRule>
    <cfRule type="cellIs" dxfId="253" priority="194" operator="greaterThan">
      <formula>10</formula>
    </cfRule>
    <cfRule type="cellIs" dxfId="252" priority="195" operator="equal">
      <formula>0</formula>
    </cfRule>
  </conditionalFormatting>
  <conditionalFormatting sqref="AD103 AD105 AD107 AD109 AD111 AD113 AD115 AD117 AD119">
    <cfRule type="cellIs" dxfId="251" priority="190" operator="between">
      <formula>1</formula>
      <formula>10</formula>
    </cfRule>
    <cfRule type="cellIs" dxfId="250" priority="191" operator="greaterThan">
      <formula>10</formula>
    </cfRule>
    <cfRule type="cellIs" dxfId="249" priority="192" operator="equal">
      <formula>0</formula>
    </cfRule>
  </conditionalFormatting>
  <conditionalFormatting sqref="W121:AL121 W123:AL123 W125:AL283">
    <cfRule type="cellIs" dxfId="248" priority="7" operator="between">
      <formula>1</formula>
      <formula>10</formula>
    </cfRule>
    <cfRule type="cellIs" dxfId="247" priority="8" operator="greaterThan">
      <formula>10</formula>
    </cfRule>
    <cfRule type="cellIs" dxfId="246" priority="9" operator="equal">
      <formula>0</formula>
    </cfRule>
  </conditionalFormatting>
  <conditionalFormatting sqref="E3:T283">
    <cfRule type="cellIs" dxfId="245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V27" sqref="V27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4" t="s">
        <v>76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1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31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31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31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31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31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31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31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31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31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31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31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31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32" t="s">
        <v>178</v>
      </c>
      <c r="B16" s="17" t="s">
        <v>19</v>
      </c>
      <c r="C16" s="10">
        <f>SUM(C17:C18)</f>
        <v>69</v>
      </c>
      <c r="D16" s="10">
        <f t="shared" ref="D16" si="35">SUM(D17:D18)</f>
        <v>112</v>
      </c>
      <c r="E16" s="10">
        <f t="shared" ref="E16" si="36">SUM(E17:E18)</f>
        <v>105</v>
      </c>
      <c r="F16" s="10">
        <f t="shared" ref="F16" si="37">SUM(F17:F18)</f>
        <v>123</v>
      </c>
      <c r="G16" s="10">
        <f t="shared" ref="G16" si="38">SUM(G17:G18)</f>
        <v>115</v>
      </c>
      <c r="H16" s="10">
        <f t="shared" ref="H16" si="39">SUM(H17:H18)</f>
        <v>47</v>
      </c>
      <c r="I16" s="10">
        <f t="shared" ref="I16" si="40">SUM(I17:I18)</f>
        <v>162</v>
      </c>
      <c r="J16" s="10">
        <f t="shared" ref="J16" si="41">SUM(J17:J18)</f>
        <v>267</v>
      </c>
      <c r="K16" s="10">
        <f t="shared" ref="K16" si="42">SUM(K17:K18)</f>
        <v>150</v>
      </c>
      <c r="L16" s="10">
        <f t="shared" ref="L16" si="43">SUM(L17:L18)</f>
        <v>138</v>
      </c>
      <c r="M16" s="10">
        <f t="shared" ref="M16" si="44">SUM(M17:M18)</f>
        <v>518</v>
      </c>
      <c r="N16" s="10">
        <f t="shared" ref="N16" si="45">SUM(N17:N18)</f>
        <v>60</v>
      </c>
      <c r="O16" s="10">
        <f t="shared" ref="O16" si="46">SUM(O17:O18)</f>
        <v>174</v>
      </c>
      <c r="P16" s="10">
        <f t="shared" ref="P16" si="47">SUM(P17:P18)</f>
        <v>151</v>
      </c>
      <c r="Q16" s="10">
        <f t="shared" ref="Q16" si="48">SUM(Q17:Q18)</f>
        <v>51</v>
      </c>
      <c r="R16" s="10">
        <f t="shared" ref="R16" si="49">SUM(R17:R18)</f>
        <v>20</v>
      </c>
      <c r="S16" s="10">
        <f t="shared" ref="S16" si="50">SUM(S17:S18)</f>
        <v>0</v>
      </c>
      <c r="T16" s="10">
        <f t="shared" ref="T16" si="51">SUM(T17:T18)</f>
        <v>2262</v>
      </c>
    </row>
    <row r="17" spans="1:22" ht="18" customHeight="1">
      <c r="A17" s="132"/>
      <c r="B17" s="17" t="s">
        <v>20</v>
      </c>
      <c r="C17" s="10">
        <v>0</v>
      </c>
      <c r="D17" s="10">
        <v>13</v>
      </c>
      <c r="E17" s="10">
        <v>7</v>
      </c>
      <c r="F17" s="10">
        <v>9</v>
      </c>
      <c r="G17" s="10">
        <v>9</v>
      </c>
      <c r="H17" s="10">
        <v>0</v>
      </c>
      <c r="I17" s="10">
        <v>5</v>
      </c>
      <c r="J17" s="10">
        <v>30</v>
      </c>
      <c r="K17" s="10">
        <v>12</v>
      </c>
      <c r="L17" s="10">
        <v>17</v>
      </c>
      <c r="M17" s="10">
        <v>60</v>
      </c>
      <c r="N17" s="10">
        <v>3</v>
      </c>
      <c r="O17" s="10">
        <v>40</v>
      </c>
      <c r="P17" s="10">
        <v>12</v>
      </c>
      <c r="Q17" s="10">
        <v>2</v>
      </c>
      <c r="R17" s="10">
        <v>0</v>
      </c>
      <c r="S17" s="10">
        <v>0</v>
      </c>
      <c r="T17" s="10">
        <f>SUM(C17:S17)</f>
        <v>219</v>
      </c>
    </row>
    <row r="18" spans="1:22" ht="18" customHeight="1">
      <c r="A18" s="132"/>
      <c r="B18" s="17" t="s">
        <v>21</v>
      </c>
      <c r="C18" s="14">
        <v>69</v>
      </c>
      <c r="D18" s="14">
        <v>99</v>
      </c>
      <c r="E18" s="14">
        <v>98</v>
      </c>
      <c r="F18" s="14">
        <v>114</v>
      </c>
      <c r="G18" s="14">
        <v>106</v>
      </c>
      <c r="H18" s="14">
        <v>47</v>
      </c>
      <c r="I18" s="14">
        <v>157</v>
      </c>
      <c r="J18" s="14">
        <v>237</v>
      </c>
      <c r="K18" s="14">
        <v>138</v>
      </c>
      <c r="L18" s="14">
        <v>121</v>
      </c>
      <c r="M18" s="14">
        <v>458</v>
      </c>
      <c r="N18" s="14">
        <v>57</v>
      </c>
      <c r="O18" s="14">
        <v>134</v>
      </c>
      <c r="P18" s="14">
        <v>139</v>
      </c>
      <c r="Q18" s="14">
        <v>49</v>
      </c>
      <c r="R18" s="14">
        <v>20</v>
      </c>
      <c r="S18" s="14">
        <v>0</v>
      </c>
      <c r="T18" s="10">
        <f>SUM(C18:S18)</f>
        <v>2043</v>
      </c>
    </row>
    <row r="19" spans="1:22" ht="18" customHeight="1">
      <c r="A19" s="132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43" priority="35" rank="3"/>
  </conditionalFormatting>
  <conditionalFormatting sqref="C4:S4">
    <cfRule type="top10" dxfId="242" priority="36" rank="3"/>
  </conditionalFormatting>
  <conditionalFormatting sqref="C6:S6">
    <cfRule type="top10" dxfId="241" priority="33" bottom="1" rank="3"/>
  </conditionalFormatting>
  <conditionalFormatting sqref="C5:S5">
    <cfRule type="top10" dxfId="240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239" priority="30" rank="3"/>
  </conditionalFormatting>
  <conditionalFormatting sqref="C9:S9">
    <cfRule type="top10" dxfId="238" priority="31" rank="3"/>
  </conditionalFormatting>
  <conditionalFormatting sqref="C10:S10">
    <cfRule type="top10" dxfId="237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236" priority="25" rank="3"/>
  </conditionalFormatting>
  <conditionalFormatting sqref="C13:S13">
    <cfRule type="top10" dxfId="235" priority="26" rank="3"/>
  </conditionalFormatting>
  <conditionalFormatting sqref="C14:S14">
    <cfRule type="top10" dxfId="234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233" priority="21" rank="3"/>
  </conditionalFormatting>
  <conditionalFormatting sqref="C17:S17">
    <cfRule type="top10" dxfId="232" priority="7" rank="3"/>
  </conditionalFormatting>
  <conditionalFormatting sqref="C17:S17">
    <cfRule type="cellIs" dxfId="231" priority="5" stopIfTrue="1" operator="equal">
      <formula>0</formula>
    </cfRule>
  </conditionalFormatting>
  <conditionalFormatting sqref="C18:S18">
    <cfRule type="top10" dxfId="230" priority="2" rank="3"/>
  </conditionalFormatting>
  <conditionalFormatting sqref="C18:S18">
    <cfRule type="cellIs" dxfId="229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统计数据!E219:E283</xm:f>
              <xm:sqref>C19</xm:sqref>
            </x14:sparkline>
            <x14:sparkline>
              <xm:f>统计数据!F219:F283</xm:f>
              <xm:sqref>D19</xm:sqref>
            </x14:sparkline>
            <x14:sparkline>
              <xm:f>统计数据!G219:G283</xm:f>
              <xm:sqref>E19</xm:sqref>
            </x14:sparkline>
            <x14:sparkline>
              <xm:f>统计数据!H219:H283</xm:f>
              <xm:sqref>F19</xm:sqref>
            </x14:sparkline>
            <x14:sparkline>
              <xm:f>统计数据!I219:I283</xm:f>
              <xm:sqref>G19</xm:sqref>
            </x14:sparkline>
            <x14:sparkline>
              <xm:f>统计数据!J219:J283</xm:f>
              <xm:sqref>H19</xm:sqref>
            </x14:sparkline>
            <x14:sparkline>
              <xm:f>统计数据!K219:K283</xm:f>
              <xm:sqref>I19</xm:sqref>
            </x14:sparkline>
            <x14:sparkline>
              <xm:f>统计数据!L219:L283</xm:f>
              <xm:sqref>J19</xm:sqref>
            </x14:sparkline>
            <x14:sparkline>
              <xm:f>统计数据!M219:M283</xm:f>
              <xm:sqref>K19</xm:sqref>
            </x14:sparkline>
            <x14:sparkline>
              <xm:f>统计数据!N219:N283</xm:f>
              <xm:sqref>L19</xm:sqref>
            </x14:sparkline>
            <x14:sparkline>
              <xm:f>统计数据!O219:O283</xm:f>
              <xm:sqref>M19</xm:sqref>
            </x14:sparkline>
            <x14:sparkline>
              <xm:f>统计数据!P219:P283</xm:f>
              <xm:sqref>N19</xm:sqref>
            </x14:sparkline>
            <x14:sparkline>
              <xm:f>统计数据!Q219:Q283</xm:f>
              <xm:sqref>O19</xm:sqref>
            </x14:sparkline>
            <x14:sparkline>
              <xm:f>统计数据!R219:R283</xm:f>
              <xm:sqref>P19</xm:sqref>
            </x14:sparkline>
            <x14:sparkline>
              <xm:f>统计数据!S219:S283</xm:f>
              <xm:sqref>Q19</xm:sqref>
            </x14:sparkline>
            <x14:sparkline>
              <xm:f>统计数据!T219:T283</xm:f>
              <xm:sqref>R19</xm:sqref>
            </x14:sparkline>
            <x14:sparkline>
              <xm:f>统计数据!U219:U283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统计数据!B219:B283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3"/>
  <sheetViews>
    <sheetView workbookViewId="0">
      <pane ySplit="2" topLeftCell="A3" activePane="bottomLeft" state="frozen"/>
      <selection pane="bottomLeft" activeCell="AA49" sqref="AA49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30" t="s">
        <v>77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  <row r="31" spans="1:23">
      <c r="A31" s="6">
        <v>44894</v>
      </c>
      <c r="B31" s="5">
        <f>SUM(C31:W31)</f>
        <v>48</v>
      </c>
      <c r="C31" s="71">
        <v>5</v>
      </c>
      <c r="D31" s="71">
        <v>9</v>
      </c>
      <c r="E31" s="71">
        <v>15</v>
      </c>
      <c r="F31" s="71">
        <v>5</v>
      </c>
      <c r="G31" s="71">
        <v>8</v>
      </c>
      <c r="H31" s="72">
        <v>1</v>
      </c>
      <c r="I31" s="72">
        <v>1</v>
      </c>
      <c r="J31" s="72">
        <v>2</v>
      </c>
      <c r="K31" s="72"/>
      <c r="L31" s="72"/>
      <c r="M31" s="72"/>
      <c r="N31" s="72">
        <v>2</v>
      </c>
      <c r="O31" s="72"/>
      <c r="P31" s="72"/>
      <c r="Q31" s="73"/>
      <c r="R31" s="73"/>
      <c r="S31" s="73"/>
      <c r="T31" s="73"/>
      <c r="U31" s="73"/>
      <c r="V31" s="73"/>
      <c r="W31" s="73"/>
    </row>
    <row r="32" spans="1:23">
      <c r="A32" s="6">
        <v>44895</v>
      </c>
      <c r="B32" s="5">
        <f t="shared" ref="B32" si="10">SUM(C32:W32)</f>
        <v>58</v>
      </c>
      <c r="C32" s="71">
        <v>4</v>
      </c>
      <c r="D32" s="71">
        <v>23</v>
      </c>
      <c r="E32" s="71">
        <v>8</v>
      </c>
      <c r="F32" s="71">
        <v>10</v>
      </c>
      <c r="G32" s="71">
        <v>2</v>
      </c>
      <c r="H32" s="72">
        <v>1</v>
      </c>
      <c r="I32" s="72">
        <v>4</v>
      </c>
      <c r="J32" s="72">
        <v>1</v>
      </c>
      <c r="K32" s="72">
        <v>2</v>
      </c>
      <c r="L32" s="72">
        <v>1</v>
      </c>
      <c r="M32" s="72">
        <v>2</v>
      </c>
      <c r="N32" s="72"/>
      <c r="O32" s="72"/>
      <c r="P32" s="72"/>
      <c r="Q32" s="73"/>
      <c r="R32" s="73"/>
      <c r="S32" s="73"/>
      <c r="T32" s="73"/>
      <c r="U32" s="73"/>
      <c r="V32" s="73"/>
      <c r="W32" s="73"/>
    </row>
    <row r="33" spans="1:23">
      <c r="A33" s="6">
        <v>44896</v>
      </c>
      <c r="B33" s="5">
        <f>SUM(C33:W33)</f>
        <v>40</v>
      </c>
      <c r="C33" s="71">
        <v>2</v>
      </c>
      <c r="D33" s="71">
        <v>19</v>
      </c>
      <c r="E33" s="71">
        <v>10</v>
      </c>
      <c r="F33" s="71">
        <v>5</v>
      </c>
      <c r="G33" s="71">
        <v>1</v>
      </c>
      <c r="H33" s="72">
        <v>1</v>
      </c>
      <c r="I33" s="72">
        <v>1</v>
      </c>
      <c r="J33" s="72"/>
      <c r="K33" s="72"/>
      <c r="L33" s="72"/>
      <c r="M33" s="72"/>
      <c r="N33" s="72">
        <v>1</v>
      </c>
      <c r="O33" s="72"/>
      <c r="P33" s="72"/>
      <c r="Q33" s="73"/>
      <c r="R33" s="73"/>
      <c r="S33" s="73"/>
      <c r="T33" s="73"/>
      <c r="U33" s="73"/>
      <c r="V33" s="73"/>
      <c r="W33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4"/>
  <sheetViews>
    <sheetView workbookViewId="0">
      <pane ySplit="2" topLeftCell="A68" activePane="bottomLeft" state="frozen"/>
      <selection pane="bottomLeft" activeCell="P97" sqref="P97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04" t="s">
        <v>79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6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8">
        <v>44894</v>
      </c>
      <c r="B92" s="89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8">
        <v>44895</v>
      </c>
      <c r="B93" s="89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8">
        <v>44896</v>
      </c>
      <c r="B94" s="89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</sheetData>
  <mergeCells count="1">
    <mergeCell ref="A1:R1"/>
  </mergeCells>
  <phoneticPr fontId="6" type="noConversion"/>
  <conditionalFormatting sqref="C64:R94">
    <cfRule type="cellIs" dxfId="225" priority="4" stopIfTrue="1" operator="greaterThan">
      <formula>0</formula>
    </cfRule>
  </conditionalFormatting>
  <conditionalFormatting sqref="C33:R63">
    <cfRule type="cellIs" dxfId="224" priority="3" stopIfTrue="1" operator="greaterThan">
      <formula>0</formula>
    </cfRule>
  </conditionalFormatting>
  <conditionalFormatting sqref="S30:T30 C3:R31">
    <cfRule type="cellIs" dxfId="223" priority="2" stopIfTrue="1" operator="greaterThan">
      <formula>0</formula>
    </cfRule>
  </conditionalFormatting>
  <conditionalFormatting sqref="C32:R32">
    <cfRule type="cellIs" dxfId="222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93"/>
  <sheetViews>
    <sheetView workbookViewId="0">
      <pane ySplit="5" topLeftCell="A61" activePane="bottomLeft" state="frozen"/>
      <selection pane="bottomLeft" activeCell="V84" sqref="V84"/>
    </sheetView>
  </sheetViews>
  <sheetFormatPr baseColWidth="10" defaultRowHeight="15"/>
  <cols>
    <col min="3" max="20" width="7.6640625" customWidth="1"/>
  </cols>
  <sheetData>
    <row r="1" spans="1:20" ht="23" customHeight="1">
      <c r="A1" s="104" t="s">
        <v>97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36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1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1</v>
      </c>
      <c r="T4" s="11">
        <f>MIN(C4:S4)</f>
        <v>0</v>
      </c>
    </row>
    <row r="5" spans="1:20" ht="18" customHeight="1">
      <c r="A5" s="136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1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102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102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102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03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1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102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102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102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03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1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102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102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102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03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1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102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102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102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03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1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102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102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102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03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1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102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102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102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03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1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102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102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102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03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1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102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102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102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03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1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102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102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102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03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1">
        <v>44894</v>
      </c>
      <c r="B51" s="51" t="s">
        <v>20</v>
      </c>
      <c r="C51" s="52">
        <v>126</v>
      </c>
      <c r="D51" s="52">
        <v>57</v>
      </c>
      <c r="E51" s="52">
        <v>587</v>
      </c>
      <c r="F51" s="52">
        <v>95</v>
      </c>
      <c r="G51" s="52">
        <v>61</v>
      </c>
      <c r="H51" s="52">
        <v>20</v>
      </c>
      <c r="I51" s="52">
        <v>5</v>
      </c>
      <c r="J51" s="52">
        <v>12</v>
      </c>
      <c r="K51" s="52">
        <v>113</v>
      </c>
      <c r="L51" s="52">
        <v>24</v>
      </c>
      <c r="M51" s="52">
        <v>54</v>
      </c>
      <c r="N51" s="52">
        <v>16</v>
      </c>
      <c r="O51" s="52">
        <v>12</v>
      </c>
      <c r="P51" s="52">
        <v>4</v>
      </c>
      <c r="Q51" s="52">
        <v>15</v>
      </c>
      <c r="R51" s="52">
        <v>16</v>
      </c>
      <c r="S51" s="52">
        <v>37</v>
      </c>
      <c r="T51" s="11">
        <f>SUM(C51:S51)</f>
        <v>1254</v>
      </c>
    </row>
    <row r="52" spans="1:20" ht="18" customHeight="1">
      <c r="A52" s="102"/>
      <c r="B52" s="53" t="s">
        <v>21</v>
      </c>
      <c r="C52" s="54">
        <v>90</v>
      </c>
      <c r="D52" s="54">
        <v>18</v>
      </c>
      <c r="E52" s="54">
        <v>929</v>
      </c>
      <c r="F52" s="54">
        <v>102</v>
      </c>
      <c r="G52" s="54">
        <v>171</v>
      </c>
      <c r="H52" s="54">
        <v>52</v>
      </c>
      <c r="I52" s="54">
        <v>2</v>
      </c>
      <c r="J52" s="54">
        <v>91</v>
      </c>
      <c r="K52" s="54">
        <v>546</v>
      </c>
      <c r="L52" s="54">
        <v>207</v>
      </c>
      <c r="M52" s="54">
        <v>441</v>
      </c>
      <c r="N52" s="54">
        <v>489</v>
      </c>
      <c r="O52" s="54">
        <v>4</v>
      </c>
      <c r="P52" s="54">
        <v>18</v>
      </c>
      <c r="Q52" s="54">
        <v>36</v>
      </c>
      <c r="R52" s="54">
        <v>1</v>
      </c>
      <c r="S52" s="54">
        <v>43</v>
      </c>
      <c r="T52" s="11">
        <f>SUM(C52:S52)</f>
        <v>3240</v>
      </c>
    </row>
    <row r="53" spans="1:20" ht="18" customHeight="1">
      <c r="A53" s="102"/>
      <c r="B53" s="53" t="s">
        <v>24</v>
      </c>
      <c r="C53" s="54">
        <v>181</v>
      </c>
      <c r="D53" s="54">
        <v>63</v>
      </c>
      <c r="E53" s="54">
        <v>1372</v>
      </c>
      <c r="F53" s="54">
        <v>149</v>
      </c>
      <c r="G53" s="54">
        <v>186</v>
      </c>
      <c r="H53" s="54">
        <v>68</v>
      </c>
      <c r="I53" s="54">
        <v>3</v>
      </c>
      <c r="J53" s="54">
        <v>90</v>
      </c>
      <c r="K53" s="54">
        <v>629</v>
      </c>
      <c r="L53" s="54">
        <v>220</v>
      </c>
      <c r="M53" s="54">
        <v>417</v>
      </c>
      <c r="N53" s="54">
        <v>372</v>
      </c>
      <c r="O53" s="54">
        <v>12</v>
      </c>
      <c r="P53" s="54">
        <v>20</v>
      </c>
      <c r="Q53" s="54">
        <v>37</v>
      </c>
      <c r="R53" s="54">
        <v>10</v>
      </c>
      <c r="S53" s="54">
        <v>56</v>
      </c>
      <c r="T53" s="11">
        <f>SUM(C53:S53)</f>
        <v>3885</v>
      </c>
    </row>
    <row r="54" spans="1:20" ht="18" customHeight="1">
      <c r="A54" s="102"/>
      <c r="B54" s="53" t="s">
        <v>25</v>
      </c>
      <c r="C54" s="52">
        <v>35</v>
      </c>
      <c r="D54" s="52">
        <v>12</v>
      </c>
      <c r="E54" s="52">
        <v>144</v>
      </c>
      <c r="F54" s="52">
        <v>48</v>
      </c>
      <c r="G54" s="52">
        <v>46</v>
      </c>
      <c r="H54" s="52">
        <v>4</v>
      </c>
      <c r="I54" s="52">
        <v>4</v>
      </c>
      <c r="J54" s="52">
        <v>13</v>
      </c>
      <c r="K54" s="52">
        <v>30</v>
      </c>
      <c r="L54" s="52">
        <v>11</v>
      </c>
      <c r="M54" s="52">
        <v>78</v>
      </c>
      <c r="N54" s="52">
        <v>133</v>
      </c>
      <c r="O54" s="52">
        <v>4</v>
      </c>
      <c r="P54" s="52">
        <v>2</v>
      </c>
      <c r="Q54" s="52">
        <v>14</v>
      </c>
      <c r="R54" s="52">
        <v>7</v>
      </c>
      <c r="S54" s="52">
        <v>24</v>
      </c>
      <c r="T54" s="11">
        <f>SUM(C54:S54)</f>
        <v>609</v>
      </c>
    </row>
    <row r="55" spans="1:20" ht="18" customHeight="1">
      <c r="A55" s="103"/>
      <c r="B55" s="53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1">
        <v>44895</v>
      </c>
      <c r="B56" s="51" t="s">
        <v>20</v>
      </c>
      <c r="C56" s="52">
        <v>45</v>
      </c>
      <c r="D56" s="52">
        <v>7</v>
      </c>
      <c r="E56" s="52">
        <v>331</v>
      </c>
      <c r="F56" s="52">
        <v>61</v>
      </c>
      <c r="G56" s="52">
        <v>40</v>
      </c>
      <c r="H56" s="52">
        <v>44</v>
      </c>
      <c r="I56" s="52">
        <v>52</v>
      </c>
      <c r="J56" s="52">
        <v>20</v>
      </c>
      <c r="K56" s="52">
        <v>162</v>
      </c>
      <c r="L56" s="52">
        <v>4</v>
      </c>
      <c r="M56" s="52">
        <v>78</v>
      </c>
      <c r="N56" s="52">
        <v>16</v>
      </c>
      <c r="O56" s="52">
        <v>14</v>
      </c>
      <c r="P56" s="52">
        <v>11</v>
      </c>
      <c r="Q56" s="52">
        <v>14</v>
      </c>
      <c r="R56" s="52">
        <v>26</v>
      </c>
      <c r="S56" s="52">
        <v>61</v>
      </c>
      <c r="T56" s="11">
        <f>SUM(C56:S56)</f>
        <v>986</v>
      </c>
    </row>
    <row r="57" spans="1:20" ht="18" customHeight="1">
      <c r="A57" s="102"/>
      <c r="B57" s="53" t="s">
        <v>21</v>
      </c>
      <c r="C57" s="54">
        <v>84</v>
      </c>
      <c r="D57" s="54">
        <v>36</v>
      </c>
      <c r="E57" s="54">
        <v>1653</v>
      </c>
      <c r="F57" s="54">
        <v>60</v>
      </c>
      <c r="G57" s="54">
        <v>158</v>
      </c>
      <c r="H57" s="54">
        <v>113</v>
      </c>
      <c r="I57" s="54">
        <v>44</v>
      </c>
      <c r="J57" s="54">
        <v>175</v>
      </c>
      <c r="K57" s="54">
        <v>608</v>
      </c>
      <c r="L57" s="54">
        <v>35</v>
      </c>
      <c r="M57" s="54">
        <v>433</v>
      </c>
      <c r="N57" s="54">
        <v>463</v>
      </c>
      <c r="O57" s="54">
        <v>16</v>
      </c>
      <c r="P57" s="54">
        <v>22</v>
      </c>
      <c r="Q57" s="54">
        <v>19</v>
      </c>
      <c r="R57" s="54">
        <v>1</v>
      </c>
      <c r="S57" s="54">
        <v>100</v>
      </c>
      <c r="T57" s="11">
        <f>SUM(C57:S57)</f>
        <v>4020</v>
      </c>
    </row>
    <row r="58" spans="1:20" ht="18" customHeight="1">
      <c r="A58" s="102"/>
      <c r="B58" s="53" t="s">
        <v>24</v>
      </c>
      <c r="C58" s="54">
        <v>119</v>
      </c>
      <c r="D58" s="54">
        <v>35</v>
      </c>
      <c r="E58" s="54">
        <v>1914</v>
      </c>
      <c r="F58" s="54">
        <v>109</v>
      </c>
      <c r="G58" s="54">
        <v>149</v>
      </c>
      <c r="H58" s="54">
        <v>134</v>
      </c>
      <c r="I58" s="54">
        <v>68</v>
      </c>
      <c r="J58" s="54">
        <v>179</v>
      </c>
      <c r="K58" s="54">
        <v>754</v>
      </c>
      <c r="L58" s="54">
        <v>39</v>
      </c>
      <c r="M58" s="54">
        <v>462</v>
      </c>
      <c r="N58" s="54">
        <v>450</v>
      </c>
      <c r="O58" s="54">
        <v>27</v>
      </c>
      <c r="P58" s="54">
        <v>31</v>
      </c>
      <c r="Q58" s="54">
        <v>27</v>
      </c>
      <c r="R58" s="54">
        <v>23</v>
      </c>
      <c r="S58" s="54">
        <v>130</v>
      </c>
      <c r="T58" s="11">
        <f>SUM(C58:S58)</f>
        <v>4650</v>
      </c>
    </row>
    <row r="59" spans="1:20" ht="18" customHeight="1">
      <c r="A59" s="102"/>
      <c r="B59" s="53" t="s">
        <v>25</v>
      </c>
      <c r="C59" s="52">
        <v>10</v>
      </c>
      <c r="D59" s="52">
        <v>8</v>
      </c>
      <c r="E59" s="52">
        <v>70</v>
      </c>
      <c r="F59" s="52">
        <v>12</v>
      </c>
      <c r="G59" s="52">
        <v>49</v>
      </c>
      <c r="H59" s="52">
        <v>23</v>
      </c>
      <c r="I59" s="52">
        <v>28</v>
      </c>
      <c r="J59" s="52">
        <v>16</v>
      </c>
      <c r="K59" s="52">
        <v>16</v>
      </c>
      <c r="L59" s="52">
        <v>0</v>
      </c>
      <c r="M59" s="52">
        <v>49</v>
      </c>
      <c r="N59" s="52">
        <v>29</v>
      </c>
      <c r="O59" s="52">
        <v>3</v>
      </c>
      <c r="P59" s="52">
        <v>2</v>
      </c>
      <c r="Q59" s="52">
        <v>6</v>
      </c>
      <c r="R59" s="52">
        <v>4</v>
      </c>
      <c r="S59" s="52">
        <v>31</v>
      </c>
      <c r="T59" s="11">
        <f>SUM(C59:S59)</f>
        <v>356</v>
      </c>
    </row>
    <row r="60" spans="1:20" ht="18" customHeight="1">
      <c r="A60" s="103"/>
      <c r="B60" s="53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1">
        <v>44896</v>
      </c>
      <c r="B61" s="51" t="s">
        <v>20</v>
      </c>
      <c r="C61" s="52">
        <v>83</v>
      </c>
      <c r="D61" s="52">
        <v>26</v>
      </c>
      <c r="E61" s="52">
        <v>232</v>
      </c>
      <c r="F61" s="52">
        <v>85</v>
      </c>
      <c r="G61" s="52">
        <v>42</v>
      </c>
      <c r="H61" s="52">
        <v>36</v>
      </c>
      <c r="I61" s="52">
        <v>31</v>
      </c>
      <c r="J61" s="52">
        <v>24</v>
      </c>
      <c r="K61" s="52">
        <v>127</v>
      </c>
      <c r="L61" s="52">
        <v>9</v>
      </c>
      <c r="M61" s="52">
        <v>47</v>
      </c>
      <c r="N61" s="52">
        <v>27</v>
      </c>
      <c r="O61" s="52">
        <v>25</v>
      </c>
      <c r="P61" s="52">
        <v>15</v>
      </c>
      <c r="Q61" s="52">
        <v>12</v>
      </c>
      <c r="R61" s="52">
        <v>44</v>
      </c>
      <c r="S61" s="52">
        <v>51</v>
      </c>
      <c r="T61" s="11">
        <f>SUM(C61:S61)</f>
        <v>916</v>
      </c>
    </row>
    <row r="62" spans="1:20" ht="18" customHeight="1">
      <c r="A62" s="102"/>
      <c r="B62" s="53" t="s">
        <v>21</v>
      </c>
      <c r="C62" s="54">
        <v>123</v>
      </c>
      <c r="D62" s="54">
        <v>78</v>
      </c>
      <c r="E62" s="54">
        <v>1050</v>
      </c>
      <c r="F62" s="54">
        <v>53</v>
      </c>
      <c r="G62" s="54">
        <v>157</v>
      </c>
      <c r="H62" s="54">
        <v>92</v>
      </c>
      <c r="I62" s="54">
        <v>42</v>
      </c>
      <c r="J62" s="54">
        <v>61</v>
      </c>
      <c r="K62" s="54">
        <v>560</v>
      </c>
      <c r="L62" s="54">
        <v>98</v>
      </c>
      <c r="M62" s="54">
        <v>276</v>
      </c>
      <c r="N62" s="54">
        <v>251</v>
      </c>
      <c r="O62" s="54">
        <v>17</v>
      </c>
      <c r="P62" s="54">
        <v>21</v>
      </c>
      <c r="Q62" s="54">
        <v>30</v>
      </c>
      <c r="R62" s="54">
        <v>15</v>
      </c>
      <c r="S62" s="54">
        <v>102</v>
      </c>
      <c r="T62" s="11">
        <f>SUM(C62:S62)</f>
        <v>3026</v>
      </c>
    </row>
    <row r="63" spans="1:20" ht="18" customHeight="1">
      <c r="A63" s="102"/>
      <c r="B63" s="53" t="s">
        <v>24</v>
      </c>
      <c r="C63" s="54">
        <v>182</v>
      </c>
      <c r="D63" s="54">
        <v>86</v>
      </c>
      <c r="E63" s="54">
        <v>1230</v>
      </c>
      <c r="F63" s="54">
        <v>124</v>
      </c>
      <c r="G63" s="54">
        <v>176</v>
      </c>
      <c r="H63" s="54">
        <v>126</v>
      </c>
      <c r="I63" s="54">
        <v>73</v>
      </c>
      <c r="J63" s="54">
        <v>67</v>
      </c>
      <c r="K63" s="54">
        <v>657</v>
      </c>
      <c r="L63" s="54">
        <v>97</v>
      </c>
      <c r="M63" s="54">
        <v>274</v>
      </c>
      <c r="N63" s="54">
        <v>270</v>
      </c>
      <c r="O63" s="54">
        <v>38</v>
      </c>
      <c r="P63" s="54">
        <v>28</v>
      </c>
      <c r="Q63" s="54">
        <v>34</v>
      </c>
      <c r="R63" s="54">
        <v>53</v>
      </c>
      <c r="S63" s="54">
        <v>153</v>
      </c>
      <c r="T63" s="11">
        <f>SUM(C63:S63)</f>
        <v>3668</v>
      </c>
    </row>
    <row r="64" spans="1:20" ht="18" customHeight="1">
      <c r="A64" s="102"/>
      <c r="B64" s="53" t="s">
        <v>25</v>
      </c>
      <c r="C64" s="52">
        <v>24</v>
      </c>
      <c r="D64" s="52">
        <v>18</v>
      </c>
      <c r="E64" s="52">
        <v>52</v>
      </c>
      <c r="F64" s="52">
        <v>14</v>
      </c>
      <c r="G64" s="52">
        <v>23</v>
      </c>
      <c r="H64" s="52">
        <v>2</v>
      </c>
      <c r="I64" s="52">
        <v>0</v>
      </c>
      <c r="J64" s="52">
        <v>18</v>
      </c>
      <c r="K64" s="52">
        <v>30</v>
      </c>
      <c r="L64" s="52">
        <v>10</v>
      </c>
      <c r="M64" s="52">
        <v>49</v>
      </c>
      <c r="N64" s="52">
        <v>8</v>
      </c>
      <c r="O64" s="52">
        <v>4</v>
      </c>
      <c r="P64" s="52">
        <v>8</v>
      </c>
      <c r="Q64" s="52">
        <v>8</v>
      </c>
      <c r="R64" s="52">
        <v>6</v>
      </c>
      <c r="S64" s="52">
        <v>0</v>
      </c>
      <c r="T64" s="11">
        <f>SUM(C64:S64)</f>
        <v>274</v>
      </c>
    </row>
    <row r="65" spans="1:20" ht="18" customHeight="1">
      <c r="A65" s="103"/>
      <c r="B65" s="53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22" t="s">
        <v>32</v>
      </c>
      <c r="B66" s="123"/>
      <c r="C66" s="113" t="s">
        <v>99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5"/>
    </row>
    <row r="67" spans="1:20" ht="18" customHeight="1">
      <c r="A67" s="126"/>
      <c r="B67" s="127"/>
      <c r="C67" s="133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5"/>
    </row>
    <row r="68" spans="1:20" ht="18" customHeight="1"/>
    <row r="69" spans="1:20" ht="18" customHeight="1"/>
    <row r="70" spans="1:20" ht="18" customHeight="1"/>
    <row r="71" spans="1:20" ht="18" customHeight="1"/>
    <row r="72" spans="1:20" ht="18" customHeight="1"/>
    <row r="73" spans="1:20" ht="18" customHeight="1"/>
    <row r="74" spans="1:20" ht="18" customHeight="1"/>
    <row r="75" spans="1:20" ht="18" customHeight="1"/>
    <row r="76" spans="1:20" ht="18" customHeight="1"/>
    <row r="77" spans="1:20" ht="18" customHeight="1"/>
    <row r="78" spans="1:20" ht="18" customHeight="1"/>
    <row r="79" spans="1:20" ht="18" customHeight="1"/>
    <row r="80" spans="1:2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</sheetData>
  <mergeCells count="16">
    <mergeCell ref="A66:B67"/>
    <mergeCell ref="C66:T67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46:A50"/>
    <mergeCell ref="A51:A55"/>
    <mergeCell ref="A56:A60"/>
    <mergeCell ref="A61:A65"/>
  </mergeCells>
  <phoneticPr fontId="6" type="noConversion"/>
  <conditionalFormatting sqref="C40:S40 C45:S45 C50:S50 C55:S55 C60:S60 C65:S65">
    <cfRule type="cellIs" priority="2340" stopIfTrue="1" operator="equal">
      <formula>"-"</formula>
    </cfRule>
    <cfRule type="cellIs" dxfId="220" priority="2341" operator="greaterThan">
      <formula>$T40*1.2</formula>
    </cfRule>
  </conditionalFormatting>
  <conditionalFormatting sqref="C36:S36">
    <cfRule type="top10" dxfId="219" priority="70" rank="3"/>
  </conditionalFormatting>
  <conditionalFormatting sqref="C37:S37">
    <cfRule type="top10" dxfId="218" priority="69" rank="3"/>
  </conditionalFormatting>
  <conditionalFormatting sqref="C38:S38">
    <cfRule type="top10" dxfId="217" priority="68" rank="3"/>
  </conditionalFormatting>
  <conditionalFormatting sqref="C39:S39">
    <cfRule type="top10" dxfId="216" priority="67" rank="3"/>
  </conditionalFormatting>
  <conditionalFormatting sqref="C35:S35">
    <cfRule type="cellIs" priority="65" stopIfTrue="1" operator="equal">
      <formula>"-"</formula>
    </cfRule>
    <cfRule type="cellIs" dxfId="215" priority="66" operator="greaterThan">
      <formula>$T35*1.2</formula>
    </cfRule>
  </conditionalFormatting>
  <conditionalFormatting sqref="C31:S31">
    <cfRule type="top10" dxfId="214" priority="63" rank="3"/>
  </conditionalFormatting>
  <conditionalFormatting sqref="C32:S32">
    <cfRule type="top10" dxfId="213" priority="62" rank="3"/>
  </conditionalFormatting>
  <conditionalFormatting sqref="C33:S33">
    <cfRule type="top10" dxfId="212" priority="61" rank="3"/>
  </conditionalFormatting>
  <conditionalFormatting sqref="C34:S34">
    <cfRule type="top10" dxfId="211" priority="60" rank="3"/>
  </conditionalFormatting>
  <conditionalFormatting sqref="C5:S5">
    <cfRule type="cellIs" dxfId="210" priority="59" operator="greaterThan">
      <formula>0</formula>
    </cfRule>
  </conditionalFormatting>
  <conditionalFormatting sqref="C4:S4">
    <cfRule type="cellIs" dxfId="209" priority="58" operator="greaterThan">
      <formula>0</formula>
    </cfRule>
  </conditionalFormatting>
  <conditionalFormatting sqref="T5">
    <cfRule type="cellIs" dxfId="208" priority="57" operator="greaterThan">
      <formula>0</formula>
    </cfRule>
  </conditionalFormatting>
  <conditionalFormatting sqref="T4">
    <cfRule type="cellIs" dxfId="207" priority="56" operator="greaterThan">
      <formula>0</formula>
    </cfRule>
  </conditionalFormatting>
  <conditionalFormatting sqref="C25:S25">
    <cfRule type="cellIs" priority="54" stopIfTrue="1" operator="equal">
      <formula>"-"</formula>
    </cfRule>
    <cfRule type="cellIs" dxfId="206" priority="55" operator="greaterThan">
      <formula>$T25*1.2</formula>
    </cfRule>
  </conditionalFormatting>
  <conditionalFormatting sqref="C21:S21">
    <cfRule type="top10" dxfId="205" priority="53" rank="3"/>
  </conditionalFormatting>
  <conditionalFormatting sqref="C22:S22">
    <cfRule type="top10" dxfId="204" priority="52" rank="3"/>
  </conditionalFormatting>
  <conditionalFormatting sqref="C23:S23">
    <cfRule type="top10" dxfId="203" priority="51" rank="3"/>
  </conditionalFormatting>
  <conditionalFormatting sqref="C24:S24">
    <cfRule type="top10" dxfId="202" priority="50" rank="3"/>
  </conditionalFormatting>
  <conditionalFormatting sqref="C30:S30">
    <cfRule type="cellIs" priority="48" stopIfTrue="1" operator="equal">
      <formula>"-"</formula>
    </cfRule>
    <cfRule type="cellIs" dxfId="201" priority="49" operator="greaterThan">
      <formula>$T30*1.2</formula>
    </cfRule>
  </conditionalFormatting>
  <conditionalFormatting sqref="C26:S26">
    <cfRule type="top10" dxfId="200" priority="47" rank="3"/>
  </conditionalFormatting>
  <conditionalFormatting sqref="C27:S27">
    <cfRule type="top10" dxfId="199" priority="46" rank="3"/>
  </conditionalFormatting>
  <conditionalFormatting sqref="C28:S28">
    <cfRule type="top10" dxfId="198" priority="45" rank="3"/>
  </conditionalFormatting>
  <conditionalFormatting sqref="C29:S29">
    <cfRule type="top10" dxfId="197" priority="44" rank="3"/>
  </conditionalFormatting>
  <conditionalFormatting sqref="C20:S20">
    <cfRule type="cellIs" priority="42" stopIfTrue="1" operator="equal">
      <formula>"-"</formula>
    </cfRule>
    <cfRule type="cellIs" dxfId="196" priority="43" operator="greaterThan">
      <formula>$T20*1.2</formula>
    </cfRule>
  </conditionalFormatting>
  <conditionalFormatting sqref="C16:S16">
    <cfRule type="top10" dxfId="195" priority="41" rank="3"/>
  </conditionalFormatting>
  <conditionalFormatting sqref="C17:S17">
    <cfRule type="top10" dxfId="194" priority="40" rank="3"/>
  </conditionalFormatting>
  <conditionalFormatting sqref="C18:S18">
    <cfRule type="top10" dxfId="193" priority="39" rank="3"/>
  </conditionalFormatting>
  <conditionalFormatting sqref="C19:S19">
    <cfRule type="top10" dxfId="192" priority="38" rank="3"/>
  </conditionalFormatting>
  <conditionalFormatting sqref="C15:S15">
    <cfRule type="cellIs" priority="36" stopIfTrue="1" operator="equal">
      <formula>"-"</formula>
    </cfRule>
    <cfRule type="cellIs" dxfId="191" priority="37" operator="greaterThan">
      <formula>$T15*1.2</formula>
    </cfRule>
  </conditionalFormatting>
  <conditionalFormatting sqref="C11:S11">
    <cfRule type="top10" dxfId="190" priority="35" rank="3"/>
  </conditionalFormatting>
  <conditionalFormatting sqref="C12:S12">
    <cfRule type="top10" dxfId="189" priority="34" rank="3"/>
  </conditionalFormatting>
  <conditionalFormatting sqref="C13:S13">
    <cfRule type="top10" dxfId="188" priority="33" rank="3"/>
  </conditionalFormatting>
  <conditionalFormatting sqref="C14:S14">
    <cfRule type="top10" dxfId="187" priority="32" rank="3"/>
  </conditionalFormatting>
  <conditionalFormatting sqref="C10:S10">
    <cfRule type="cellIs" priority="30" stopIfTrue="1" operator="equal">
      <formula>"-"</formula>
    </cfRule>
    <cfRule type="cellIs" dxfId="186" priority="31" operator="greaterThan">
      <formula>$T10*1.2</formula>
    </cfRule>
  </conditionalFormatting>
  <conditionalFormatting sqref="C6:S6">
    <cfRule type="top10" dxfId="185" priority="29" rank="3"/>
  </conditionalFormatting>
  <conditionalFormatting sqref="C7:S7">
    <cfRule type="top10" dxfId="184" priority="28" rank="3"/>
  </conditionalFormatting>
  <conditionalFormatting sqref="C8:S8">
    <cfRule type="top10" dxfId="183" priority="27" rank="3"/>
  </conditionalFormatting>
  <conditionalFormatting sqref="C9:S9">
    <cfRule type="top10" dxfId="182" priority="26" rank="3"/>
  </conditionalFormatting>
  <conditionalFormatting sqref="C41:S41">
    <cfRule type="top10" dxfId="181" priority="20" rank="3"/>
  </conditionalFormatting>
  <conditionalFormatting sqref="C42:S42">
    <cfRule type="top10" dxfId="180" priority="19" rank="3"/>
  </conditionalFormatting>
  <conditionalFormatting sqref="C43:S43">
    <cfRule type="top10" dxfId="179" priority="18" rank="3"/>
  </conditionalFormatting>
  <conditionalFormatting sqref="C44:S44">
    <cfRule type="top10" dxfId="178" priority="17" rank="3"/>
  </conditionalFormatting>
  <conditionalFormatting sqref="C46:S46">
    <cfRule type="top10" dxfId="177" priority="16" rank="3"/>
  </conditionalFormatting>
  <conditionalFormatting sqref="C47:S47">
    <cfRule type="top10" dxfId="176" priority="15" rank="3"/>
  </conditionalFormatting>
  <conditionalFormatting sqref="C48:S48">
    <cfRule type="top10" dxfId="175" priority="14" rank="3"/>
  </conditionalFormatting>
  <conditionalFormatting sqref="C49:S49">
    <cfRule type="top10" dxfId="174" priority="13" rank="3"/>
  </conditionalFormatting>
  <conditionalFormatting sqref="C51:S51">
    <cfRule type="top10" dxfId="173" priority="12" rank="3"/>
  </conditionalFormatting>
  <conditionalFormatting sqref="C52:S52">
    <cfRule type="top10" dxfId="172" priority="11" rank="3"/>
  </conditionalFormatting>
  <conditionalFormatting sqref="C53:S53">
    <cfRule type="top10" dxfId="171" priority="10" rank="3"/>
  </conditionalFormatting>
  <conditionalFormatting sqref="C54:S54">
    <cfRule type="top10" dxfId="170" priority="9" rank="3"/>
  </conditionalFormatting>
  <conditionalFormatting sqref="C56:S56">
    <cfRule type="top10" dxfId="169" priority="8" rank="3"/>
  </conditionalFormatting>
  <conditionalFormatting sqref="C57:S57">
    <cfRule type="top10" dxfId="168" priority="7" rank="3"/>
  </conditionalFormatting>
  <conditionalFormatting sqref="C58:S58">
    <cfRule type="top10" dxfId="167" priority="6" rank="3"/>
  </conditionalFormatting>
  <conditionalFormatting sqref="C59:S59">
    <cfRule type="top10" dxfId="166" priority="5" rank="3"/>
  </conditionalFormatting>
  <conditionalFormatting sqref="C61:S61">
    <cfRule type="top10" dxfId="165" priority="4" rank="3"/>
  </conditionalFormatting>
  <conditionalFormatting sqref="C62:S62">
    <cfRule type="top10" dxfId="164" priority="3" rank="3"/>
  </conditionalFormatting>
  <conditionalFormatting sqref="C63:S63">
    <cfRule type="top10" dxfId="163" priority="2" rank="3"/>
  </conditionalFormatting>
  <conditionalFormatting sqref="C64:S64">
    <cfRule type="top10" dxfId="162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'重-北京2'!E8:E14</xm:f>
              <xm:sqref>C3</xm:sqref>
            </x14:sparkline>
            <x14:sparkline>
              <xm:f>'重-北京2'!F8:F14</xm:f>
              <xm:sqref>D3</xm:sqref>
            </x14:sparkline>
            <x14:sparkline>
              <xm:f>'重-北京2'!G8:G14</xm:f>
              <xm:sqref>E3</xm:sqref>
            </x14:sparkline>
            <x14:sparkline>
              <xm:f>'重-北京2'!H8:H14</xm:f>
              <xm:sqref>F3</xm:sqref>
            </x14:sparkline>
            <x14:sparkline>
              <xm:f>'重-北京2'!I8:I14</xm:f>
              <xm:sqref>G3</xm:sqref>
            </x14:sparkline>
            <x14:sparkline>
              <xm:f>'重-北京2'!J8:J14</xm:f>
              <xm:sqref>H3</xm:sqref>
            </x14:sparkline>
            <x14:sparkline>
              <xm:f>'重-北京2'!K8:K14</xm:f>
              <xm:sqref>I3</xm:sqref>
            </x14:sparkline>
            <x14:sparkline>
              <xm:f>'重-北京2'!L8:L14</xm:f>
              <xm:sqref>J3</xm:sqref>
            </x14:sparkline>
            <x14:sparkline>
              <xm:f>'重-北京2'!M8:M14</xm:f>
              <xm:sqref>K3</xm:sqref>
            </x14:sparkline>
            <x14:sparkline>
              <xm:f>'重-北京2'!N8:N14</xm:f>
              <xm:sqref>L3</xm:sqref>
            </x14:sparkline>
            <x14:sparkline>
              <xm:f>'重-北京2'!O8:O14</xm:f>
              <xm:sqref>M3</xm:sqref>
            </x14:sparkline>
            <x14:sparkline>
              <xm:f>'重-北京2'!P8:P14</xm:f>
              <xm:sqref>N3</xm:sqref>
            </x14:sparkline>
            <x14:sparkline>
              <xm:f>'重-北京2'!Q8:Q14</xm:f>
              <xm:sqref>O3</xm:sqref>
            </x14:sparkline>
            <x14:sparkline>
              <xm:f>'重-北京2'!R8:R14</xm:f>
              <xm:sqref>P3</xm:sqref>
            </x14:sparkline>
            <x14:sparkline>
              <xm:f>'重-北京2'!S8:S14</xm:f>
              <xm:sqref>Q3</xm:sqref>
            </x14:sparkline>
            <x14:sparkline>
              <xm:f>'重-北京2'!T8:T14</xm:f>
              <xm:sqref>R3</xm:sqref>
            </x14:sparkline>
            <x14:sparkline>
              <xm:f>'重-北京2'!U8:U14</xm:f>
              <xm:sqref>S3</xm:sqref>
            </x14:sparkline>
          </x14:sparklines>
        </x14:sparklineGroup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'重-北京2'!B8:B14</xm:f>
              <xm:sqref>T3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4"/>
  <sheetViews>
    <sheetView workbookViewId="0">
      <pane ySplit="2" topLeftCell="A3" activePane="bottomLeft" state="frozen"/>
      <selection pane="bottomLeft" activeCell="U25" sqref="U25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0" t="s">
        <v>98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80</v>
      </c>
      <c r="F2" s="92" t="s">
        <v>81</v>
      </c>
      <c r="G2" s="92" t="s">
        <v>82</v>
      </c>
      <c r="H2" s="92" t="s">
        <v>83</v>
      </c>
      <c r="I2" s="92" t="s">
        <v>84</v>
      </c>
      <c r="J2" s="92" t="s">
        <v>85</v>
      </c>
      <c r="K2" s="92" t="s">
        <v>86</v>
      </c>
      <c r="L2" s="92" t="s">
        <v>87</v>
      </c>
      <c r="M2" s="92" t="s">
        <v>88</v>
      </c>
      <c r="N2" s="92" t="s">
        <v>89</v>
      </c>
      <c r="O2" s="92" t="s">
        <v>90</v>
      </c>
      <c r="P2" s="92" t="s">
        <v>91</v>
      </c>
      <c r="Q2" s="92" t="s">
        <v>92</v>
      </c>
      <c r="R2" s="92" t="s">
        <v>93</v>
      </c>
      <c r="S2" s="92" t="s">
        <v>94</v>
      </c>
      <c r="T2" s="92" t="s">
        <v>95</v>
      </c>
      <c r="U2" s="92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</sheetData>
  <mergeCells count="1">
    <mergeCell ref="A1:U1"/>
  </mergeCells>
  <phoneticPr fontId="6" type="noConversion"/>
  <conditionalFormatting sqref="E3:U14">
    <cfRule type="cellIs" dxfId="161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68"/>
  <sheetViews>
    <sheetView tabSelected="1" workbookViewId="0">
      <pane ySplit="5" topLeftCell="A63" activePane="bottomLeft" state="frozen"/>
      <selection pane="bottomLeft" activeCell="M4" sqref="M4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04" t="s">
        <v>100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6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36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6"/>
      <c r="B4" s="17" t="s">
        <v>36</v>
      </c>
      <c r="C4" s="14">
        <v>0</v>
      </c>
      <c r="D4" s="14">
        <v>1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3</v>
      </c>
      <c r="L4" s="14">
        <v>1</v>
      </c>
      <c r="M4" s="14">
        <v>0</v>
      </c>
      <c r="N4" s="38" t="s">
        <v>39</v>
      </c>
      <c r="O4" s="11">
        <f>MIN(C4:N4)</f>
        <v>0</v>
      </c>
    </row>
    <row r="5" spans="1:15" ht="18" customHeight="1">
      <c r="A5" s="136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1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102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102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102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03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1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102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102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102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03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1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102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102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102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03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1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102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102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102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03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1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102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102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102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03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1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102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102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102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03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1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102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102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102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03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1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102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102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102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03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1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102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102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102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03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1">
        <v>44894</v>
      </c>
      <c r="B51" s="51" t="s">
        <v>20</v>
      </c>
      <c r="C51" s="52">
        <v>0</v>
      </c>
      <c r="D51" s="52">
        <v>2</v>
      </c>
      <c r="E51" s="52">
        <v>302</v>
      </c>
      <c r="F51" s="52">
        <v>5</v>
      </c>
      <c r="G51" s="52">
        <v>3</v>
      </c>
      <c r="H51" s="52">
        <v>2</v>
      </c>
      <c r="I51" s="52">
        <v>2</v>
      </c>
      <c r="J51" s="52">
        <v>0</v>
      </c>
      <c r="K51" s="52">
        <v>0</v>
      </c>
      <c r="L51" s="52">
        <v>2</v>
      </c>
      <c r="M51" s="52">
        <v>0</v>
      </c>
      <c r="N51" s="52">
        <v>223</v>
      </c>
      <c r="O51" s="11">
        <f>SUM(C51:N51)</f>
        <v>541</v>
      </c>
    </row>
    <row r="52" spans="1:15" ht="18" customHeight="1">
      <c r="A52" s="102"/>
      <c r="B52" s="53" t="s">
        <v>21</v>
      </c>
      <c r="C52" s="54">
        <v>21</v>
      </c>
      <c r="D52" s="54">
        <v>46</v>
      </c>
      <c r="E52" s="54">
        <v>4900</v>
      </c>
      <c r="F52" s="54">
        <v>174</v>
      </c>
      <c r="G52" s="54">
        <v>29</v>
      </c>
      <c r="H52" s="54">
        <v>49</v>
      </c>
      <c r="I52" s="54">
        <v>99</v>
      </c>
      <c r="J52" s="54">
        <v>47</v>
      </c>
      <c r="K52" s="54">
        <v>38</v>
      </c>
      <c r="L52" s="54">
        <v>13</v>
      </c>
      <c r="M52" s="54">
        <v>14</v>
      </c>
      <c r="N52" s="54">
        <v>1024</v>
      </c>
      <c r="O52" s="11">
        <f>SUM(C52:N52)</f>
        <v>6454</v>
      </c>
    </row>
    <row r="53" spans="1:15" ht="18" customHeight="1">
      <c r="A53" s="102"/>
      <c r="B53" s="53" t="s">
        <v>24</v>
      </c>
      <c r="C53" s="54">
        <v>12</v>
      </c>
      <c r="D53" s="54">
        <v>42</v>
      </c>
      <c r="E53" s="54">
        <v>5188</v>
      </c>
      <c r="F53" s="54">
        <v>169</v>
      </c>
      <c r="G53" s="54">
        <v>30</v>
      </c>
      <c r="H53" s="54">
        <v>46</v>
      </c>
      <c r="I53" s="54">
        <v>88</v>
      </c>
      <c r="J53" s="54">
        <v>38</v>
      </c>
      <c r="K53" s="54">
        <v>38</v>
      </c>
      <c r="L53" s="54">
        <v>15</v>
      </c>
      <c r="M53" s="54">
        <v>14</v>
      </c>
      <c r="N53" s="54">
        <v>0</v>
      </c>
      <c r="O53" s="11">
        <f>SUM(C53:N53)</f>
        <v>5680</v>
      </c>
    </row>
    <row r="54" spans="1:15" ht="18" customHeight="1">
      <c r="A54" s="102"/>
      <c r="B54" s="53" t="s">
        <v>25</v>
      </c>
      <c r="C54" s="52">
        <v>9</v>
      </c>
      <c r="D54" s="52">
        <v>6</v>
      </c>
      <c r="E54" s="52">
        <v>14</v>
      </c>
      <c r="F54" s="52">
        <v>10</v>
      </c>
      <c r="G54" s="52">
        <v>2</v>
      </c>
      <c r="H54" s="52">
        <v>5</v>
      </c>
      <c r="I54" s="52">
        <v>13</v>
      </c>
      <c r="J54" s="52">
        <v>9</v>
      </c>
      <c r="K54" s="52">
        <v>0</v>
      </c>
      <c r="L54" s="52">
        <v>0</v>
      </c>
      <c r="M54" s="52">
        <v>0</v>
      </c>
      <c r="N54" s="52">
        <v>0</v>
      </c>
      <c r="O54" s="11">
        <f>SUM(C54:N54)</f>
        <v>68</v>
      </c>
    </row>
    <row r="55" spans="1:15" ht="18" customHeight="1">
      <c r="A55" s="103"/>
      <c r="B55" s="53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1">
        <v>44895</v>
      </c>
      <c r="B56" s="51" t="s">
        <v>20</v>
      </c>
      <c r="C56" s="52">
        <v>0</v>
      </c>
      <c r="D56" s="52">
        <v>1</v>
      </c>
      <c r="E56" s="52">
        <v>280</v>
      </c>
      <c r="F56" s="52">
        <v>29</v>
      </c>
      <c r="G56" s="52">
        <v>3</v>
      </c>
      <c r="H56" s="52">
        <v>4</v>
      </c>
      <c r="I56" s="52">
        <v>3</v>
      </c>
      <c r="J56" s="52">
        <v>0</v>
      </c>
      <c r="K56" s="52">
        <v>0</v>
      </c>
      <c r="L56" s="52">
        <v>1</v>
      </c>
      <c r="M56" s="52">
        <v>1</v>
      </c>
      <c r="N56" s="52">
        <v>361</v>
      </c>
      <c r="O56" s="11">
        <f>SUM(C56:N56)</f>
        <v>683</v>
      </c>
    </row>
    <row r="57" spans="1:15" ht="18" customHeight="1">
      <c r="A57" s="102"/>
      <c r="B57" s="53" t="s">
        <v>21</v>
      </c>
      <c r="C57" s="54">
        <v>28</v>
      </c>
      <c r="D57" s="54">
        <v>24</v>
      </c>
      <c r="E57" s="54">
        <v>3785</v>
      </c>
      <c r="F57" s="54">
        <v>137</v>
      </c>
      <c r="G57" s="54">
        <v>10</v>
      </c>
      <c r="H57" s="54">
        <v>40</v>
      </c>
      <c r="I57" s="54">
        <v>18</v>
      </c>
      <c r="J57" s="54">
        <v>12</v>
      </c>
      <c r="K57" s="54">
        <v>31</v>
      </c>
      <c r="L57" s="54">
        <v>5</v>
      </c>
      <c r="M57" s="54">
        <v>43</v>
      </c>
      <c r="N57" s="54">
        <v>1496</v>
      </c>
      <c r="O57" s="11">
        <f>SUM(C57:N57)</f>
        <v>5629</v>
      </c>
    </row>
    <row r="58" spans="1:15" ht="18" customHeight="1">
      <c r="A58" s="102"/>
      <c r="B58" s="53" t="s">
        <v>24</v>
      </c>
      <c r="C58" s="54">
        <v>15</v>
      </c>
      <c r="D58" s="54">
        <v>15</v>
      </c>
      <c r="E58" s="54">
        <v>4054</v>
      </c>
      <c r="F58" s="54">
        <v>157</v>
      </c>
      <c r="G58" s="54">
        <v>13</v>
      </c>
      <c r="H58" s="54">
        <v>37</v>
      </c>
      <c r="I58" s="54">
        <v>17</v>
      </c>
      <c r="J58" s="54">
        <v>9</v>
      </c>
      <c r="K58" s="54">
        <v>31</v>
      </c>
      <c r="L58" s="54">
        <v>4</v>
      </c>
      <c r="M58" s="54">
        <v>42</v>
      </c>
      <c r="N58" s="54">
        <v>1857</v>
      </c>
      <c r="O58" s="11">
        <f>SUM(C58:N58)</f>
        <v>6251</v>
      </c>
    </row>
    <row r="59" spans="1:15" ht="18" customHeight="1">
      <c r="A59" s="102"/>
      <c r="B59" s="53" t="s">
        <v>25</v>
      </c>
      <c r="C59" s="52">
        <v>13</v>
      </c>
      <c r="D59" s="52">
        <v>10</v>
      </c>
      <c r="E59" s="52">
        <v>11</v>
      </c>
      <c r="F59" s="52">
        <v>9</v>
      </c>
      <c r="G59" s="52">
        <v>0</v>
      </c>
      <c r="H59" s="52">
        <v>7</v>
      </c>
      <c r="I59" s="52">
        <v>4</v>
      </c>
      <c r="J59" s="52">
        <v>3</v>
      </c>
      <c r="K59" s="52">
        <v>0</v>
      </c>
      <c r="L59" s="52">
        <v>2</v>
      </c>
      <c r="M59" s="52">
        <v>2</v>
      </c>
      <c r="N59" s="52">
        <v>0</v>
      </c>
      <c r="O59" s="11">
        <f>SUM(C59:N59)</f>
        <v>61</v>
      </c>
    </row>
    <row r="60" spans="1:15" ht="18" customHeight="1">
      <c r="A60" s="103"/>
      <c r="B60" s="53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01">
        <v>44896</v>
      </c>
      <c r="B61" s="51" t="s">
        <v>20</v>
      </c>
      <c r="C61" s="52">
        <v>1</v>
      </c>
      <c r="D61" s="52">
        <v>6</v>
      </c>
      <c r="E61" s="52">
        <v>261</v>
      </c>
      <c r="F61" s="52">
        <v>19</v>
      </c>
      <c r="G61" s="52">
        <v>6</v>
      </c>
      <c r="H61" s="52">
        <v>9</v>
      </c>
      <c r="I61" s="52">
        <v>9</v>
      </c>
      <c r="J61" s="52">
        <v>1</v>
      </c>
      <c r="K61" s="52">
        <v>0</v>
      </c>
      <c r="L61" s="52">
        <v>0</v>
      </c>
      <c r="M61" s="52">
        <v>2</v>
      </c>
      <c r="N61" s="52">
        <v>340</v>
      </c>
      <c r="O61" s="11">
        <f>SUM(C61:N61)</f>
        <v>654</v>
      </c>
    </row>
    <row r="62" spans="1:15" ht="18" customHeight="1">
      <c r="A62" s="102"/>
      <c r="B62" s="53" t="s">
        <v>21</v>
      </c>
      <c r="C62" s="54">
        <v>23</v>
      </c>
      <c r="D62" s="54">
        <v>114</v>
      </c>
      <c r="E62" s="54">
        <v>3394</v>
      </c>
      <c r="F62" s="54">
        <v>296</v>
      </c>
      <c r="G62" s="54">
        <v>12</v>
      </c>
      <c r="H62" s="54">
        <v>37</v>
      </c>
      <c r="I62" s="54">
        <v>126</v>
      </c>
      <c r="J62" s="54">
        <v>46</v>
      </c>
      <c r="K62" s="54">
        <v>21</v>
      </c>
      <c r="L62" s="54">
        <v>6</v>
      </c>
      <c r="M62" s="54">
        <v>32</v>
      </c>
      <c r="N62" s="54">
        <v>1078</v>
      </c>
      <c r="O62" s="11">
        <f>SUM(C62:N62)</f>
        <v>5185</v>
      </c>
    </row>
    <row r="63" spans="1:15" ht="18" customHeight="1">
      <c r="A63" s="102"/>
      <c r="B63" s="53" t="s">
        <v>24</v>
      </c>
      <c r="C63" s="54">
        <v>14</v>
      </c>
      <c r="D63" s="54">
        <v>120</v>
      </c>
      <c r="E63" s="54">
        <v>3649</v>
      </c>
      <c r="F63" s="54">
        <v>298</v>
      </c>
      <c r="G63" s="54">
        <v>17</v>
      </c>
      <c r="H63" s="54">
        <v>41</v>
      </c>
      <c r="I63" s="54">
        <v>121</v>
      </c>
      <c r="J63" s="54">
        <v>36</v>
      </c>
      <c r="K63" s="54">
        <v>21</v>
      </c>
      <c r="L63" s="54">
        <v>6</v>
      </c>
      <c r="M63" s="54">
        <v>32</v>
      </c>
      <c r="N63" s="54">
        <v>1418</v>
      </c>
      <c r="O63" s="11">
        <f>SUM(C63:N63)</f>
        <v>5773</v>
      </c>
    </row>
    <row r="64" spans="1:15" ht="18" customHeight="1">
      <c r="A64" s="102"/>
      <c r="B64" s="53" t="s">
        <v>25</v>
      </c>
      <c r="C64" s="52">
        <v>10</v>
      </c>
      <c r="D64" s="52">
        <v>0</v>
      </c>
      <c r="E64" s="52">
        <v>6</v>
      </c>
      <c r="F64" s="52">
        <v>17</v>
      </c>
      <c r="G64" s="52">
        <v>1</v>
      </c>
      <c r="H64" s="52">
        <v>5</v>
      </c>
      <c r="I64" s="52">
        <v>14</v>
      </c>
      <c r="J64" s="52">
        <v>11</v>
      </c>
      <c r="K64" s="52">
        <v>0</v>
      </c>
      <c r="L64" s="52">
        <v>0</v>
      </c>
      <c r="M64" s="52">
        <v>2</v>
      </c>
      <c r="N64" s="52">
        <v>0</v>
      </c>
      <c r="O64" s="11">
        <f>SUM(C64:N64)</f>
        <v>66</v>
      </c>
    </row>
    <row r="65" spans="1:15" ht="18" customHeight="1">
      <c r="A65" s="103"/>
      <c r="B65" s="53" t="s">
        <v>26</v>
      </c>
      <c r="C65" s="36">
        <f t="shared" ref="C65:N65" si="14">IF(C63+C64&gt;0, C64/(C63+C64), "-")</f>
        <v>0.41666666666666669</v>
      </c>
      <c r="D65" s="36">
        <f t="shared" si="14"/>
        <v>0</v>
      </c>
      <c r="E65" s="36">
        <f t="shared" si="14"/>
        <v>1.6415868673050615E-3</v>
      </c>
      <c r="F65" s="36">
        <f t="shared" si="14"/>
        <v>5.3968253968253971E-2</v>
      </c>
      <c r="G65" s="36">
        <f t="shared" si="14"/>
        <v>5.5555555555555552E-2</v>
      </c>
      <c r="H65" s="36">
        <f t="shared" si="14"/>
        <v>0.10869565217391304</v>
      </c>
      <c r="I65" s="36">
        <f t="shared" si="14"/>
        <v>0.1037037037037037</v>
      </c>
      <c r="J65" s="36">
        <f t="shared" si="14"/>
        <v>0.23404255319148937</v>
      </c>
      <c r="K65" s="36">
        <f t="shared" si="14"/>
        <v>0</v>
      </c>
      <c r="L65" s="36">
        <f t="shared" si="14"/>
        <v>0</v>
      </c>
      <c r="M65" s="36">
        <f t="shared" si="14"/>
        <v>5.8823529411764705E-2</v>
      </c>
      <c r="N65" s="36">
        <f t="shared" si="14"/>
        <v>0</v>
      </c>
      <c r="O65" s="40">
        <f>IF(O63+O64&gt;0, O64/(O63+O64), "-")</f>
        <v>1.1303305360506936E-2</v>
      </c>
    </row>
    <row r="66" spans="1:15" ht="18" customHeight="1">
      <c r="A66" s="122" t="s">
        <v>32</v>
      </c>
      <c r="B66" s="123"/>
      <c r="C66" s="114" t="s">
        <v>176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5"/>
    </row>
    <row r="67" spans="1:15" ht="18" customHeight="1">
      <c r="A67" s="124"/>
      <c r="B67" s="125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8"/>
    </row>
    <row r="68" spans="1:15">
      <c r="A68" s="126"/>
      <c r="B68" s="127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5"/>
    </row>
  </sheetData>
  <mergeCells count="16">
    <mergeCell ref="C66:O68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66:B68"/>
    <mergeCell ref="A46:A50"/>
    <mergeCell ref="A51:A55"/>
    <mergeCell ref="A56:A60"/>
    <mergeCell ref="A61:A65"/>
  </mergeCells>
  <phoneticPr fontId="6" type="noConversion"/>
  <conditionalFormatting sqref="C40:N40 C45:N45 C50:N50 C55:N55 C60:N60 C65:N65">
    <cfRule type="cellIs" priority="89" stopIfTrue="1" operator="equal">
      <formula>"-"</formula>
    </cfRule>
    <cfRule type="cellIs" dxfId="160" priority="90" operator="greaterThan">
      <formula>$O40*1.2</formula>
    </cfRule>
  </conditionalFormatting>
  <conditionalFormatting sqref="C35:N35">
    <cfRule type="cellIs" priority="83" stopIfTrue="1" operator="equal">
      <formula>"-"</formula>
    </cfRule>
    <cfRule type="cellIs" dxfId="159" priority="84" operator="greaterThan">
      <formula>$O35*1.2</formula>
    </cfRule>
  </conditionalFormatting>
  <conditionalFormatting sqref="C5:M5">
    <cfRule type="cellIs" dxfId="158" priority="78" operator="greaterThan">
      <formula>0</formula>
    </cfRule>
  </conditionalFormatting>
  <conditionalFormatting sqref="C4:M4">
    <cfRule type="cellIs" dxfId="157" priority="77" operator="greaterThan">
      <formula>0</formula>
    </cfRule>
  </conditionalFormatting>
  <conditionalFormatting sqref="O5">
    <cfRule type="cellIs" dxfId="156" priority="76" operator="greaterThan">
      <formula>0</formula>
    </cfRule>
  </conditionalFormatting>
  <conditionalFormatting sqref="O4">
    <cfRule type="cellIs" dxfId="155" priority="75" operator="greaterThan">
      <formula>0</formula>
    </cfRule>
  </conditionalFormatting>
  <conditionalFormatting sqref="C25:N25">
    <cfRule type="cellIs" priority="73" stopIfTrue="1" operator="equal">
      <formula>"-"</formula>
    </cfRule>
    <cfRule type="cellIs" dxfId="154" priority="74" operator="greaterThan">
      <formula>$O25*1.2</formula>
    </cfRule>
  </conditionalFormatting>
  <conditionalFormatting sqref="C30:N30">
    <cfRule type="cellIs" priority="67" stopIfTrue="1" operator="equal">
      <formula>"-"</formula>
    </cfRule>
    <cfRule type="cellIs" dxfId="153" priority="68" operator="greaterThan">
      <formula>$O30*1.2</formula>
    </cfRule>
  </conditionalFormatting>
  <conditionalFormatting sqref="C20:N20">
    <cfRule type="cellIs" priority="61" stopIfTrue="1" operator="equal">
      <formula>"-"</formula>
    </cfRule>
    <cfRule type="cellIs" dxfId="152" priority="62" operator="greaterThan">
      <formula>$O20*1.2</formula>
    </cfRule>
  </conditionalFormatting>
  <conditionalFormatting sqref="C15:N15">
    <cfRule type="cellIs" priority="55" stopIfTrue="1" operator="equal">
      <formula>"-"</formula>
    </cfRule>
    <cfRule type="cellIs" dxfId="151" priority="56" operator="greaterThan">
      <formula>$O15*1.2</formula>
    </cfRule>
  </conditionalFormatting>
  <conditionalFormatting sqref="C10:N10">
    <cfRule type="cellIs" priority="49" stopIfTrue="1" operator="equal">
      <formula>"-"</formula>
    </cfRule>
    <cfRule type="cellIs" dxfId="150" priority="50" operator="greaterThan">
      <formula>$O10*1.2</formula>
    </cfRule>
  </conditionalFormatting>
  <conditionalFormatting sqref="C6:N6">
    <cfRule type="top10" dxfId="149" priority="2342" rank="3"/>
  </conditionalFormatting>
  <conditionalFormatting sqref="C7:N7">
    <cfRule type="top10" dxfId="148" priority="2343" rank="3"/>
  </conditionalFormatting>
  <conditionalFormatting sqref="C8:N8">
    <cfRule type="top10" dxfId="147" priority="2344" rank="3"/>
  </conditionalFormatting>
  <conditionalFormatting sqref="C9:N9">
    <cfRule type="top10" dxfId="146" priority="2345" rank="3"/>
  </conditionalFormatting>
  <conditionalFormatting sqref="C11:N11">
    <cfRule type="top10" dxfId="145" priority="2346" rank="3"/>
  </conditionalFormatting>
  <conditionalFormatting sqref="C12:N12">
    <cfRule type="top10" dxfId="144" priority="2347" rank="3"/>
  </conditionalFormatting>
  <conditionalFormatting sqref="C13:N13">
    <cfRule type="top10" dxfId="143" priority="2348" rank="3"/>
  </conditionalFormatting>
  <conditionalFormatting sqref="C14:N14">
    <cfRule type="top10" dxfId="142" priority="2349" rank="3"/>
  </conditionalFormatting>
  <conditionalFormatting sqref="C16:N16">
    <cfRule type="top10" dxfId="141" priority="2350" rank="3"/>
  </conditionalFormatting>
  <conditionalFormatting sqref="C17:N17">
    <cfRule type="top10" dxfId="140" priority="2351" rank="3"/>
  </conditionalFormatting>
  <conditionalFormatting sqref="C18:N18">
    <cfRule type="top10" dxfId="139" priority="2352" rank="3"/>
  </conditionalFormatting>
  <conditionalFormatting sqref="C19:N19">
    <cfRule type="top10" dxfId="138" priority="2353" rank="3"/>
  </conditionalFormatting>
  <conditionalFormatting sqref="C21:N21">
    <cfRule type="top10" dxfId="137" priority="2354" rank="3"/>
  </conditionalFormatting>
  <conditionalFormatting sqref="C22:N22">
    <cfRule type="top10" dxfId="136" priority="2355" rank="3"/>
  </conditionalFormatting>
  <conditionalFormatting sqref="C23:N23">
    <cfRule type="top10" dxfId="135" priority="2356" rank="3"/>
  </conditionalFormatting>
  <conditionalFormatting sqref="C24:N24">
    <cfRule type="top10" dxfId="134" priority="2357" rank="3"/>
  </conditionalFormatting>
  <conditionalFormatting sqref="C26:N26">
    <cfRule type="top10" dxfId="133" priority="2358" rank="3"/>
  </conditionalFormatting>
  <conditionalFormatting sqref="C27:N27">
    <cfRule type="top10" dxfId="132" priority="2359" rank="3"/>
  </conditionalFormatting>
  <conditionalFormatting sqref="C28:N28">
    <cfRule type="top10" dxfId="131" priority="2360" rank="3"/>
  </conditionalFormatting>
  <conditionalFormatting sqref="C29:N29">
    <cfRule type="top10" dxfId="130" priority="2361" rank="3"/>
  </conditionalFormatting>
  <conditionalFormatting sqref="C31:N31">
    <cfRule type="top10" dxfId="129" priority="2362" rank="3"/>
  </conditionalFormatting>
  <conditionalFormatting sqref="C32:N32">
    <cfRule type="top10" dxfId="128" priority="2363" rank="3"/>
  </conditionalFormatting>
  <conditionalFormatting sqref="C33:N33">
    <cfRule type="top10" dxfId="127" priority="2364" rank="3"/>
  </conditionalFormatting>
  <conditionalFormatting sqref="C34:N34">
    <cfRule type="top10" dxfId="126" priority="2365" rank="3"/>
  </conditionalFormatting>
  <conditionalFormatting sqref="C36:N36">
    <cfRule type="top10" dxfId="125" priority="2366" rank="3"/>
  </conditionalFormatting>
  <conditionalFormatting sqref="C37:N37">
    <cfRule type="top10" dxfId="124" priority="2367" rank="3"/>
  </conditionalFormatting>
  <conditionalFormatting sqref="C38:N38">
    <cfRule type="top10" dxfId="123" priority="2368" rank="3"/>
  </conditionalFormatting>
  <conditionalFormatting sqref="C39:N39">
    <cfRule type="top10" dxfId="122" priority="2369" rank="3"/>
  </conditionalFormatting>
  <conditionalFormatting sqref="C41:N41">
    <cfRule type="top10" dxfId="121" priority="17" rank="3"/>
  </conditionalFormatting>
  <conditionalFormatting sqref="C42:N42">
    <cfRule type="top10" dxfId="120" priority="18" rank="3"/>
  </conditionalFormatting>
  <conditionalFormatting sqref="C43:N43">
    <cfRule type="top10" dxfId="119" priority="19" rank="3"/>
  </conditionalFormatting>
  <conditionalFormatting sqref="C44:N44">
    <cfRule type="top10" dxfId="118" priority="20" rank="3"/>
  </conditionalFormatting>
  <conditionalFormatting sqref="C46:N46">
    <cfRule type="top10" dxfId="117" priority="13" rank="3"/>
  </conditionalFormatting>
  <conditionalFormatting sqref="C47:N47">
    <cfRule type="top10" dxfId="116" priority="14" rank="3"/>
  </conditionalFormatting>
  <conditionalFormatting sqref="C48:N48">
    <cfRule type="top10" dxfId="115" priority="15" rank="3"/>
  </conditionalFormatting>
  <conditionalFormatting sqref="C49:N49">
    <cfRule type="top10" dxfId="114" priority="16" rank="3"/>
  </conditionalFormatting>
  <conditionalFormatting sqref="C51:N51">
    <cfRule type="top10" dxfId="113" priority="9" rank="3"/>
  </conditionalFormatting>
  <conditionalFormatting sqref="C52:N52">
    <cfRule type="top10" dxfId="112" priority="10" rank="3"/>
  </conditionalFormatting>
  <conditionalFormatting sqref="C53:N53">
    <cfRule type="top10" dxfId="111" priority="11" rank="3"/>
  </conditionalFormatting>
  <conditionalFormatting sqref="C54:N54">
    <cfRule type="top10" dxfId="110" priority="12" rank="3"/>
  </conditionalFormatting>
  <conditionalFormatting sqref="C56:N56">
    <cfRule type="top10" dxfId="109" priority="5" rank="3"/>
  </conditionalFormatting>
  <conditionalFormatting sqref="C57:N57">
    <cfRule type="top10" dxfId="108" priority="6" rank="3"/>
  </conditionalFormatting>
  <conditionalFormatting sqref="C58:N58">
    <cfRule type="top10" dxfId="107" priority="7" rank="3"/>
  </conditionalFormatting>
  <conditionalFormatting sqref="C59:N59">
    <cfRule type="top10" dxfId="106" priority="8" rank="3"/>
  </conditionalFormatting>
  <conditionalFormatting sqref="C61:N61">
    <cfRule type="top10" dxfId="3" priority="1" rank="3"/>
  </conditionalFormatting>
  <conditionalFormatting sqref="C62:N62">
    <cfRule type="top10" dxfId="2" priority="2" rank="3"/>
  </conditionalFormatting>
  <conditionalFormatting sqref="C63:N63">
    <cfRule type="top10" dxfId="1" priority="3" rank="3"/>
  </conditionalFormatting>
  <conditionalFormatting sqref="C64:N64">
    <cfRule type="top10" dxfId="0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'重-广州2'!B8:B14</xm:f>
              <xm:sqref>O3</xm:sqref>
            </x14:sparkline>
          </x14:sparklines>
        </x14:sparklineGroup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'重-广州2'!E8:E14</xm:f>
              <xm:sqref>C3</xm:sqref>
            </x14:sparkline>
            <x14:sparkline>
              <xm:f>'重-广州2'!F8:F14</xm:f>
              <xm:sqref>D3</xm:sqref>
            </x14:sparkline>
            <x14:sparkline>
              <xm:f>'重-广州2'!G8:G14</xm:f>
              <xm:sqref>E3</xm:sqref>
            </x14:sparkline>
            <x14:sparkline>
              <xm:f>'重-广州2'!H8:H14</xm:f>
              <xm:sqref>F3</xm:sqref>
            </x14:sparkline>
            <x14:sparkline>
              <xm:f>'重-广州2'!I8:I14</xm:f>
              <xm:sqref>G3</xm:sqref>
            </x14:sparkline>
            <x14:sparkline>
              <xm:f>'重-广州2'!J8:J14</xm:f>
              <xm:sqref>H3</xm:sqref>
            </x14:sparkline>
            <x14:sparkline>
              <xm:f>'重-广州2'!K8:K14</xm:f>
              <xm:sqref>I3</xm:sqref>
            </x14:sparkline>
            <x14:sparkline>
              <xm:f>'重-广州2'!L8:L14</xm:f>
              <xm:sqref>J3</xm:sqref>
            </x14:sparkline>
            <x14:sparkline>
              <xm:f>'重-广州2'!M8:M14</xm:f>
              <xm:sqref>K3</xm:sqref>
            </x14:sparkline>
            <x14:sparkline>
              <xm:f>'重-广州2'!N8:N14</xm:f>
              <xm:sqref>L3</xm:sqref>
            </x14:sparkline>
            <x14:sparkline>
              <xm:f>'重-广州2'!O8:O14</xm:f>
              <xm:sqref>M3</xm:sqref>
            </x14:sparkline>
            <x14:sparkline>
              <xm:f>'重-广州2'!P8:P14</xm:f>
              <xm:sqref>N3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4"/>
  <sheetViews>
    <sheetView workbookViewId="0">
      <pane ySplit="2" topLeftCell="A3" activePane="bottomLeft" state="frozen"/>
      <selection pane="bottomLeft" activeCell="K25" sqref="K25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0" t="s">
        <v>113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101</v>
      </c>
      <c r="F2" s="92" t="s">
        <v>102</v>
      </c>
      <c r="G2" s="92" t="s">
        <v>103</v>
      </c>
      <c r="H2" s="92" t="s">
        <v>104</v>
      </c>
      <c r="I2" s="92" t="s">
        <v>105</v>
      </c>
      <c r="J2" s="92" t="s">
        <v>106</v>
      </c>
      <c r="K2" s="92" t="s">
        <v>107</v>
      </c>
      <c r="L2" s="92" t="s">
        <v>108</v>
      </c>
      <c r="M2" s="92" t="s">
        <v>109</v>
      </c>
      <c r="N2" s="92" t="s">
        <v>110</v>
      </c>
      <c r="O2" s="92" t="s">
        <v>111</v>
      </c>
      <c r="P2" s="92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</sheetData>
  <mergeCells count="1">
    <mergeCell ref="A1:P1"/>
  </mergeCells>
  <phoneticPr fontId="6" type="noConversion"/>
  <conditionalFormatting sqref="E3:P14">
    <cfRule type="cellIs" dxfId="105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81"/>
  <sheetViews>
    <sheetView workbookViewId="0">
      <pane ySplit="5" topLeftCell="A46" activePane="bottomLeft" state="frozen"/>
      <selection pane="bottomLeft" activeCell="J67" sqref="J67"/>
    </sheetView>
  </sheetViews>
  <sheetFormatPr baseColWidth="10" defaultRowHeight="15"/>
  <cols>
    <col min="3" max="14" width="7.6640625" customWidth="1"/>
  </cols>
  <sheetData>
    <row r="1" spans="1:17" ht="23" customHeight="1">
      <c r="A1" s="104" t="s">
        <v>114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6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36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  <c r="Q3" t="s">
        <v>128</v>
      </c>
    </row>
    <row r="4" spans="1:17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2</v>
      </c>
      <c r="I4" s="14">
        <v>0</v>
      </c>
      <c r="J4" s="14">
        <v>5</v>
      </c>
      <c r="K4" s="14">
        <v>0</v>
      </c>
      <c r="L4" s="14">
        <v>61</v>
      </c>
      <c r="M4" s="38" t="s">
        <v>39</v>
      </c>
      <c r="N4" s="11">
        <f>MIN(C4:M4)</f>
        <v>0</v>
      </c>
      <c r="Q4">
        <v>10.1</v>
      </c>
    </row>
    <row r="5" spans="1:17" ht="18" customHeight="1">
      <c r="A5" s="136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2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1</v>
      </c>
      <c r="M5" s="38" t="s">
        <v>39</v>
      </c>
      <c r="N5" s="11">
        <f ca="1">MIN(C5:M5)</f>
        <v>0</v>
      </c>
      <c r="Q5">
        <v>10.4</v>
      </c>
    </row>
    <row r="6" spans="1:17" ht="18" customHeight="1">
      <c r="A6" s="101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102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102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103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101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102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102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103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101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102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102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03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1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102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102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03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1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102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102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03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1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102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102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03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1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102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102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03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1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102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102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03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1">
        <v>44893</v>
      </c>
      <c r="B38" s="51" t="s">
        <v>127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102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102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03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1">
        <v>44894</v>
      </c>
      <c r="B42" s="51" t="s">
        <v>127</v>
      </c>
      <c r="C42" s="52">
        <v>23</v>
      </c>
      <c r="D42" s="52">
        <v>18</v>
      </c>
      <c r="E42" s="52">
        <v>14</v>
      </c>
      <c r="F42" s="52">
        <v>21</v>
      </c>
      <c r="G42" s="52">
        <v>54</v>
      </c>
      <c r="H42" s="52">
        <v>3</v>
      </c>
      <c r="I42" s="52">
        <v>29</v>
      </c>
      <c r="J42" s="52">
        <v>1</v>
      </c>
      <c r="K42" s="52">
        <v>29</v>
      </c>
      <c r="L42" s="52">
        <v>0</v>
      </c>
      <c r="M42" s="52">
        <v>7</v>
      </c>
      <c r="N42" s="11">
        <f>SUM(C42:M42)</f>
        <v>199</v>
      </c>
    </row>
    <row r="43" spans="1:14" ht="18" customHeight="1">
      <c r="A43" s="102"/>
      <c r="B43" s="53" t="s">
        <v>24</v>
      </c>
      <c r="C43" s="54">
        <v>18</v>
      </c>
      <c r="D43" s="54">
        <v>15</v>
      </c>
      <c r="E43" s="54">
        <v>9</v>
      </c>
      <c r="F43" s="54">
        <v>14</v>
      </c>
      <c r="G43" s="54">
        <v>41</v>
      </c>
      <c r="H43" s="54">
        <v>2</v>
      </c>
      <c r="I43" s="54">
        <v>14</v>
      </c>
      <c r="J43" s="54">
        <v>1</v>
      </c>
      <c r="K43" s="54">
        <v>23</v>
      </c>
      <c r="L43" s="54">
        <v>0</v>
      </c>
      <c r="M43" s="54">
        <v>7</v>
      </c>
      <c r="N43" s="11">
        <f>SUM(C43:M43)</f>
        <v>144</v>
      </c>
    </row>
    <row r="44" spans="1:14" ht="18" customHeight="1">
      <c r="A44" s="102"/>
      <c r="B44" s="53" t="s">
        <v>25</v>
      </c>
      <c r="C44" s="52">
        <v>5</v>
      </c>
      <c r="D44" s="52">
        <v>3</v>
      </c>
      <c r="E44" s="52">
        <v>5</v>
      </c>
      <c r="F44" s="52">
        <v>7</v>
      </c>
      <c r="G44" s="52">
        <v>13</v>
      </c>
      <c r="H44" s="52">
        <v>1</v>
      </c>
      <c r="I44" s="52">
        <v>15</v>
      </c>
      <c r="J44" s="52">
        <v>0</v>
      </c>
      <c r="K44" s="52">
        <v>6</v>
      </c>
      <c r="L44" s="52">
        <v>0</v>
      </c>
      <c r="M44" s="52">
        <v>0</v>
      </c>
      <c r="N44" s="11">
        <f>SUM(C44:M44)</f>
        <v>55</v>
      </c>
    </row>
    <row r="45" spans="1:14" ht="18" customHeight="1">
      <c r="A45" s="103"/>
      <c r="B45" s="53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1">
        <v>44895</v>
      </c>
      <c r="B46" s="51" t="s">
        <v>127</v>
      </c>
      <c r="C46" s="52">
        <v>19</v>
      </c>
      <c r="D46" s="52">
        <v>18</v>
      </c>
      <c r="E46" s="52">
        <v>19</v>
      </c>
      <c r="F46" s="52">
        <v>26</v>
      </c>
      <c r="G46" s="52">
        <v>52</v>
      </c>
      <c r="H46" s="52">
        <v>1</v>
      </c>
      <c r="I46" s="52">
        <v>49</v>
      </c>
      <c r="J46" s="52">
        <v>0</v>
      </c>
      <c r="K46" s="52">
        <v>33</v>
      </c>
      <c r="L46" s="52">
        <v>1</v>
      </c>
      <c r="M46" s="52">
        <v>10</v>
      </c>
      <c r="N46" s="11">
        <f>SUM(C46:M46)</f>
        <v>228</v>
      </c>
    </row>
    <row r="47" spans="1:14" ht="18" customHeight="1">
      <c r="A47" s="102"/>
      <c r="B47" s="53" t="s">
        <v>24</v>
      </c>
      <c r="C47" s="54">
        <v>11</v>
      </c>
      <c r="D47" s="54">
        <v>14</v>
      </c>
      <c r="E47" s="54">
        <v>16</v>
      </c>
      <c r="F47" s="54">
        <v>24</v>
      </c>
      <c r="G47" s="54">
        <v>38</v>
      </c>
      <c r="H47" s="54">
        <v>1</v>
      </c>
      <c r="I47" s="54">
        <v>38</v>
      </c>
      <c r="J47" s="54">
        <v>0</v>
      </c>
      <c r="K47" s="54">
        <v>31</v>
      </c>
      <c r="L47" s="54">
        <v>1</v>
      </c>
      <c r="M47" s="54">
        <v>10</v>
      </c>
      <c r="N47" s="11">
        <f>SUM(C47:M47)</f>
        <v>184</v>
      </c>
    </row>
    <row r="48" spans="1:14" ht="18" customHeight="1">
      <c r="A48" s="102"/>
      <c r="B48" s="53" t="s">
        <v>25</v>
      </c>
      <c r="C48" s="52">
        <v>8</v>
      </c>
      <c r="D48" s="52">
        <v>4</v>
      </c>
      <c r="E48" s="52">
        <v>3</v>
      </c>
      <c r="F48" s="52">
        <v>2</v>
      </c>
      <c r="G48" s="52">
        <v>14</v>
      </c>
      <c r="H48" s="52">
        <v>0</v>
      </c>
      <c r="I48" s="52">
        <v>11</v>
      </c>
      <c r="J48" s="52">
        <v>0</v>
      </c>
      <c r="K48" s="52">
        <v>2</v>
      </c>
      <c r="L48" s="52">
        <v>0</v>
      </c>
      <c r="M48" s="52">
        <v>0</v>
      </c>
      <c r="N48" s="11">
        <f>SUM(C48:M48)</f>
        <v>44</v>
      </c>
    </row>
    <row r="49" spans="1:14" ht="18" customHeight="1">
      <c r="A49" s="103"/>
      <c r="B49" s="53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1">
        <v>44896</v>
      </c>
      <c r="B50" s="51" t="s">
        <v>127</v>
      </c>
      <c r="C50" s="52">
        <v>9</v>
      </c>
      <c r="D50" s="52">
        <v>11</v>
      </c>
      <c r="E50" s="52">
        <v>13</v>
      </c>
      <c r="F50" s="52">
        <v>34</v>
      </c>
      <c r="G50" s="52">
        <v>59</v>
      </c>
      <c r="H50" s="52">
        <v>2</v>
      </c>
      <c r="I50" s="52">
        <v>24</v>
      </c>
      <c r="J50" s="52">
        <v>0</v>
      </c>
      <c r="K50" s="52">
        <v>23</v>
      </c>
      <c r="L50" s="52">
        <v>0</v>
      </c>
      <c r="M50" s="52">
        <v>0</v>
      </c>
      <c r="N50" s="11">
        <f>SUM(C50:M50)</f>
        <v>175</v>
      </c>
    </row>
    <row r="51" spans="1:14" ht="18" customHeight="1">
      <c r="A51" s="102"/>
      <c r="B51" s="53" t="s">
        <v>24</v>
      </c>
      <c r="C51" s="54">
        <v>3</v>
      </c>
      <c r="D51" s="54">
        <v>6</v>
      </c>
      <c r="E51" s="54">
        <v>11</v>
      </c>
      <c r="F51" s="54">
        <v>27</v>
      </c>
      <c r="G51" s="54">
        <v>50</v>
      </c>
      <c r="H51" s="54">
        <v>2</v>
      </c>
      <c r="I51" s="54">
        <v>13</v>
      </c>
      <c r="J51" s="54">
        <v>0</v>
      </c>
      <c r="K51" s="54">
        <v>16</v>
      </c>
      <c r="L51" s="54">
        <v>0</v>
      </c>
      <c r="M51" s="54">
        <v>0</v>
      </c>
      <c r="N51" s="11">
        <f>SUM(C51:M51)</f>
        <v>128</v>
      </c>
    </row>
    <row r="52" spans="1:14" ht="18" customHeight="1">
      <c r="A52" s="102"/>
      <c r="B52" s="53" t="s">
        <v>25</v>
      </c>
      <c r="C52" s="52">
        <v>6</v>
      </c>
      <c r="D52" s="52">
        <v>5</v>
      </c>
      <c r="E52" s="52">
        <v>2</v>
      </c>
      <c r="F52" s="52">
        <v>7</v>
      </c>
      <c r="G52" s="52">
        <v>9</v>
      </c>
      <c r="H52" s="52">
        <v>0</v>
      </c>
      <c r="I52" s="52">
        <v>11</v>
      </c>
      <c r="J52" s="52">
        <v>0</v>
      </c>
      <c r="K52" s="52">
        <v>7</v>
      </c>
      <c r="L52" s="52">
        <v>0</v>
      </c>
      <c r="M52" s="52">
        <v>0</v>
      </c>
      <c r="N52" s="11">
        <f>SUM(C52:M52)</f>
        <v>47</v>
      </c>
    </row>
    <row r="53" spans="1:14" ht="18" customHeight="1">
      <c r="A53" s="103"/>
      <c r="B53" s="53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22" t="s">
        <v>32</v>
      </c>
      <c r="B54" s="123"/>
      <c r="C54" s="114" t="s">
        <v>171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5"/>
    </row>
    <row r="55" spans="1:14" ht="18" customHeight="1">
      <c r="A55" s="124"/>
      <c r="B55" s="125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</row>
    <row r="56" spans="1:14" ht="18" customHeight="1">
      <c r="A56" s="126"/>
      <c r="B56" s="127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5"/>
    </row>
    <row r="57" spans="1:14" ht="18" customHeight="1"/>
    <row r="58" spans="1:14" ht="18" customHeight="1"/>
    <row r="59" spans="1:14" ht="18" customHeight="1"/>
    <row r="60" spans="1:14" ht="18" customHeight="1"/>
    <row r="61" spans="1:14" ht="18" customHeight="1"/>
    <row r="62" spans="1:14" ht="18" customHeight="1"/>
    <row r="63" spans="1:14" ht="18" customHeight="1"/>
    <row r="64" spans="1:1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</sheetData>
  <mergeCells count="16">
    <mergeCell ref="C54:N56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54:B56"/>
    <mergeCell ref="A38:A41"/>
    <mergeCell ref="A42:A45"/>
    <mergeCell ref="A46:A49"/>
    <mergeCell ref="A50:A53"/>
  </mergeCells>
  <phoneticPr fontId="6" type="noConversion"/>
  <conditionalFormatting sqref="C33:M33 C37:M37 C41:M41 C45:M45 C49:M49 C53:M53">
    <cfRule type="cellIs" priority="84" stopIfTrue="1" operator="equal">
      <formula>"-"</formula>
    </cfRule>
    <cfRule type="cellIs" dxfId="104" priority="85" operator="greaterThan">
      <formula>$N33*1.2</formula>
    </cfRule>
  </conditionalFormatting>
  <conditionalFormatting sqref="C29:M29">
    <cfRule type="cellIs" priority="78" stopIfTrue="1" operator="equal">
      <formula>"-"</formula>
    </cfRule>
    <cfRule type="cellIs" dxfId="103" priority="79" operator="greaterThan">
      <formula>$N29*1.2</formula>
    </cfRule>
  </conditionalFormatting>
  <conditionalFormatting sqref="C5:L5">
    <cfRule type="cellIs" dxfId="102" priority="73" operator="greaterThan">
      <formula>0</formula>
    </cfRule>
  </conditionalFormatting>
  <conditionalFormatting sqref="C4:L4">
    <cfRule type="cellIs" dxfId="101" priority="72" operator="greaterThan">
      <formula>0</formula>
    </cfRule>
  </conditionalFormatting>
  <conditionalFormatting sqref="N5">
    <cfRule type="cellIs" dxfId="100" priority="71" operator="greaterThan">
      <formula>0</formula>
    </cfRule>
  </conditionalFormatting>
  <conditionalFormatting sqref="N4">
    <cfRule type="cellIs" dxfId="99" priority="70" operator="greaterThan">
      <formula>0</formula>
    </cfRule>
  </conditionalFormatting>
  <conditionalFormatting sqref="C21:M21">
    <cfRule type="cellIs" priority="68" stopIfTrue="1" operator="equal">
      <formula>"-"</formula>
    </cfRule>
    <cfRule type="cellIs" dxfId="98" priority="69" operator="greaterThan">
      <formula>$N21*1.2</formula>
    </cfRule>
  </conditionalFormatting>
  <conditionalFormatting sqref="C25:M25">
    <cfRule type="cellIs" priority="62" stopIfTrue="1" operator="equal">
      <formula>"-"</formula>
    </cfRule>
    <cfRule type="cellIs" dxfId="97" priority="63" operator="greaterThan">
      <formula>$N25*1.2</formula>
    </cfRule>
  </conditionalFormatting>
  <conditionalFormatting sqref="C17:M17">
    <cfRule type="cellIs" priority="56" stopIfTrue="1" operator="equal">
      <formula>"-"</formula>
    </cfRule>
    <cfRule type="cellIs" dxfId="96" priority="57" operator="greaterThan">
      <formula>$N17*1.2</formula>
    </cfRule>
  </conditionalFormatting>
  <conditionalFormatting sqref="C13:M13">
    <cfRule type="cellIs" priority="50" stopIfTrue="1" operator="equal">
      <formula>"-"</formula>
    </cfRule>
    <cfRule type="cellIs" dxfId="95" priority="51" operator="greaterThan">
      <formula>$N13*1.2</formula>
    </cfRule>
  </conditionalFormatting>
  <conditionalFormatting sqref="C9:M9">
    <cfRule type="cellIs" priority="44" stopIfTrue="1" operator="equal">
      <formula>"-"</formula>
    </cfRule>
    <cfRule type="cellIs" dxfId="94" priority="45" operator="greaterThan">
      <formula>$N9*1.2</formula>
    </cfRule>
  </conditionalFormatting>
  <conditionalFormatting sqref="C10:M10">
    <cfRule type="top10" dxfId="93" priority="2409" rank="3"/>
  </conditionalFormatting>
  <conditionalFormatting sqref="C11:M11">
    <cfRule type="top10" dxfId="92" priority="2411" rank="3"/>
  </conditionalFormatting>
  <conditionalFormatting sqref="C12:M12">
    <cfRule type="top10" dxfId="91" priority="2412" rank="3"/>
  </conditionalFormatting>
  <conditionalFormatting sqref="C14:M14">
    <cfRule type="top10" dxfId="90" priority="36" rank="3"/>
  </conditionalFormatting>
  <conditionalFormatting sqref="C15:M15">
    <cfRule type="top10" dxfId="89" priority="38" rank="3"/>
  </conditionalFormatting>
  <conditionalFormatting sqref="C16:M16">
    <cfRule type="top10" dxfId="88" priority="39" rank="3"/>
  </conditionalFormatting>
  <conditionalFormatting sqref="C18:M18">
    <cfRule type="top10" dxfId="87" priority="32" rank="3"/>
  </conditionalFormatting>
  <conditionalFormatting sqref="C19:M19">
    <cfRule type="top10" dxfId="86" priority="34" rank="3"/>
  </conditionalFormatting>
  <conditionalFormatting sqref="C20:M20">
    <cfRule type="top10" dxfId="85" priority="35" rank="3"/>
  </conditionalFormatting>
  <conditionalFormatting sqref="C22:M22">
    <cfRule type="top10" dxfId="84" priority="28" rank="3"/>
  </conditionalFormatting>
  <conditionalFormatting sqref="C23:M23">
    <cfRule type="top10" dxfId="83" priority="30" rank="3"/>
  </conditionalFormatting>
  <conditionalFormatting sqref="C24:M24">
    <cfRule type="top10" dxfId="82" priority="31" rank="3"/>
  </conditionalFormatting>
  <conditionalFormatting sqref="C26:M26">
    <cfRule type="top10" dxfId="81" priority="24" rank="3"/>
  </conditionalFormatting>
  <conditionalFormatting sqref="C27:M27">
    <cfRule type="top10" dxfId="80" priority="26" rank="3"/>
  </conditionalFormatting>
  <conditionalFormatting sqref="C28:M28">
    <cfRule type="top10" dxfId="79" priority="27" rank="3"/>
  </conditionalFormatting>
  <conditionalFormatting sqref="C30:M30">
    <cfRule type="top10" dxfId="78" priority="20" rank="3"/>
  </conditionalFormatting>
  <conditionalFormatting sqref="C31:M31">
    <cfRule type="top10" dxfId="77" priority="22" rank="3"/>
  </conditionalFormatting>
  <conditionalFormatting sqref="C32:M32">
    <cfRule type="top10" dxfId="76" priority="23" rank="3"/>
  </conditionalFormatting>
  <conditionalFormatting sqref="C6:M6">
    <cfRule type="top10" dxfId="75" priority="16" rank="3"/>
  </conditionalFormatting>
  <conditionalFormatting sqref="C7:M7">
    <cfRule type="top10" dxfId="74" priority="18" rank="3"/>
  </conditionalFormatting>
  <conditionalFormatting sqref="C8:M8">
    <cfRule type="top10" dxfId="73" priority="19" rank="3"/>
  </conditionalFormatting>
  <conditionalFormatting sqref="C34:M34">
    <cfRule type="top10" dxfId="72" priority="13" rank="3"/>
  </conditionalFormatting>
  <conditionalFormatting sqref="C35:M35">
    <cfRule type="top10" dxfId="71" priority="14" rank="3"/>
  </conditionalFormatting>
  <conditionalFormatting sqref="C36:M36">
    <cfRule type="top10" dxfId="70" priority="15" rank="3"/>
  </conditionalFormatting>
  <conditionalFormatting sqref="C38:M38">
    <cfRule type="top10" dxfId="69" priority="10" rank="3"/>
  </conditionalFormatting>
  <conditionalFormatting sqref="C39:M39">
    <cfRule type="top10" dxfId="68" priority="11" rank="3"/>
  </conditionalFormatting>
  <conditionalFormatting sqref="C40:M40">
    <cfRule type="top10" dxfId="67" priority="12" rank="3"/>
  </conditionalFormatting>
  <conditionalFormatting sqref="C42:M42">
    <cfRule type="top10" dxfId="66" priority="7" rank="3"/>
  </conditionalFormatting>
  <conditionalFormatting sqref="C43:M43">
    <cfRule type="top10" dxfId="65" priority="8" rank="3"/>
  </conditionalFormatting>
  <conditionalFormatting sqref="C44:M44">
    <cfRule type="top10" dxfId="64" priority="9" rank="3"/>
  </conditionalFormatting>
  <conditionalFormatting sqref="C46:M46">
    <cfRule type="top10" dxfId="63" priority="4" rank="3"/>
  </conditionalFormatting>
  <conditionalFormatting sqref="C47:M47">
    <cfRule type="top10" dxfId="62" priority="5" rank="3"/>
  </conditionalFormatting>
  <conditionalFormatting sqref="C48:M48">
    <cfRule type="top10" dxfId="61" priority="6" rank="3"/>
  </conditionalFormatting>
  <conditionalFormatting sqref="C50:M50">
    <cfRule type="top10" dxfId="60" priority="1" rank="3"/>
  </conditionalFormatting>
  <conditionalFormatting sqref="C51:M51">
    <cfRule type="top10" dxfId="59" priority="2" rank="3"/>
  </conditionalFormatting>
  <conditionalFormatting sqref="C52:M52">
    <cfRule type="top10" dxfId="58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'重-深圳2'!B8:B14</xm:f>
              <xm:sqref>N3</xm:sqref>
            </x14:sparkline>
          </x14:sparklines>
        </x14:sparklineGroup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'重-深圳2'!E8:E14</xm:f>
              <xm:sqref>C3</xm:sqref>
            </x14:sparkline>
            <x14:sparkline>
              <xm:f>'重-深圳2'!F8:F14</xm:f>
              <xm:sqref>D3</xm:sqref>
            </x14:sparkline>
            <x14:sparkline>
              <xm:f>'重-深圳2'!G8:G14</xm:f>
              <xm:sqref>E3</xm:sqref>
            </x14:sparkline>
            <x14:sparkline>
              <xm:f>'重-深圳2'!H8:H14</xm:f>
              <xm:sqref>F3</xm:sqref>
            </x14:sparkline>
            <x14:sparkline>
              <xm:f>'重-深圳2'!I8:I14</xm:f>
              <xm:sqref>G3</xm:sqref>
            </x14:sparkline>
            <x14:sparkline>
              <xm:f>'重-深圳2'!J8:J14</xm:f>
              <xm:sqref>H3</xm:sqref>
            </x14:sparkline>
            <x14:sparkline>
              <xm:f>'重-深圳2'!K8:K14</xm:f>
              <xm:sqref>I3</xm:sqref>
            </x14:sparkline>
            <x14:sparkline>
              <xm:f>'重-深圳2'!L8:L14</xm:f>
              <xm:sqref>J3</xm:sqref>
            </x14:sparkline>
            <x14:sparkline>
              <xm:f>'重-深圳2'!M8:M14</xm:f>
              <xm:sqref>K3</xm:sqref>
            </x14:sparkline>
            <x14:sparkline>
              <xm:f>'重-深圳2'!N8:N14</xm:f>
              <xm:sqref>L3</xm:sqref>
            </x14:sparkline>
            <x14:sparkline>
              <xm:f>'重-深圳2'!O8:O14</xm:f>
              <xm:sqref>M3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4"/>
  <sheetViews>
    <sheetView workbookViewId="0">
      <pane ySplit="2" topLeftCell="A3" activePane="bottomLeft" state="frozen"/>
      <selection pane="bottomLeft" activeCell="O28" sqref="O28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0" t="s">
        <v>115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116</v>
      </c>
      <c r="F2" s="92" t="s">
        <v>117</v>
      </c>
      <c r="G2" s="92" t="s">
        <v>118</v>
      </c>
      <c r="H2" s="92" t="s">
        <v>119</v>
      </c>
      <c r="I2" s="92" t="s">
        <v>120</v>
      </c>
      <c r="J2" s="92" t="s">
        <v>121</v>
      </c>
      <c r="K2" s="92" t="s">
        <v>122</v>
      </c>
      <c r="L2" s="92" t="s">
        <v>123</v>
      </c>
      <c r="M2" s="92" t="s">
        <v>124</v>
      </c>
      <c r="N2" s="92" t="s">
        <v>125</v>
      </c>
      <c r="O2" s="92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</sheetData>
  <mergeCells count="1">
    <mergeCell ref="A1:O1"/>
  </mergeCells>
  <phoneticPr fontId="6" type="noConversion"/>
  <conditionalFormatting sqref="E3:O14">
    <cfRule type="cellIs" dxfId="57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93"/>
  <sheetViews>
    <sheetView zoomScale="80" zoomScaleNormal="80" workbookViewId="0">
      <pane ySplit="5" topLeftCell="A55" activePane="bottomLeft" state="frozen"/>
      <selection pane="bottomLeft" activeCell="O82" sqref="O82"/>
    </sheetView>
  </sheetViews>
  <sheetFormatPr baseColWidth="10" defaultRowHeight="15"/>
  <cols>
    <col min="3" max="42" width="7.6640625" customWidth="1"/>
  </cols>
  <sheetData>
    <row r="1" spans="1:47" ht="23" customHeight="1">
      <c r="A1" s="104" t="s">
        <v>130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6"/>
    </row>
    <row r="2" spans="1:47" ht="18" customHeight="1">
      <c r="A2" s="17" t="s">
        <v>0</v>
      </c>
      <c r="B2" s="17" t="s">
        <v>1</v>
      </c>
      <c r="C2" s="19" t="s">
        <v>131</v>
      </c>
      <c r="D2" s="19" t="s">
        <v>132</v>
      </c>
      <c r="E2" s="19" t="s">
        <v>133</v>
      </c>
      <c r="F2" s="19" t="s">
        <v>134</v>
      </c>
      <c r="G2" s="19" t="s">
        <v>135</v>
      </c>
      <c r="H2" s="19" t="s">
        <v>136</v>
      </c>
      <c r="I2" s="19" t="s">
        <v>137</v>
      </c>
      <c r="J2" s="19" t="s">
        <v>138</v>
      </c>
      <c r="K2" s="19" t="s">
        <v>139</v>
      </c>
      <c r="L2" s="19" t="s">
        <v>140</v>
      </c>
      <c r="M2" s="19" t="s">
        <v>141</v>
      </c>
      <c r="N2" s="19" t="s">
        <v>142</v>
      </c>
      <c r="O2" s="19" t="s">
        <v>143</v>
      </c>
      <c r="P2" s="19" t="s">
        <v>144</v>
      </c>
      <c r="Q2" s="19" t="s">
        <v>145</v>
      </c>
      <c r="R2" s="19" t="s">
        <v>146</v>
      </c>
      <c r="S2" s="19" t="s">
        <v>147</v>
      </c>
      <c r="T2" s="19" t="s">
        <v>148</v>
      </c>
      <c r="U2" s="19" t="s">
        <v>149</v>
      </c>
      <c r="V2" s="19" t="s">
        <v>150</v>
      </c>
      <c r="W2" s="19" t="s">
        <v>151</v>
      </c>
      <c r="X2" s="19" t="s">
        <v>152</v>
      </c>
      <c r="Y2" s="19" t="s">
        <v>153</v>
      </c>
      <c r="Z2" s="19" t="s">
        <v>154</v>
      </c>
      <c r="AA2" s="19" t="s">
        <v>155</v>
      </c>
      <c r="AB2" s="19" t="s">
        <v>156</v>
      </c>
      <c r="AC2" s="19" t="s">
        <v>157</v>
      </c>
      <c r="AD2" s="19" t="s">
        <v>158</v>
      </c>
      <c r="AE2" s="19" t="s">
        <v>159</v>
      </c>
      <c r="AF2" s="19" t="s">
        <v>160</v>
      </c>
      <c r="AG2" s="19" t="s">
        <v>161</v>
      </c>
      <c r="AH2" s="19" t="s">
        <v>162</v>
      </c>
      <c r="AI2" s="19" t="s">
        <v>163</v>
      </c>
      <c r="AJ2" s="19" t="s">
        <v>164</v>
      </c>
      <c r="AK2" s="19" t="s">
        <v>165</v>
      </c>
      <c r="AL2" s="19" t="s">
        <v>166</v>
      </c>
      <c r="AM2" s="19" t="s">
        <v>167</v>
      </c>
      <c r="AN2" s="19" t="s">
        <v>168</v>
      </c>
      <c r="AO2" s="19" t="s">
        <v>169</v>
      </c>
      <c r="AP2" s="20" t="s">
        <v>29</v>
      </c>
      <c r="AR2" s="96" t="s">
        <v>172</v>
      </c>
      <c r="AS2" s="96" t="s">
        <v>173</v>
      </c>
      <c r="AT2" s="96" t="s">
        <v>174</v>
      </c>
      <c r="AU2" s="96" t="s">
        <v>175</v>
      </c>
    </row>
    <row r="3" spans="1:47" ht="18" customHeight="1">
      <c r="A3" s="136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6"/>
      <c r="B4" s="17" t="s">
        <v>36</v>
      </c>
      <c r="C4" s="14">
        <v>1</v>
      </c>
      <c r="D4" s="14">
        <v>6</v>
      </c>
      <c r="E4" s="14">
        <v>1</v>
      </c>
      <c r="F4" s="14">
        <v>6</v>
      </c>
      <c r="G4" s="14">
        <v>1</v>
      </c>
      <c r="H4" s="14">
        <v>7</v>
      </c>
      <c r="I4" s="14">
        <v>1</v>
      </c>
      <c r="J4" s="14">
        <v>1</v>
      </c>
      <c r="K4" s="14">
        <v>5</v>
      </c>
      <c r="L4" s="14">
        <v>5</v>
      </c>
      <c r="M4" s="14">
        <v>5</v>
      </c>
      <c r="N4" s="14">
        <v>2</v>
      </c>
      <c r="O4" s="14">
        <v>7</v>
      </c>
      <c r="P4" s="14">
        <v>10</v>
      </c>
      <c r="Q4" s="14">
        <v>5</v>
      </c>
      <c r="R4" s="14">
        <v>9</v>
      </c>
      <c r="S4" s="14">
        <v>6</v>
      </c>
      <c r="T4" s="14">
        <v>14</v>
      </c>
      <c r="U4" s="14">
        <v>11</v>
      </c>
      <c r="V4" s="14">
        <v>2</v>
      </c>
      <c r="W4" s="14">
        <v>2</v>
      </c>
      <c r="X4" s="14">
        <v>11</v>
      </c>
      <c r="Y4" s="14">
        <v>9</v>
      </c>
      <c r="Z4" s="14">
        <v>3</v>
      </c>
      <c r="AA4" s="14">
        <v>1</v>
      </c>
      <c r="AB4" s="14">
        <v>11</v>
      </c>
      <c r="AC4" s="38" t="s">
        <v>177</v>
      </c>
      <c r="AD4" s="38" t="s">
        <v>177</v>
      </c>
      <c r="AE4" s="14">
        <v>1</v>
      </c>
      <c r="AF4" s="14">
        <v>7</v>
      </c>
      <c r="AG4" s="14">
        <v>7</v>
      </c>
      <c r="AH4" s="14">
        <v>3</v>
      </c>
      <c r="AI4" s="14">
        <v>8</v>
      </c>
      <c r="AJ4" s="14">
        <v>2</v>
      </c>
      <c r="AK4" s="38" t="s">
        <v>177</v>
      </c>
      <c r="AL4" s="14">
        <v>1</v>
      </c>
      <c r="AM4" s="14">
        <v>10</v>
      </c>
      <c r="AN4" s="14">
        <v>7</v>
      </c>
      <c r="AO4" s="14">
        <v>9</v>
      </c>
      <c r="AP4" s="11">
        <f>MIN(C4:AO4)</f>
        <v>1</v>
      </c>
    </row>
    <row r="5" spans="1:47" ht="18" customHeight="1">
      <c r="A5" s="136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1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102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102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102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03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1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102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102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102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03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1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102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102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102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03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1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102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102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102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03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1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102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102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102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03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1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102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102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102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03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1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102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102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102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03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1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102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102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102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03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1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102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102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102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03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1">
        <v>44894</v>
      </c>
      <c r="B51" s="51" t="s">
        <v>20</v>
      </c>
      <c r="C51" s="52">
        <v>9</v>
      </c>
      <c r="D51" s="52">
        <v>0</v>
      </c>
      <c r="E51" s="52">
        <v>19</v>
      </c>
      <c r="F51" s="52">
        <v>0</v>
      </c>
      <c r="G51" s="52">
        <v>22</v>
      </c>
      <c r="H51" s="52">
        <v>9</v>
      </c>
      <c r="I51" s="52">
        <v>13</v>
      </c>
      <c r="J51" s="52">
        <v>11</v>
      </c>
      <c r="K51" s="52">
        <v>3</v>
      </c>
      <c r="L51" s="52">
        <v>6</v>
      </c>
      <c r="M51" s="52">
        <v>0</v>
      </c>
      <c r="N51" s="52">
        <v>20</v>
      </c>
      <c r="O51" s="52">
        <v>11</v>
      </c>
      <c r="P51" s="52">
        <v>0</v>
      </c>
      <c r="Q51" s="52">
        <v>0</v>
      </c>
      <c r="R51" s="52">
        <v>0</v>
      </c>
      <c r="S51" s="52">
        <v>0</v>
      </c>
      <c r="T51" s="52">
        <v>7</v>
      </c>
      <c r="U51" s="52">
        <v>2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1</v>
      </c>
      <c r="AC51" s="52">
        <v>5</v>
      </c>
      <c r="AD51" s="52">
        <v>1</v>
      </c>
      <c r="AE51" s="52">
        <v>2</v>
      </c>
      <c r="AF51" s="52">
        <v>0</v>
      </c>
      <c r="AG51" s="52">
        <v>14</v>
      </c>
      <c r="AH51" s="52">
        <v>4</v>
      </c>
      <c r="AI51" s="52">
        <v>0</v>
      </c>
      <c r="AJ51" s="52">
        <v>2</v>
      </c>
      <c r="AK51" s="52">
        <v>0</v>
      </c>
      <c r="AL51" s="52">
        <v>0</v>
      </c>
      <c r="AM51" s="52">
        <v>0</v>
      </c>
      <c r="AN51" s="52">
        <v>0</v>
      </c>
      <c r="AO51" s="52">
        <v>1</v>
      </c>
      <c r="AP51" s="11">
        <f>SUM(C51:AO51)</f>
        <v>164</v>
      </c>
    </row>
    <row r="52" spans="1:42" ht="18" customHeight="1">
      <c r="A52" s="102"/>
      <c r="B52" s="53" t="s">
        <v>21</v>
      </c>
      <c r="C52" s="54">
        <v>36</v>
      </c>
      <c r="D52" s="54">
        <v>33</v>
      </c>
      <c r="E52" s="54">
        <v>1006</v>
      </c>
      <c r="F52" s="54">
        <v>45</v>
      </c>
      <c r="G52" s="54">
        <v>1398</v>
      </c>
      <c r="H52" s="54">
        <v>26</v>
      </c>
      <c r="I52" s="54">
        <v>1172</v>
      </c>
      <c r="J52" s="54">
        <v>434</v>
      </c>
      <c r="K52" s="54">
        <v>425</v>
      </c>
      <c r="L52" s="54">
        <v>6</v>
      </c>
      <c r="M52" s="54">
        <v>6</v>
      </c>
      <c r="N52" s="54">
        <v>1710</v>
      </c>
      <c r="O52" s="54">
        <v>95</v>
      </c>
      <c r="P52" s="54">
        <v>42</v>
      </c>
      <c r="Q52" s="54">
        <v>10</v>
      </c>
      <c r="R52" s="54">
        <v>18</v>
      </c>
      <c r="S52" s="54">
        <v>0</v>
      </c>
      <c r="T52" s="54">
        <v>14</v>
      </c>
      <c r="U52" s="54">
        <v>8</v>
      </c>
      <c r="V52" s="54">
        <v>37</v>
      </c>
      <c r="W52" s="54">
        <v>5</v>
      </c>
      <c r="X52" s="54">
        <v>5</v>
      </c>
      <c r="Y52" s="54">
        <v>5</v>
      </c>
      <c r="Z52" s="54">
        <v>44</v>
      </c>
      <c r="AA52" s="54">
        <v>892</v>
      </c>
      <c r="AB52" s="54">
        <v>1</v>
      </c>
      <c r="AC52" s="54">
        <v>3</v>
      </c>
      <c r="AD52" s="54">
        <v>6</v>
      </c>
      <c r="AE52" s="54">
        <v>65</v>
      </c>
      <c r="AF52" s="54">
        <v>28</v>
      </c>
      <c r="AG52" s="54">
        <v>23</v>
      </c>
      <c r="AH52" s="54">
        <v>2</v>
      </c>
      <c r="AI52" s="54">
        <v>8</v>
      </c>
      <c r="AJ52" s="54">
        <v>28</v>
      </c>
      <c r="AK52" s="54">
        <v>0</v>
      </c>
      <c r="AL52" s="54">
        <v>16</v>
      </c>
      <c r="AM52" s="54">
        <v>1</v>
      </c>
      <c r="AN52" s="54">
        <v>13</v>
      </c>
      <c r="AO52" s="54">
        <v>3</v>
      </c>
      <c r="AP52" s="11">
        <f>SUM(C52:AO52)</f>
        <v>7669</v>
      </c>
    </row>
    <row r="53" spans="1:42" ht="18" customHeight="1">
      <c r="A53" s="102"/>
      <c r="B53" s="53" t="s">
        <v>24</v>
      </c>
      <c r="C53" s="54">
        <v>44</v>
      </c>
      <c r="D53" s="54">
        <v>33</v>
      </c>
      <c r="E53" s="54">
        <v>927</v>
      </c>
      <c r="F53" s="54">
        <v>45</v>
      </c>
      <c r="G53" s="54">
        <v>1419</v>
      </c>
      <c r="H53" s="54">
        <v>35</v>
      </c>
      <c r="I53" s="54">
        <v>1185</v>
      </c>
      <c r="J53" s="54">
        <v>445</v>
      </c>
      <c r="K53" s="54">
        <v>428</v>
      </c>
      <c r="L53" s="54">
        <v>12</v>
      </c>
      <c r="M53" s="54">
        <v>6</v>
      </c>
      <c r="N53" s="54">
        <v>1729</v>
      </c>
      <c r="O53" s="54">
        <v>106</v>
      </c>
      <c r="P53" s="54">
        <v>42</v>
      </c>
      <c r="Q53" s="54">
        <v>10</v>
      </c>
      <c r="R53" s="54">
        <v>18</v>
      </c>
      <c r="S53" s="54">
        <v>0</v>
      </c>
      <c r="T53" s="54">
        <v>21</v>
      </c>
      <c r="U53" s="54">
        <v>10</v>
      </c>
      <c r="V53" s="54">
        <v>36</v>
      </c>
      <c r="W53" s="54">
        <v>4</v>
      </c>
      <c r="X53" s="54">
        <v>5</v>
      </c>
      <c r="Y53" s="54">
        <v>5</v>
      </c>
      <c r="Z53" s="54">
        <v>45</v>
      </c>
      <c r="AA53" s="54">
        <v>840</v>
      </c>
      <c r="AB53" s="54">
        <v>2</v>
      </c>
      <c r="AC53" s="54">
        <v>8</v>
      </c>
      <c r="AD53" s="54">
        <v>7</v>
      </c>
      <c r="AE53" s="54">
        <v>63</v>
      </c>
      <c r="AF53" s="54">
        <v>28</v>
      </c>
      <c r="AG53" s="54">
        <v>37</v>
      </c>
      <c r="AH53" s="54">
        <v>6</v>
      </c>
      <c r="AI53" s="54">
        <v>8</v>
      </c>
      <c r="AJ53" s="54">
        <v>29</v>
      </c>
      <c r="AK53" s="54">
        <v>0</v>
      </c>
      <c r="AL53" s="54">
        <v>13</v>
      </c>
      <c r="AM53" s="54">
        <v>1</v>
      </c>
      <c r="AN53" s="54">
        <v>13</v>
      </c>
      <c r="AO53" s="54">
        <v>4</v>
      </c>
      <c r="AP53" s="11">
        <f>SUM(C53:AO53)</f>
        <v>7669</v>
      </c>
    </row>
    <row r="54" spans="1:42" ht="18" customHeight="1">
      <c r="A54" s="102"/>
      <c r="B54" s="53" t="s">
        <v>25</v>
      </c>
      <c r="C54" s="52">
        <v>1</v>
      </c>
      <c r="D54" s="52">
        <v>0</v>
      </c>
      <c r="E54" s="52">
        <v>98</v>
      </c>
      <c r="F54" s="52">
        <v>0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1</v>
      </c>
      <c r="W54" s="52">
        <v>1</v>
      </c>
      <c r="X54" s="52">
        <v>0</v>
      </c>
      <c r="Y54" s="52">
        <v>0</v>
      </c>
      <c r="Z54" s="52">
        <v>0</v>
      </c>
      <c r="AA54" s="52">
        <v>53</v>
      </c>
      <c r="AB54" s="52">
        <v>0</v>
      </c>
      <c r="AC54" s="52">
        <v>0</v>
      </c>
      <c r="AD54" s="52">
        <v>0</v>
      </c>
      <c r="AE54" s="52">
        <v>4</v>
      </c>
      <c r="AF54" s="52">
        <v>0</v>
      </c>
      <c r="AG54" s="52">
        <v>0</v>
      </c>
      <c r="AH54" s="52">
        <v>0</v>
      </c>
      <c r="AI54" s="52">
        <v>0</v>
      </c>
      <c r="AJ54" s="52">
        <v>1</v>
      </c>
      <c r="AK54" s="52">
        <v>0</v>
      </c>
      <c r="AL54" s="52">
        <v>3</v>
      </c>
      <c r="AM54" s="52">
        <v>0</v>
      </c>
      <c r="AN54" s="52">
        <v>0</v>
      </c>
      <c r="AO54" s="52">
        <v>0</v>
      </c>
      <c r="AP54" s="11">
        <f>SUM(C54:AO54)</f>
        <v>164</v>
      </c>
    </row>
    <row r="55" spans="1:42" ht="18" customHeight="1">
      <c r="A55" s="103"/>
      <c r="B55" s="53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1">
        <v>44895</v>
      </c>
      <c r="B56" s="51" t="s">
        <v>20</v>
      </c>
      <c r="C56" s="52">
        <v>11</v>
      </c>
      <c r="D56" s="52">
        <v>1</v>
      </c>
      <c r="E56" s="52">
        <v>19</v>
      </c>
      <c r="F56" s="52">
        <v>0</v>
      </c>
      <c r="G56" s="52">
        <v>10</v>
      </c>
      <c r="H56" s="52">
        <v>15</v>
      </c>
      <c r="I56" s="52">
        <v>16</v>
      </c>
      <c r="J56" s="52">
        <v>15</v>
      </c>
      <c r="K56" s="52">
        <v>7</v>
      </c>
      <c r="L56" s="52">
        <v>2</v>
      </c>
      <c r="M56" s="52">
        <v>0</v>
      </c>
      <c r="N56" s="52">
        <v>28</v>
      </c>
      <c r="O56" s="52">
        <v>7</v>
      </c>
      <c r="P56" s="52">
        <v>3</v>
      </c>
      <c r="Q56" s="52">
        <v>3</v>
      </c>
      <c r="R56" s="52">
        <v>7</v>
      </c>
      <c r="S56" s="52">
        <v>1</v>
      </c>
      <c r="T56" s="52">
        <v>1</v>
      </c>
      <c r="U56" s="52">
        <v>1</v>
      </c>
      <c r="V56" s="52">
        <v>0</v>
      </c>
      <c r="W56" s="52">
        <v>3</v>
      </c>
      <c r="X56" s="52">
        <v>3</v>
      </c>
      <c r="Y56" s="52">
        <v>0</v>
      </c>
      <c r="Z56" s="52">
        <v>6</v>
      </c>
      <c r="AA56" s="52">
        <v>12</v>
      </c>
      <c r="AB56" s="52">
        <v>3</v>
      </c>
      <c r="AC56" s="52">
        <v>6</v>
      </c>
      <c r="AD56" s="52">
        <v>6</v>
      </c>
      <c r="AE56" s="52">
        <v>2</v>
      </c>
      <c r="AF56" s="52">
        <v>0</v>
      </c>
      <c r="AG56" s="52">
        <v>0</v>
      </c>
      <c r="AH56" s="52">
        <v>8</v>
      </c>
      <c r="AI56" s="52">
        <v>2</v>
      </c>
      <c r="AJ56" s="52">
        <v>0</v>
      </c>
      <c r="AK56" s="52">
        <v>0</v>
      </c>
      <c r="AL56" s="52">
        <v>2</v>
      </c>
      <c r="AM56" s="52">
        <v>0</v>
      </c>
      <c r="AN56" s="52">
        <v>3</v>
      </c>
      <c r="AO56" s="52">
        <v>3</v>
      </c>
      <c r="AP56" s="11">
        <f>SUM(C56:AO56)</f>
        <v>206</v>
      </c>
    </row>
    <row r="57" spans="1:42" ht="18" customHeight="1">
      <c r="A57" s="102"/>
      <c r="B57" s="53" t="s">
        <v>21</v>
      </c>
      <c r="C57" s="54">
        <v>44</v>
      </c>
      <c r="D57" s="54">
        <v>48</v>
      </c>
      <c r="E57" s="54">
        <v>893</v>
      </c>
      <c r="F57" s="54">
        <v>70</v>
      </c>
      <c r="G57" s="54">
        <v>757</v>
      </c>
      <c r="H57" s="54">
        <v>167</v>
      </c>
      <c r="I57" s="54">
        <v>1914</v>
      </c>
      <c r="J57" s="54">
        <v>376</v>
      </c>
      <c r="K57" s="54">
        <v>633</v>
      </c>
      <c r="L57" s="54">
        <v>3</v>
      </c>
      <c r="M57" s="54">
        <v>7</v>
      </c>
      <c r="N57" s="54">
        <v>519</v>
      </c>
      <c r="O57" s="54">
        <v>118</v>
      </c>
      <c r="P57" s="54">
        <v>32</v>
      </c>
      <c r="Q57" s="54">
        <v>11</v>
      </c>
      <c r="R57" s="54">
        <v>18</v>
      </c>
      <c r="S57" s="54">
        <v>38</v>
      </c>
      <c r="T57" s="54">
        <v>23</v>
      </c>
      <c r="U57" s="54">
        <v>15</v>
      </c>
      <c r="V57" s="54">
        <v>21</v>
      </c>
      <c r="W57" s="54">
        <v>4</v>
      </c>
      <c r="X57" s="54">
        <v>9</v>
      </c>
      <c r="Y57" s="54">
        <v>4</v>
      </c>
      <c r="Z57" s="54">
        <v>49</v>
      </c>
      <c r="AA57" s="54">
        <v>410</v>
      </c>
      <c r="AB57" s="54">
        <v>0</v>
      </c>
      <c r="AC57" s="54">
        <v>1</v>
      </c>
      <c r="AD57" s="54">
        <v>11</v>
      </c>
      <c r="AE57" s="54">
        <v>28</v>
      </c>
      <c r="AF57" s="54">
        <v>23</v>
      </c>
      <c r="AG57" s="54">
        <v>36</v>
      </c>
      <c r="AH57" s="54">
        <v>4</v>
      </c>
      <c r="AI57" s="54">
        <v>7</v>
      </c>
      <c r="AJ57" s="54">
        <v>59</v>
      </c>
      <c r="AK57" s="54">
        <v>0</v>
      </c>
      <c r="AL57" s="54">
        <v>50</v>
      </c>
      <c r="AM57" s="54">
        <v>0</v>
      </c>
      <c r="AN57" s="54">
        <v>25</v>
      </c>
      <c r="AO57" s="54">
        <v>6</v>
      </c>
      <c r="AP57" s="11">
        <f>SUM(C57:AO57)</f>
        <v>6433</v>
      </c>
    </row>
    <row r="58" spans="1:42" ht="18" customHeight="1">
      <c r="A58" s="102"/>
      <c r="B58" s="53" t="s">
        <v>24</v>
      </c>
      <c r="C58" s="54">
        <v>53</v>
      </c>
      <c r="D58" s="54">
        <v>49</v>
      </c>
      <c r="E58" s="54">
        <v>874</v>
      </c>
      <c r="F58" s="54">
        <v>70</v>
      </c>
      <c r="G58" s="54">
        <v>762</v>
      </c>
      <c r="H58" s="54">
        <v>182</v>
      </c>
      <c r="I58" s="54">
        <v>1927</v>
      </c>
      <c r="J58" s="54">
        <v>390</v>
      </c>
      <c r="K58" s="54">
        <v>640</v>
      </c>
      <c r="L58" s="54">
        <v>5</v>
      </c>
      <c r="M58" s="54">
        <v>7</v>
      </c>
      <c r="N58" s="54">
        <v>547</v>
      </c>
      <c r="O58" s="54">
        <v>125</v>
      </c>
      <c r="P58" s="54">
        <v>35</v>
      </c>
      <c r="Q58" s="54">
        <v>14</v>
      </c>
      <c r="R58" s="54">
        <v>25</v>
      </c>
      <c r="S58" s="54">
        <v>39</v>
      </c>
      <c r="T58" s="54">
        <v>24</v>
      </c>
      <c r="U58" s="54">
        <v>16</v>
      </c>
      <c r="V58" s="54">
        <v>21</v>
      </c>
      <c r="W58" s="54">
        <v>7</v>
      </c>
      <c r="X58" s="54">
        <v>12</v>
      </c>
      <c r="Y58" s="54">
        <v>4</v>
      </c>
      <c r="Z58" s="54">
        <v>55</v>
      </c>
      <c r="AA58" s="54">
        <v>353</v>
      </c>
      <c r="AB58" s="54">
        <v>3</v>
      </c>
      <c r="AC58" s="54">
        <v>7</v>
      </c>
      <c r="AD58" s="54">
        <v>17</v>
      </c>
      <c r="AE58" s="54">
        <v>29</v>
      </c>
      <c r="AF58" s="54">
        <v>23</v>
      </c>
      <c r="AG58" s="54">
        <v>36</v>
      </c>
      <c r="AH58" s="54">
        <v>12</v>
      </c>
      <c r="AI58" s="54">
        <v>9</v>
      </c>
      <c r="AJ58" s="54">
        <v>59</v>
      </c>
      <c r="AK58" s="54">
        <v>0</v>
      </c>
      <c r="AL58" s="54">
        <v>51</v>
      </c>
      <c r="AM58" s="54">
        <v>0</v>
      </c>
      <c r="AN58" s="54">
        <v>28</v>
      </c>
      <c r="AO58" s="54">
        <v>9</v>
      </c>
      <c r="AP58" s="11">
        <f>SUM(C58:AO58)</f>
        <v>6519</v>
      </c>
    </row>
    <row r="59" spans="1:42" ht="18" customHeight="1">
      <c r="A59" s="102"/>
      <c r="B59" s="53" t="s">
        <v>25</v>
      </c>
      <c r="C59" s="52">
        <v>2</v>
      </c>
      <c r="D59" s="52">
        <v>0</v>
      </c>
      <c r="E59" s="52">
        <v>38</v>
      </c>
      <c r="F59" s="52">
        <v>0</v>
      </c>
      <c r="G59" s="52">
        <v>5</v>
      </c>
      <c r="H59" s="52">
        <v>0</v>
      </c>
      <c r="I59" s="52">
        <v>3</v>
      </c>
      <c r="J59" s="52">
        <v>1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69</v>
      </c>
      <c r="AB59" s="52">
        <v>0</v>
      </c>
      <c r="AC59" s="52">
        <v>0</v>
      </c>
      <c r="AD59" s="52">
        <v>0</v>
      </c>
      <c r="AE59" s="52">
        <v>1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1</v>
      </c>
      <c r="AM59" s="52">
        <v>0</v>
      </c>
      <c r="AN59" s="52">
        <v>0</v>
      </c>
      <c r="AO59" s="52">
        <v>0</v>
      </c>
      <c r="AP59" s="11">
        <f>SUM(C59:AO59)</f>
        <v>120</v>
      </c>
    </row>
    <row r="60" spans="1:42" ht="18" customHeight="1">
      <c r="A60" s="103"/>
      <c r="B60" s="53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1">
        <v>44896</v>
      </c>
      <c r="B61" s="51" t="s">
        <v>20</v>
      </c>
      <c r="C61" s="52">
        <v>1</v>
      </c>
      <c r="D61" s="52">
        <v>0</v>
      </c>
      <c r="E61" s="52">
        <v>8</v>
      </c>
      <c r="F61" s="52">
        <v>1</v>
      </c>
      <c r="G61" s="52">
        <v>5</v>
      </c>
      <c r="H61" s="52">
        <v>4</v>
      </c>
      <c r="I61" s="52">
        <v>48</v>
      </c>
      <c r="J61" s="52">
        <v>16</v>
      </c>
      <c r="K61" s="52">
        <v>6</v>
      </c>
      <c r="L61" s="52">
        <v>2</v>
      </c>
      <c r="M61" s="52">
        <v>0</v>
      </c>
      <c r="N61" s="52">
        <v>22</v>
      </c>
      <c r="O61" s="52">
        <v>8</v>
      </c>
      <c r="P61" s="52">
        <v>1</v>
      </c>
      <c r="Q61" s="52">
        <v>2</v>
      </c>
      <c r="R61" s="52">
        <v>8</v>
      </c>
      <c r="S61" s="52">
        <v>0</v>
      </c>
      <c r="T61" s="52">
        <v>8</v>
      </c>
      <c r="U61" s="52">
        <v>0</v>
      </c>
      <c r="V61" s="52">
        <v>0</v>
      </c>
      <c r="W61" s="52">
        <v>1</v>
      </c>
      <c r="X61" s="52">
        <v>3</v>
      </c>
      <c r="Y61" s="52">
        <v>1</v>
      </c>
      <c r="Z61" s="52">
        <v>6</v>
      </c>
      <c r="AA61" s="52">
        <v>7</v>
      </c>
      <c r="AB61" s="52">
        <v>5</v>
      </c>
      <c r="AC61" s="52">
        <v>1</v>
      </c>
      <c r="AD61" s="52">
        <v>7</v>
      </c>
      <c r="AE61" s="52">
        <v>0</v>
      </c>
      <c r="AF61" s="52">
        <v>0</v>
      </c>
      <c r="AG61" s="52">
        <v>0</v>
      </c>
      <c r="AH61" s="52">
        <v>4</v>
      </c>
      <c r="AI61" s="52">
        <v>3</v>
      </c>
      <c r="AJ61" s="52">
        <v>0</v>
      </c>
      <c r="AK61" s="52">
        <v>2</v>
      </c>
      <c r="AL61" s="52">
        <v>0</v>
      </c>
      <c r="AM61" s="52">
        <v>0</v>
      </c>
      <c r="AN61" s="52">
        <v>5</v>
      </c>
      <c r="AO61" s="52">
        <v>4</v>
      </c>
      <c r="AP61" s="11">
        <f>SUM(C61:AO61)</f>
        <v>189</v>
      </c>
    </row>
    <row r="62" spans="1:42" ht="18" customHeight="1">
      <c r="A62" s="102"/>
      <c r="B62" s="53" t="s">
        <v>21</v>
      </c>
      <c r="C62" s="54">
        <v>64</v>
      </c>
      <c r="D62" s="54">
        <v>29</v>
      </c>
      <c r="E62" s="54">
        <v>817</v>
      </c>
      <c r="F62" s="54">
        <v>96</v>
      </c>
      <c r="G62" s="54">
        <v>794</v>
      </c>
      <c r="H62" s="54">
        <v>31</v>
      </c>
      <c r="I62" s="54">
        <v>1809</v>
      </c>
      <c r="J62" s="54">
        <v>864</v>
      </c>
      <c r="K62" s="54">
        <v>137</v>
      </c>
      <c r="L62" s="54">
        <v>5</v>
      </c>
      <c r="M62" s="54">
        <v>29</v>
      </c>
      <c r="N62" s="54">
        <v>729</v>
      </c>
      <c r="O62" s="54">
        <v>75</v>
      </c>
      <c r="P62" s="54">
        <v>44</v>
      </c>
      <c r="Q62" s="54">
        <v>13</v>
      </c>
      <c r="R62" s="54">
        <v>69</v>
      </c>
      <c r="S62" s="54">
        <v>35</v>
      </c>
      <c r="T62" s="54">
        <v>23</v>
      </c>
      <c r="U62" s="54">
        <v>10</v>
      </c>
      <c r="V62" s="54">
        <v>5</v>
      </c>
      <c r="W62" s="54">
        <v>2</v>
      </c>
      <c r="X62" s="54">
        <v>14</v>
      </c>
      <c r="Y62" s="54">
        <v>15</v>
      </c>
      <c r="Z62" s="54">
        <v>54</v>
      </c>
      <c r="AA62" s="54">
        <v>301</v>
      </c>
      <c r="AB62" s="54">
        <v>1</v>
      </c>
      <c r="AC62" s="54">
        <v>2</v>
      </c>
      <c r="AD62" s="54">
        <v>10</v>
      </c>
      <c r="AE62" s="54">
        <v>49</v>
      </c>
      <c r="AF62" s="54">
        <v>21</v>
      </c>
      <c r="AG62" s="54">
        <v>29</v>
      </c>
      <c r="AH62" s="54">
        <v>3</v>
      </c>
      <c r="AI62" s="54">
        <v>8</v>
      </c>
      <c r="AJ62" s="54">
        <v>104</v>
      </c>
      <c r="AK62" s="54">
        <v>0</v>
      </c>
      <c r="AL62" s="54">
        <v>25</v>
      </c>
      <c r="AM62" s="54">
        <v>4</v>
      </c>
      <c r="AN62" s="54">
        <v>21</v>
      </c>
      <c r="AO62" s="54">
        <v>6</v>
      </c>
      <c r="AP62" s="11">
        <f>SUM(C62:AO62)</f>
        <v>6347</v>
      </c>
    </row>
    <row r="63" spans="1:42" ht="18" customHeight="1">
      <c r="A63" s="102"/>
      <c r="B63" s="53" t="s">
        <v>24</v>
      </c>
      <c r="C63" s="54">
        <v>65</v>
      </c>
      <c r="D63" s="54">
        <v>29</v>
      </c>
      <c r="E63" s="54">
        <v>825</v>
      </c>
      <c r="F63" s="54">
        <v>97</v>
      </c>
      <c r="G63" s="54">
        <v>799</v>
      </c>
      <c r="H63" s="54">
        <v>35</v>
      </c>
      <c r="I63" s="54">
        <v>1857</v>
      </c>
      <c r="J63" s="54">
        <v>880</v>
      </c>
      <c r="K63" s="54">
        <v>143</v>
      </c>
      <c r="L63" s="54">
        <v>7</v>
      </c>
      <c r="M63" s="54">
        <v>29</v>
      </c>
      <c r="N63" s="54">
        <v>751</v>
      </c>
      <c r="O63" s="54">
        <v>83</v>
      </c>
      <c r="P63" s="54">
        <v>45</v>
      </c>
      <c r="Q63" s="54">
        <v>15</v>
      </c>
      <c r="R63" s="54">
        <v>77</v>
      </c>
      <c r="S63" s="54">
        <v>35</v>
      </c>
      <c r="T63" s="54">
        <v>31</v>
      </c>
      <c r="U63" s="54">
        <v>10</v>
      </c>
      <c r="V63" s="54">
        <v>5</v>
      </c>
      <c r="W63" s="54">
        <v>3</v>
      </c>
      <c r="X63" s="54">
        <v>17</v>
      </c>
      <c r="Y63" s="54">
        <v>16</v>
      </c>
      <c r="Z63" s="54">
        <v>60</v>
      </c>
      <c r="AA63" s="54">
        <v>308</v>
      </c>
      <c r="AB63" s="54">
        <v>6</v>
      </c>
      <c r="AC63" s="54">
        <v>3</v>
      </c>
      <c r="AD63" s="54">
        <v>17</v>
      </c>
      <c r="AE63" s="54">
        <v>49</v>
      </c>
      <c r="AF63" s="54">
        <v>21</v>
      </c>
      <c r="AG63" s="54">
        <v>29</v>
      </c>
      <c r="AH63" s="54">
        <v>7</v>
      </c>
      <c r="AI63" s="54">
        <v>11</v>
      </c>
      <c r="AJ63" s="54">
        <v>104</v>
      </c>
      <c r="AK63" s="54">
        <v>2</v>
      </c>
      <c r="AL63" s="54">
        <v>25</v>
      </c>
      <c r="AM63" s="54">
        <v>4</v>
      </c>
      <c r="AN63" s="54">
        <v>26</v>
      </c>
      <c r="AO63" s="54">
        <v>10</v>
      </c>
      <c r="AP63" s="11">
        <f>SUM(C63:AO63)</f>
        <v>6536</v>
      </c>
    </row>
    <row r="64" spans="1:42" ht="18" customHeight="1">
      <c r="A64" s="102"/>
      <c r="B64" s="53" t="s">
        <v>25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11">
        <f>SUM(C64:AO64)</f>
        <v>0</v>
      </c>
    </row>
    <row r="65" spans="1:42" ht="18" customHeight="1">
      <c r="A65" s="103"/>
      <c r="B65" s="53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22" t="s">
        <v>32</v>
      </c>
      <c r="B66" s="123"/>
      <c r="C66" s="114" t="s">
        <v>170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5"/>
    </row>
    <row r="67" spans="1:42" ht="18" customHeight="1">
      <c r="A67" s="124"/>
      <c r="B67" s="125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</row>
    <row r="68" spans="1:42" ht="18" customHeight="1">
      <c r="A68" s="126"/>
      <c r="B68" s="127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5"/>
    </row>
    <row r="69" spans="1:42" ht="18" customHeight="1"/>
    <row r="70" spans="1:42" ht="18" customHeight="1"/>
    <row r="71" spans="1:42" ht="18" customHeight="1"/>
    <row r="72" spans="1:42" ht="18" customHeight="1"/>
    <row r="73" spans="1:42" ht="18" customHeight="1"/>
    <row r="74" spans="1:42" ht="18" customHeight="1"/>
    <row r="75" spans="1:42" ht="18" customHeight="1"/>
    <row r="76" spans="1:42" ht="18" customHeight="1"/>
    <row r="77" spans="1:42" ht="18" customHeight="1"/>
    <row r="78" spans="1:42" ht="18" customHeight="1"/>
    <row r="79" spans="1:42" ht="18" customHeight="1"/>
    <row r="80" spans="1:4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</sheetData>
  <mergeCells count="16">
    <mergeCell ref="A21:A25"/>
    <mergeCell ref="A1:AP1"/>
    <mergeCell ref="A3:A5"/>
    <mergeCell ref="A6:A10"/>
    <mergeCell ref="A11:A15"/>
    <mergeCell ref="A16:A20"/>
    <mergeCell ref="A26:A30"/>
    <mergeCell ref="A31:A35"/>
    <mergeCell ref="A36:A40"/>
    <mergeCell ref="A66:B68"/>
    <mergeCell ref="C66:AP68"/>
    <mergeCell ref="A41:A45"/>
    <mergeCell ref="A46:A50"/>
    <mergeCell ref="A51:A55"/>
    <mergeCell ref="A56:A60"/>
    <mergeCell ref="A61:A65"/>
  </mergeCells>
  <phoneticPr fontId="6" type="noConversion"/>
  <conditionalFormatting sqref="C4:AO5">
    <cfRule type="cellIs" dxfId="56" priority="91" operator="greaterThan">
      <formula>0</formula>
    </cfRule>
  </conditionalFormatting>
  <conditionalFormatting sqref="AP5">
    <cfRule type="cellIs" dxfId="55" priority="89" operator="greaterThan">
      <formula>0</formula>
    </cfRule>
  </conditionalFormatting>
  <conditionalFormatting sqref="AP4">
    <cfRule type="cellIs" dxfId="54" priority="88" operator="greaterThan">
      <formula>0</formula>
    </cfRule>
  </conditionalFormatting>
  <conditionalFormatting sqref="C10:AO10 C15:AO15 C20:AO20 C25:AO25 C30:AO30 C35:AO35 C40:AO40 C45:AO45 C50:AO50 C55:AO55 C60:AO60 C65:AO65">
    <cfRule type="cellIs" priority="2419" stopIfTrue="1" operator="equal">
      <formula>"-"</formula>
    </cfRule>
    <cfRule type="cellIs" dxfId="53" priority="2420" operator="greaterThan">
      <formula>$AP10*1.2</formula>
    </cfRule>
  </conditionalFormatting>
  <conditionalFormatting sqref="C6:AO6">
    <cfRule type="top10" dxfId="52" priority="2423" rank="3"/>
  </conditionalFormatting>
  <conditionalFormatting sqref="C7:AO7">
    <cfRule type="top10" dxfId="51" priority="2425" rank="3"/>
  </conditionalFormatting>
  <conditionalFormatting sqref="C8:AO8">
    <cfRule type="top10" dxfId="50" priority="2427" rank="3"/>
  </conditionalFormatting>
  <conditionalFormatting sqref="C9:AO9">
    <cfRule type="top10" dxfId="49" priority="2429" rank="3"/>
  </conditionalFormatting>
  <conditionalFormatting sqref="C11:AO11">
    <cfRule type="top10" dxfId="48" priority="2435" rank="3"/>
  </conditionalFormatting>
  <conditionalFormatting sqref="C12:AO12">
    <cfRule type="top10" dxfId="47" priority="2437" rank="3"/>
  </conditionalFormatting>
  <conditionalFormatting sqref="C13:AO13">
    <cfRule type="top10" dxfId="46" priority="2439" rank="3"/>
  </conditionalFormatting>
  <conditionalFormatting sqref="C14:AO14">
    <cfRule type="top10" dxfId="45" priority="2441" rank="3"/>
  </conditionalFormatting>
  <conditionalFormatting sqref="C16:AO16">
    <cfRule type="top10" dxfId="44" priority="2447" rank="3"/>
  </conditionalFormatting>
  <conditionalFormatting sqref="C17:AO17">
    <cfRule type="top10" dxfId="43" priority="2449" rank="3"/>
  </conditionalFormatting>
  <conditionalFormatting sqref="C18:AO18">
    <cfRule type="top10" dxfId="42" priority="2451" rank="3"/>
  </conditionalFormatting>
  <conditionalFormatting sqref="C19:AO19">
    <cfRule type="top10" dxfId="41" priority="2453" rank="3"/>
  </conditionalFormatting>
  <conditionalFormatting sqref="C21:AO21">
    <cfRule type="top10" dxfId="40" priority="2459" rank="3"/>
  </conditionalFormatting>
  <conditionalFormatting sqref="C22:AO22">
    <cfRule type="top10" dxfId="39" priority="2461" rank="3"/>
  </conditionalFormatting>
  <conditionalFormatting sqref="C23:AO23">
    <cfRule type="top10" dxfId="38" priority="2463" rank="3"/>
  </conditionalFormatting>
  <conditionalFormatting sqref="C24:AO24">
    <cfRule type="top10" dxfId="37" priority="2465" rank="3"/>
  </conditionalFormatting>
  <conditionalFormatting sqref="C26:AO26">
    <cfRule type="top10" dxfId="36" priority="2471" rank="3"/>
  </conditionalFormatting>
  <conditionalFormatting sqref="C27:AO27">
    <cfRule type="top10" dxfId="35" priority="2473" rank="3"/>
  </conditionalFormatting>
  <conditionalFormatting sqref="C28:AO28">
    <cfRule type="top10" dxfId="34" priority="2475" rank="3"/>
  </conditionalFormatting>
  <conditionalFormatting sqref="C29:AO29">
    <cfRule type="top10" dxfId="33" priority="2477" rank="3"/>
  </conditionalFormatting>
  <conditionalFormatting sqref="C31:AO31">
    <cfRule type="top10" dxfId="32" priority="2483" rank="3"/>
  </conditionalFormatting>
  <conditionalFormatting sqref="C32:AO32">
    <cfRule type="top10" dxfId="31" priority="2485" rank="3"/>
  </conditionalFormatting>
  <conditionalFormatting sqref="C33:AO33">
    <cfRule type="top10" dxfId="30" priority="2487" rank="3"/>
  </conditionalFormatting>
  <conditionalFormatting sqref="C34:AO34">
    <cfRule type="top10" dxfId="29" priority="2489" rank="3"/>
  </conditionalFormatting>
  <conditionalFormatting sqref="C36:AO36">
    <cfRule type="top10" dxfId="28" priority="2499" rank="3"/>
  </conditionalFormatting>
  <conditionalFormatting sqref="C37:AO37">
    <cfRule type="top10" dxfId="27" priority="2501" rank="3"/>
  </conditionalFormatting>
  <conditionalFormatting sqref="C38:AO38">
    <cfRule type="top10" dxfId="26" priority="2503" rank="3"/>
  </conditionalFormatting>
  <conditionalFormatting sqref="C39:AO39">
    <cfRule type="top10" dxfId="25" priority="2505" rank="3"/>
  </conditionalFormatting>
  <conditionalFormatting sqref="C41:AO41">
    <cfRule type="top10" dxfId="24" priority="2507" rank="3"/>
  </conditionalFormatting>
  <conditionalFormatting sqref="C42:AO42">
    <cfRule type="top10" dxfId="23" priority="2509" rank="3"/>
  </conditionalFormatting>
  <conditionalFormatting sqref="C43:AO43">
    <cfRule type="top10" dxfId="22" priority="2511" rank="3"/>
  </conditionalFormatting>
  <conditionalFormatting sqref="C44:AO44">
    <cfRule type="top10" dxfId="21" priority="2513" rank="3"/>
  </conditionalFormatting>
  <conditionalFormatting sqref="C46:AO46">
    <cfRule type="top10" dxfId="20" priority="14" rank="3"/>
  </conditionalFormatting>
  <conditionalFormatting sqref="C47:AO47">
    <cfRule type="top10" dxfId="19" priority="15" rank="3"/>
  </conditionalFormatting>
  <conditionalFormatting sqref="C48:AO48">
    <cfRule type="top10" dxfId="18" priority="16" rank="3"/>
  </conditionalFormatting>
  <conditionalFormatting sqref="C49:AO49">
    <cfRule type="top10" dxfId="17" priority="17" rank="3"/>
  </conditionalFormatting>
  <conditionalFormatting sqref="C51:AO51">
    <cfRule type="top10" dxfId="16" priority="10" rank="3"/>
  </conditionalFormatting>
  <conditionalFormatting sqref="C52:AO52">
    <cfRule type="top10" dxfId="15" priority="11" rank="3"/>
  </conditionalFormatting>
  <conditionalFormatting sqref="C53:AO53">
    <cfRule type="top10" dxfId="14" priority="12" rank="3"/>
  </conditionalFormatting>
  <conditionalFormatting sqref="C54:AO54">
    <cfRule type="top10" dxfId="13" priority="13" rank="3"/>
  </conditionalFormatting>
  <conditionalFormatting sqref="C56:AO56">
    <cfRule type="top10" dxfId="12" priority="6" rank="3"/>
  </conditionalFormatting>
  <conditionalFormatting sqref="C57:AO57">
    <cfRule type="top10" dxfId="11" priority="7" rank="3"/>
  </conditionalFormatting>
  <conditionalFormatting sqref="C58:AO58">
    <cfRule type="top10" dxfId="10" priority="8" rank="3"/>
  </conditionalFormatting>
  <conditionalFormatting sqref="C59:AO59">
    <cfRule type="top10" dxfId="9" priority="9" rank="3"/>
  </conditionalFormatting>
  <conditionalFormatting sqref="C61:AO61">
    <cfRule type="top10" dxfId="8" priority="2" rank="3"/>
  </conditionalFormatting>
  <conditionalFormatting sqref="C62:AO62">
    <cfRule type="top10" dxfId="7" priority="3" rank="3"/>
  </conditionalFormatting>
  <conditionalFormatting sqref="C63:AO63">
    <cfRule type="top10" dxfId="6" priority="4" rank="3"/>
  </conditionalFormatting>
  <conditionalFormatting sqref="C64:AO64">
    <cfRule type="cellIs" priority="1" stopIfTrue="1" operator="equal">
      <formula>0</formula>
    </cfRule>
    <cfRule type="top10" dxfId="5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'重-重庆2'!B8:B14</xm:f>
              <xm:sqref>AP3</xm:sqref>
            </x14:sparkline>
          </x14:sparklines>
        </x14:sparklineGroup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'重-重庆2'!E8:E14</xm:f>
              <xm:sqref>C3</xm:sqref>
            </x14:sparkline>
            <x14:sparkline>
              <xm:f>'重-重庆2'!F8:F14</xm:f>
              <xm:sqref>D3</xm:sqref>
            </x14:sparkline>
            <x14:sparkline>
              <xm:f>'重-重庆2'!G8:G14</xm:f>
              <xm:sqref>E3</xm:sqref>
            </x14:sparkline>
            <x14:sparkline>
              <xm:f>'重-重庆2'!H8:H14</xm:f>
              <xm:sqref>F3</xm:sqref>
            </x14:sparkline>
            <x14:sparkline>
              <xm:f>'重-重庆2'!I8:I14</xm:f>
              <xm:sqref>G3</xm:sqref>
            </x14:sparkline>
            <x14:sparkline>
              <xm:f>'重-重庆2'!J8:J14</xm:f>
              <xm:sqref>H3</xm:sqref>
            </x14:sparkline>
            <x14:sparkline>
              <xm:f>'重-重庆2'!K8:K14</xm:f>
              <xm:sqref>I3</xm:sqref>
            </x14:sparkline>
            <x14:sparkline>
              <xm:f>'重-重庆2'!L8:L14</xm:f>
              <xm:sqref>J3</xm:sqref>
            </x14:sparkline>
            <x14:sparkline>
              <xm:f>'重-重庆2'!M8:M14</xm:f>
              <xm:sqref>K3</xm:sqref>
            </x14:sparkline>
            <x14:sparkline>
              <xm:f>'重-重庆2'!N8:N14</xm:f>
              <xm:sqref>L3</xm:sqref>
            </x14:sparkline>
            <x14:sparkline>
              <xm:f>'重-重庆2'!O8:O14</xm:f>
              <xm:sqref>M3</xm:sqref>
            </x14:sparkline>
            <x14:sparkline>
              <xm:f>'重-重庆2'!P8:P14</xm:f>
              <xm:sqref>N3</xm:sqref>
            </x14:sparkline>
            <x14:sparkline>
              <xm:f>'重-重庆2'!Q8:Q14</xm:f>
              <xm:sqref>O3</xm:sqref>
            </x14:sparkline>
            <x14:sparkline>
              <xm:f>'重-重庆2'!R8:R14</xm:f>
              <xm:sqref>P3</xm:sqref>
            </x14:sparkline>
            <x14:sparkline>
              <xm:f>'重-重庆2'!S8:S14</xm:f>
              <xm:sqref>Q3</xm:sqref>
            </x14:sparkline>
            <x14:sparkline>
              <xm:f>'重-重庆2'!T8:T14</xm:f>
              <xm:sqref>R3</xm:sqref>
            </x14:sparkline>
            <x14:sparkline>
              <xm:f>'重-重庆2'!U8:U14</xm:f>
              <xm:sqref>S3</xm:sqref>
            </x14:sparkline>
            <x14:sparkline>
              <xm:f>'重-重庆2'!V8:V14</xm:f>
              <xm:sqref>T3</xm:sqref>
            </x14:sparkline>
            <x14:sparkline>
              <xm:f>'重-重庆2'!W8:W14</xm:f>
              <xm:sqref>U3</xm:sqref>
            </x14:sparkline>
            <x14:sparkline>
              <xm:f>'重-重庆2'!X8:X14</xm:f>
              <xm:sqref>V3</xm:sqref>
            </x14:sparkline>
            <x14:sparkline>
              <xm:f>'重-重庆2'!Y8:Y14</xm:f>
              <xm:sqref>W3</xm:sqref>
            </x14:sparkline>
            <x14:sparkline>
              <xm:f>'重-重庆2'!Z8:Z14</xm:f>
              <xm:sqref>X3</xm:sqref>
            </x14:sparkline>
            <x14:sparkline>
              <xm:f>'重-重庆2'!AA8:AA14</xm:f>
              <xm:sqref>Y3</xm:sqref>
            </x14:sparkline>
            <x14:sparkline>
              <xm:f>'重-重庆2'!AB8:AB14</xm:f>
              <xm:sqref>Z3</xm:sqref>
            </x14:sparkline>
            <x14:sparkline>
              <xm:f>'重-重庆2'!AC8:AC14</xm:f>
              <xm:sqref>AA3</xm:sqref>
            </x14:sparkline>
            <x14:sparkline>
              <xm:f>'重-重庆2'!AD8:AD14</xm:f>
              <xm:sqref>AB3</xm:sqref>
            </x14:sparkline>
            <x14:sparkline>
              <xm:f>'重-重庆2'!AE8:AE14</xm:f>
              <xm:sqref>AC3</xm:sqref>
            </x14:sparkline>
            <x14:sparkline>
              <xm:f>'重-重庆2'!AF8:AF14</xm:f>
              <xm:sqref>AD3</xm:sqref>
            </x14:sparkline>
            <x14:sparkline>
              <xm:f>'重-重庆2'!AG8:AG14</xm:f>
              <xm:sqref>AE3</xm:sqref>
            </x14:sparkline>
            <x14:sparkline>
              <xm:f>'重-重庆2'!AH8:AH14</xm:f>
              <xm:sqref>AF3</xm:sqref>
            </x14:sparkline>
            <x14:sparkline>
              <xm:f>'重-重庆2'!AI8:AI14</xm:f>
              <xm:sqref>AG3</xm:sqref>
            </x14:sparkline>
            <x14:sparkline>
              <xm:f>'重-重庆2'!AJ8:AJ14</xm:f>
              <xm:sqref>AH3</xm:sqref>
            </x14:sparkline>
            <x14:sparkline>
              <xm:f>'重-重庆2'!AK8:AK14</xm:f>
              <xm:sqref>AI3</xm:sqref>
            </x14:sparkline>
            <x14:sparkline>
              <xm:f>'重-重庆2'!AL8:AL14</xm:f>
              <xm:sqref>AJ3</xm:sqref>
            </x14:sparkline>
            <x14:sparkline>
              <xm:f>'重-重庆2'!AM8:AM14</xm:f>
              <xm:sqref>AK3</xm:sqref>
            </x14:sparkline>
            <x14:sparkline>
              <xm:f>'重-重庆2'!AN8:AN14</xm:f>
              <xm:sqref>AL3</xm:sqref>
            </x14:sparkline>
            <x14:sparkline>
              <xm:f>'重-重庆2'!AO8:AO14</xm:f>
              <xm:sqref>AM3</xm:sqref>
            </x14:sparkline>
            <x14:sparkline>
              <xm:f>'重-重庆2'!AP8:AP14</xm:f>
              <xm:sqref>AN3</xm:sqref>
            </x14:sparkline>
            <x14:sparkline>
              <xm:f>'重-重庆2'!AQ8:AQ14</xm:f>
              <xm:sqref>AO3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4"/>
  <sheetViews>
    <sheetView workbookViewId="0">
      <pane ySplit="2" topLeftCell="A3" activePane="bottomLeft" state="frozen"/>
      <selection pane="bottomLeft" activeCell="R22" sqref="R2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0" t="s">
        <v>129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131</v>
      </c>
      <c r="F2" s="92" t="s">
        <v>132</v>
      </c>
      <c r="G2" s="92" t="s">
        <v>133</v>
      </c>
      <c r="H2" s="92" t="s">
        <v>134</v>
      </c>
      <c r="I2" s="92" t="s">
        <v>135</v>
      </c>
      <c r="J2" s="92" t="s">
        <v>136</v>
      </c>
      <c r="K2" s="92" t="s">
        <v>137</v>
      </c>
      <c r="L2" s="92" t="s">
        <v>138</v>
      </c>
      <c r="M2" s="92" t="s">
        <v>139</v>
      </c>
      <c r="N2" s="92" t="s">
        <v>140</v>
      </c>
      <c r="O2" s="92" t="s">
        <v>141</v>
      </c>
      <c r="P2" s="92" t="s">
        <v>142</v>
      </c>
      <c r="Q2" s="92" t="s">
        <v>143</v>
      </c>
      <c r="R2" s="92" t="s">
        <v>144</v>
      </c>
      <c r="S2" s="92" t="s">
        <v>145</v>
      </c>
      <c r="T2" s="92" t="s">
        <v>146</v>
      </c>
      <c r="U2" s="92" t="s">
        <v>147</v>
      </c>
      <c r="V2" s="92" t="s">
        <v>148</v>
      </c>
      <c r="W2" s="92" t="s">
        <v>149</v>
      </c>
      <c r="X2" s="92" t="s">
        <v>150</v>
      </c>
      <c r="Y2" s="92" t="s">
        <v>151</v>
      </c>
      <c r="Z2" s="92" t="s">
        <v>152</v>
      </c>
      <c r="AA2" s="92" t="s">
        <v>153</v>
      </c>
      <c r="AB2" s="92" t="s">
        <v>154</v>
      </c>
      <c r="AC2" s="92" t="s">
        <v>155</v>
      </c>
      <c r="AD2" s="92" t="s">
        <v>156</v>
      </c>
      <c r="AE2" s="92" t="s">
        <v>157</v>
      </c>
      <c r="AF2" s="92" t="s">
        <v>158</v>
      </c>
      <c r="AG2" s="92" t="s">
        <v>159</v>
      </c>
      <c r="AH2" s="92" t="s">
        <v>160</v>
      </c>
      <c r="AI2" s="92" t="s">
        <v>161</v>
      </c>
      <c r="AJ2" s="92" t="s">
        <v>162</v>
      </c>
      <c r="AK2" s="92" t="s">
        <v>163</v>
      </c>
      <c r="AL2" s="92" t="s">
        <v>164</v>
      </c>
      <c r="AM2" s="92" t="s">
        <v>165</v>
      </c>
      <c r="AN2" s="92" t="s">
        <v>166</v>
      </c>
      <c r="AO2" s="92" t="s">
        <v>167</v>
      </c>
      <c r="AP2" s="92" t="s">
        <v>168</v>
      </c>
      <c r="AQ2" s="92" t="s">
        <v>169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</sheetData>
  <mergeCells count="1">
    <mergeCell ref="A1:AQ1"/>
  </mergeCells>
  <phoneticPr fontId="6" type="noConversion"/>
  <conditionalFormatting sqref="E3:AQ14">
    <cfRule type="cellIs" dxfId="4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2022-12-02T04:44:28Z</dcterms:modified>
</cp:coreProperties>
</file>