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bon\Documents\RECUPERATION\Documents\thesis\data_5\commodity_returns\"/>
    </mc:Choice>
  </mc:AlternateContent>
  <xr:revisionPtr revIDLastSave="0" documentId="13_ncr:1_{54FE10C8-89F4-4220-9B5A-D755725702B5}" xr6:coauthVersionLast="46" xr6:coauthVersionMax="46" xr10:uidLastSave="{00000000-0000-0000-0000-000000000000}"/>
  <bookViews>
    <workbookView xWindow="-108" yWindow="-108" windowWidth="23256" windowHeight="12576" activeTab="1" xr2:uid="{C3C9D195-2673-44D0-8246-4CDB3020A5B0}"/>
  </bookViews>
  <sheets>
    <sheet name="all_contracts_prices" sheetId="1" r:id="rId1"/>
    <sheet name="cl_weekly_returns" sheetId="2" r:id="rId2"/>
    <sheet name="cl_tuesdays_returns" sheetId="3" r:id="rId3"/>
  </sheets>
  <definedNames>
    <definedName name="_xlnm._FilterDatabase" localSheetId="2" hidden="1">cl_tuesdays_returns!$A$1:$C$719</definedName>
    <definedName name="_xlnm._FilterDatabase" localSheetId="1" hidden="1">cl_weekly_returns!$A$1:$N$3507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J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" i="2"/>
  <c r="E19" i="2" l="1"/>
  <c r="K19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54" i="2"/>
  <c r="K54" i="2" s="1"/>
  <c r="E55" i="2"/>
  <c r="K55" i="2" s="1"/>
  <c r="E56" i="2"/>
  <c r="K56" i="2" s="1"/>
  <c r="E57" i="2"/>
  <c r="K57" i="2" s="1"/>
  <c r="E58" i="2"/>
  <c r="K58" i="2" s="1"/>
  <c r="E59" i="2"/>
  <c r="K59" i="2" s="1"/>
  <c r="E60" i="2"/>
  <c r="K60" i="2" s="1"/>
  <c r="E61" i="2"/>
  <c r="K61" i="2" s="1"/>
  <c r="E62" i="2"/>
  <c r="K62" i="2" s="1"/>
  <c r="E63" i="2"/>
  <c r="K63" i="2" s="1"/>
  <c r="E64" i="2"/>
  <c r="K64" i="2" s="1"/>
  <c r="E65" i="2"/>
  <c r="K65" i="2" s="1"/>
  <c r="E66" i="2"/>
  <c r="K66" i="2" s="1"/>
  <c r="E67" i="2"/>
  <c r="K67" i="2" s="1"/>
  <c r="E68" i="2"/>
  <c r="K68" i="2" s="1"/>
  <c r="E69" i="2"/>
  <c r="K69" i="2" s="1"/>
  <c r="E70" i="2"/>
  <c r="K70" i="2" s="1"/>
  <c r="E71" i="2"/>
  <c r="K71" i="2" s="1"/>
  <c r="E72" i="2"/>
  <c r="K72" i="2" s="1"/>
  <c r="E73" i="2"/>
  <c r="K73" i="2" s="1"/>
  <c r="E74" i="2"/>
  <c r="K74" i="2" s="1"/>
  <c r="E75" i="2"/>
  <c r="K75" i="2" s="1"/>
  <c r="E76" i="2"/>
  <c r="K76" i="2" s="1"/>
  <c r="E77" i="2"/>
  <c r="K77" i="2" s="1"/>
  <c r="E78" i="2"/>
  <c r="K78" i="2" s="1"/>
  <c r="E79" i="2"/>
  <c r="K79" i="2" s="1"/>
  <c r="E80" i="2"/>
  <c r="K80" i="2" s="1"/>
  <c r="E81" i="2"/>
  <c r="K81" i="2" s="1"/>
  <c r="E82" i="2"/>
  <c r="K82" i="2" s="1"/>
  <c r="E83" i="2"/>
  <c r="K83" i="2" s="1"/>
  <c r="E84" i="2"/>
  <c r="K84" i="2" s="1"/>
  <c r="E85" i="2"/>
  <c r="K85" i="2" s="1"/>
  <c r="E86" i="2"/>
  <c r="K86" i="2" s="1"/>
  <c r="E87" i="2"/>
  <c r="K87" i="2" s="1"/>
  <c r="E88" i="2"/>
  <c r="K88" i="2" s="1"/>
  <c r="E89" i="2"/>
  <c r="K89" i="2" s="1"/>
  <c r="E90" i="2"/>
  <c r="K90" i="2" s="1"/>
  <c r="E91" i="2"/>
  <c r="K91" i="2" s="1"/>
  <c r="E92" i="2"/>
  <c r="K92" i="2" s="1"/>
  <c r="E93" i="2"/>
  <c r="K93" i="2" s="1"/>
  <c r="E94" i="2"/>
  <c r="K94" i="2" s="1"/>
  <c r="E95" i="2"/>
  <c r="K95" i="2" s="1"/>
  <c r="E96" i="2"/>
  <c r="K96" i="2" s="1"/>
  <c r="E97" i="2"/>
  <c r="K97" i="2" s="1"/>
  <c r="E98" i="2"/>
  <c r="K98" i="2" s="1"/>
  <c r="E99" i="2"/>
  <c r="K99" i="2" s="1"/>
  <c r="E100" i="2"/>
  <c r="K100" i="2" s="1"/>
  <c r="E101" i="2"/>
  <c r="K101" i="2" s="1"/>
  <c r="E102" i="2"/>
  <c r="K102" i="2" s="1"/>
  <c r="E103" i="2"/>
  <c r="K103" i="2" s="1"/>
  <c r="E104" i="2"/>
  <c r="K104" i="2" s="1"/>
  <c r="E105" i="2"/>
  <c r="K105" i="2" s="1"/>
  <c r="E106" i="2"/>
  <c r="K106" i="2" s="1"/>
  <c r="E107" i="2"/>
  <c r="K107" i="2" s="1"/>
  <c r="E108" i="2"/>
  <c r="K108" i="2" s="1"/>
  <c r="E109" i="2"/>
  <c r="K109" i="2" s="1"/>
  <c r="E110" i="2"/>
  <c r="K110" i="2" s="1"/>
  <c r="E111" i="2"/>
  <c r="K111" i="2" s="1"/>
  <c r="E112" i="2"/>
  <c r="K112" i="2" s="1"/>
  <c r="E113" i="2"/>
  <c r="K113" i="2" s="1"/>
  <c r="E114" i="2"/>
  <c r="K114" i="2" s="1"/>
  <c r="E115" i="2"/>
  <c r="K115" i="2" s="1"/>
  <c r="E116" i="2"/>
  <c r="K116" i="2" s="1"/>
  <c r="E117" i="2"/>
  <c r="K117" i="2" s="1"/>
  <c r="E118" i="2"/>
  <c r="K118" i="2" s="1"/>
  <c r="E119" i="2"/>
  <c r="K119" i="2" s="1"/>
  <c r="E120" i="2"/>
  <c r="K120" i="2" s="1"/>
  <c r="E121" i="2"/>
  <c r="K121" i="2" s="1"/>
  <c r="E122" i="2"/>
  <c r="K122" i="2" s="1"/>
  <c r="E123" i="2"/>
  <c r="K123" i="2" s="1"/>
  <c r="E124" i="2"/>
  <c r="K124" i="2" s="1"/>
  <c r="E125" i="2"/>
  <c r="K125" i="2" s="1"/>
  <c r="E126" i="2"/>
  <c r="K126" i="2" s="1"/>
  <c r="E127" i="2"/>
  <c r="K127" i="2" s="1"/>
  <c r="E128" i="2"/>
  <c r="K128" i="2" s="1"/>
  <c r="E129" i="2"/>
  <c r="K129" i="2" s="1"/>
  <c r="E130" i="2"/>
  <c r="K130" i="2" s="1"/>
  <c r="E131" i="2"/>
  <c r="K131" i="2" s="1"/>
  <c r="E132" i="2"/>
  <c r="K132" i="2" s="1"/>
  <c r="E133" i="2"/>
  <c r="K133" i="2" s="1"/>
  <c r="E134" i="2"/>
  <c r="K134" i="2" s="1"/>
  <c r="E135" i="2"/>
  <c r="K135" i="2" s="1"/>
  <c r="E136" i="2"/>
  <c r="K136" i="2" s="1"/>
  <c r="E137" i="2"/>
  <c r="K137" i="2" s="1"/>
  <c r="E138" i="2"/>
  <c r="K138" i="2" s="1"/>
  <c r="E139" i="2"/>
  <c r="K139" i="2" s="1"/>
  <c r="E140" i="2"/>
  <c r="K140" i="2" s="1"/>
  <c r="E141" i="2"/>
  <c r="K141" i="2" s="1"/>
  <c r="E142" i="2"/>
  <c r="K142" i="2" s="1"/>
  <c r="E143" i="2"/>
  <c r="K143" i="2" s="1"/>
  <c r="E144" i="2"/>
  <c r="K144" i="2" s="1"/>
  <c r="E145" i="2"/>
  <c r="K145" i="2" s="1"/>
  <c r="E146" i="2"/>
  <c r="K146" i="2" s="1"/>
  <c r="E147" i="2"/>
  <c r="K147" i="2" s="1"/>
  <c r="E148" i="2"/>
  <c r="K148" i="2" s="1"/>
  <c r="E149" i="2"/>
  <c r="K149" i="2" s="1"/>
  <c r="E150" i="2"/>
  <c r="K150" i="2" s="1"/>
  <c r="E151" i="2"/>
  <c r="K151" i="2" s="1"/>
  <c r="E152" i="2"/>
  <c r="K152" i="2" s="1"/>
  <c r="E153" i="2"/>
  <c r="K153" i="2" s="1"/>
  <c r="E154" i="2"/>
  <c r="K154" i="2" s="1"/>
  <c r="E155" i="2"/>
  <c r="K155" i="2" s="1"/>
  <c r="E156" i="2"/>
  <c r="K156" i="2" s="1"/>
  <c r="E157" i="2"/>
  <c r="K157" i="2" s="1"/>
  <c r="E158" i="2"/>
  <c r="K158" i="2" s="1"/>
  <c r="E159" i="2"/>
  <c r="K159" i="2" s="1"/>
  <c r="E160" i="2"/>
  <c r="K160" i="2" s="1"/>
  <c r="E161" i="2"/>
  <c r="K161" i="2" s="1"/>
  <c r="E162" i="2"/>
  <c r="K162" i="2" s="1"/>
  <c r="E163" i="2"/>
  <c r="K163" i="2" s="1"/>
  <c r="E164" i="2"/>
  <c r="K164" i="2" s="1"/>
  <c r="E165" i="2"/>
  <c r="K165" i="2" s="1"/>
  <c r="E166" i="2"/>
  <c r="K166" i="2" s="1"/>
  <c r="E167" i="2"/>
  <c r="K167" i="2" s="1"/>
  <c r="E168" i="2"/>
  <c r="K168" i="2" s="1"/>
  <c r="E169" i="2"/>
  <c r="K169" i="2" s="1"/>
  <c r="E170" i="2"/>
  <c r="K170" i="2" s="1"/>
  <c r="E171" i="2"/>
  <c r="K171" i="2" s="1"/>
  <c r="E172" i="2"/>
  <c r="K172" i="2" s="1"/>
  <c r="E173" i="2"/>
  <c r="K173" i="2" s="1"/>
  <c r="E174" i="2"/>
  <c r="K174" i="2" s="1"/>
  <c r="E175" i="2"/>
  <c r="K175" i="2" s="1"/>
  <c r="E176" i="2"/>
  <c r="K176" i="2" s="1"/>
  <c r="E177" i="2"/>
  <c r="K177" i="2" s="1"/>
  <c r="E178" i="2"/>
  <c r="K178" i="2" s="1"/>
  <c r="E179" i="2"/>
  <c r="K179" i="2" s="1"/>
  <c r="E180" i="2"/>
  <c r="K180" i="2" s="1"/>
  <c r="E181" i="2"/>
  <c r="K181" i="2" s="1"/>
  <c r="E182" i="2"/>
  <c r="K182" i="2" s="1"/>
  <c r="E183" i="2"/>
  <c r="K183" i="2" s="1"/>
  <c r="E184" i="2"/>
  <c r="K184" i="2" s="1"/>
  <c r="E185" i="2"/>
  <c r="K185" i="2" s="1"/>
  <c r="E186" i="2"/>
  <c r="K186" i="2" s="1"/>
  <c r="E187" i="2"/>
  <c r="K187" i="2" s="1"/>
  <c r="E188" i="2"/>
  <c r="K188" i="2" s="1"/>
  <c r="E189" i="2"/>
  <c r="K189" i="2" s="1"/>
  <c r="E190" i="2"/>
  <c r="K190" i="2" s="1"/>
  <c r="E191" i="2"/>
  <c r="K191" i="2" s="1"/>
  <c r="E192" i="2"/>
  <c r="K192" i="2" s="1"/>
  <c r="E193" i="2"/>
  <c r="K193" i="2" s="1"/>
  <c r="E194" i="2"/>
  <c r="K194" i="2" s="1"/>
  <c r="E195" i="2"/>
  <c r="K195" i="2" s="1"/>
  <c r="E196" i="2"/>
  <c r="K196" i="2" s="1"/>
  <c r="E197" i="2"/>
  <c r="K197" i="2" s="1"/>
  <c r="E198" i="2"/>
  <c r="K198" i="2" s="1"/>
  <c r="E199" i="2"/>
  <c r="K199" i="2" s="1"/>
  <c r="E200" i="2"/>
  <c r="K200" i="2" s="1"/>
  <c r="E201" i="2"/>
  <c r="K201" i="2" s="1"/>
  <c r="E202" i="2"/>
  <c r="K202" i="2" s="1"/>
  <c r="E203" i="2"/>
  <c r="K203" i="2" s="1"/>
  <c r="E204" i="2"/>
  <c r="K204" i="2" s="1"/>
  <c r="E205" i="2"/>
  <c r="K205" i="2" s="1"/>
  <c r="E206" i="2"/>
  <c r="K206" i="2" s="1"/>
  <c r="E207" i="2"/>
  <c r="K207" i="2" s="1"/>
  <c r="E208" i="2"/>
  <c r="K208" i="2" s="1"/>
  <c r="E209" i="2"/>
  <c r="K209" i="2" s="1"/>
  <c r="E210" i="2"/>
  <c r="K210" i="2" s="1"/>
  <c r="E211" i="2"/>
  <c r="K211" i="2" s="1"/>
  <c r="E212" i="2"/>
  <c r="K212" i="2" s="1"/>
  <c r="E213" i="2"/>
  <c r="K213" i="2" s="1"/>
  <c r="E214" i="2"/>
  <c r="K214" i="2" s="1"/>
  <c r="E215" i="2"/>
  <c r="K215" i="2" s="1"/>
  <c r="E216" i="2"/>
  <c r="K216" i="2" s="1"/>
  <c r="E217" i="2"/>
  <c r="K217" i="2" s="1"/>
  <c r="E218" i="2"/>
  <c r="K218" i="2" s="1"/>
  <c r="E219" i="2"/>
  <c r="K219" i="2" s="1"/>
  <c r="E220" i="2"/>
  <c r="K220" i="2" s="1"/>
  <c r="E221" i="2"/>
  <c r="K221" i="2" s="1"/>
  <c r="E222" i="2"/>
  <c r="K222" i="2" s="1"/>
  <c r="E223" i="2"/>
  <c r="K223" i="2" s="1"/>
  <c r="E224" i="2"/>
  <c r="K224" i="2" s="1"/>
  <c r="E225" i="2"/>
  <c r="K225" i="2" s="1"/>
  <c r="E226" i="2"/>
  <c r="K226" i="2" s="1"/>
  <c r="E227" i="2"/>
  <c r="K227" i="2" s="1"/>
  <c r="E228" i="2"/>
  <c r="K228" i="2" s="1"/>
  <c r="E229" i="2"/>
  <c r="K229" i="2" s="1"/>
  <c r="E230" i="2"/>
  <c r="K230" i="2" s="1"/>
  <c r="E231" i="2"/>
  <c r="K231" i="2" s="1"/>
  <c r="E232" i="2"/>
  <c r="K232" i="2" s="1"/>
  <c r="E233" i="2"/>
  <c r="K233" i="2" s="1"/>
  <c r="E234" i="2"/>
  <c r="K234" i="2" s="1"/>
  <c r="E235" i="2"/>
  <c r="K235" i="2" s="1"/>
  <c r="E236" i="2"/>
  <c r="K236" i="2" s="1"/>
  <c r="E237" i="2"/>
  <c r="K237" i="2" s="1"/>
  <c r="E238" i="2"/>
  <c r="K238" i="2" s="1"/>
  <c r="E239" i="2"/>
  <c r="K239" i="2" s="1"/>
  <c r="E240" i="2"/>
  <c r="K240" i="2" s="1"/>
  <c r="E241" i="2"/>
  <c r="K241" i="2" s="1"/>
  <c r="E242" i="2"/>
  <c r="K242" i="2" s="1"/>
  <c r="E243" i="2"/>
  <c r="K243" i="2" s="1"/>
  <c r="E244" i="2"/>
  <c r="K244" i="2" s="1"/>
  <c r="E245" i="2"/>
  <c r="K245" i="2" s="1"/>
  <c r="E246" i="2"/>
  <c r="K246" i="2" s="1"/>
  <c r="E247" i="2"/>
  <c r="K247" i="2" s="1"/>
  <c r="E248" i="2"/>
  <c r="K248" i="2" s="1"/>
  <c r="E249" i="2"/>
  <c r="K249" i="2" s="1"/>
  <c r="E250" i="2"/>
  <c r="K250" i="2" s="1"/>
  <c r="E251" i="2"/>
  <c r="K251" i="2" s="1"/>
  <c r="E252" i="2"/>
  <c r="K252" i="2" s="1"/>
  <c r="E253" i="2"/>
  <c r="K253" i="2" s="1"/>
  <c r="E254" i="2"/>
  <c r="K254" i="2" s="1"/>
  <c r="E255" i="2"/>
  <c r="K255" i="2" s="1"/>
  <c r="E256" i="2"/>
  <c r="K256" i="2" s="1"/>
  <c r="E257" i="2"/>
  <c r="K257" i="2" s="1"/>
  <c r="E258" i="2"/>
  <c r="K258" i="2" s="1"/>
  <c r="E259" i="2"/>
  <c r="K259" i="2" s="1"/>
  <c r="E260" i="2"/>
  <c r="K260" i="2" s="1"/>
  <c r="E261" i="2"/>
  <c r="K261" i="2" s="1"/>
  <c r="E262" i="2"/>
  <c r="K262" i="2" s="1"/>
  <c r="E263" i="2"/>
  <c r="K263" i="2" s="1"/>
  <c r="E264" i="2"/>
  <c r="K264" i="2" s="1"/>
  <c r="E265" i="2"/>
  <c r="K265" i="2" s="1"/>
  <c r="E266" i="2"/>
  <c r="K266" i="2" s="1"/>
  <c r="E267" i="2"/>
  <c r="K267" i="2" s="1"/>
  <c r="E268" i="2"/>
  <c r="K268" i="2" s="1"/>
  <c r="E269" i="2"/>
  <c r="K269" i="2" s="1"/>
  <c r="E270" i="2"/>
  <c r="K270" i="2" s="1"/>
  <c r="E271" i="2"/>
  <c r="K271" i="2" s="1"/>
  <c r="E272" i="2"/>
  <c r="K272" i="2" s="1"/>
  <c r="E273" i="2"/>
  <c r="K273" i="2" s="1"/>
  <c r="E274" i="2"/>
  <c r="K274" i="2" s="1"/>
  <c r="E275" i="2"/>
  <c r="K275" i="2" s="1"/>
  <c r="E276" i="2"/>
  <c r="K276" i="2" s="1"/>
  <c r="E277" i="2"/>
  <c r="K277" i="2" s="1"/>
  <c r="E278" i="2"/>
  <c r="K278" i="2" s="1"/>
  <c r="E279" i="2"/>
  <c r="K279" i="2" s="1"/>
  <c r="E280" i="2"/>
  <c r="K280" i="2" s="1"/>
  <c r="E281" i="2"/>
  <c r="K281" i="2" s="1"/>
  <c r="E282" i="2"/>
  <c r="K282" i="2" s="1"/>
  <c r="E283" i="2"/>
  <c r="K283" i="2" s="1"/>
  <c r="E284" i="2"/>
  <c r="K284" i="2" s="1"/>
  <c r="E285" i="2"/>
  <c r="K285" i="2" s="1"/>
  <c r="E286" i="2"/>
  <c r="K286" i="2" s="1"/>
  <c r="E287" i="2"/>
  <c r="K287" i="2" s="1"/>
  <c r="E288" i="2"/>
  <c r="K288" i="2" s="1"/>
  <c r="E289" i="2"/>
  <c r="K289" i="2" s="1"/>
  <c r="E290" i="2"/>
  <c r="K290" i="2" s="1"/>
  <c r="E291" i="2"/>
  <c r="K291" i="2" s="1"/>
  <c r="E292" i="2"/>
  <c r="K292" i="2" s="1"/>
  <c r="E293" i="2"/>
  <c r="K293" i="2" s="1"/>
  <c r="E294" i="2"/>
  <c r="K294" i="2" s="1"/>
  <c r="E295" i="2"/>
  <c r="K295" i="2" s="1"/>
  <c r="E296" i="2"/>
  <c r="K296" i="2" s="1"/>
  <c r="E297" i="2"/>
  <c r="K297" i="2" s="1"/>
  <c r="E298" i="2"/>
  <c r="K298" i="2" s="1"/>
  <c r="E299" i="2"/>
  <c r="K299" i="2" s="1"/>
  <c r="E300" i="2"/>
  <c r="K300" i="2" s="1"/>
  <c r="E301" i="2"/>
  <c r="K301" i="2" s="1"/>
  <c r="E302" i="2"/>
  <c r="K302" i="2" s="1"/>
  <c r="E303" i="2"/>
  <c r="K303" i="2" s="1"/>
  <c r="E304" i="2"/>
  <c r="K304" i="2" s="1"/>
  <c r="E305" i="2"/>
  <c r="K305" i="2" s="1"/>
  <c r="E306" i="2"/>
  <c r="K306" i="2" s="1"/>
  <c r="E307" i="2"/>
  <c r="K307" i="2" s="1"/>
  <c r="E308" i="2"/>
  <c r="K308" i="2" s="1"/>
  <c r="E309" i="2"/>
  <c r="K309" i="2" s="1"/>
  <c r="E310" i="2"/>
  <c r="K310" i="2" s="1"/>
  <c r="E311" i="2"/>
  <c r="K311" i="2" s="1"/>
  <c r="E312" i="2"/>
  <c r="K312" i="2" s="1"/>
  <c r="E313" i="2"/>
  <c r="K313" i="2" s="1"/>
  <c r="E314" i="2"/>
  <c r="K314" i="2" s="1"/>
  <c r="E315" i="2"/>
  <c r="K315" i="2" s="1"/>
  <c r="E316" i="2"/>
  <c r="K316" i="2" s="1"/>
  <c r="E317" i="2"/>
  <c r="K317" i="2" s="1"/>
  <c r="E318" i="2"/>
  <c r="K318" i="2" s="1"/>
  <c r="E319" i="2"/>
  <c r="K319" i="2" s="1"/>
  <c r="E320" i="2"/>
  <c r="K320" i="2" s="1"/>
  <c r="E321" i="2"/>
  <c r="K321" i="2" s="1"/>
  <c r="E322" i="2"/>
  <c r="K322" i="2" s="1"/>
  <c r="E323" i="2"/>
  <c r="K323" i="2" s="1"/>
  <c r="E324" i="2"/>
  <c r="K324" i="2" s="1"/>
  <c r="E325" i="2"/>
  <c r="K325" i="2" s="1"/>
  <c r="E326" i="2"/>
  <c r="K326" i="2" s="1"/>
  <c r="E327" i="2"/>
  <c r="K327" i="2" s="1"/>
  <c r="E328" i="2"/>
  <c r="K328" i="2" s="1"/>
  <c r="E329" i="2"/>
  <c r="K329" i="2" s="1"/>
  <c r="E330" i="2"/>
  <c r="K330" i="2" s="1"/>
  <c r="E331" i="2"/>
  <c r="K331" i="2" s="1"/>
  <c r="E332" i="2"/>
  <c r="K332" i="2" s="1"/>
  <c r="E333" i="2"/>
  <c r="K333" i="2" s="1"/>
  <c r="E334" i="2"/>
  <c r="K334" i="2" s="1"/>
  <c r="E335" i="2"/>
  <c r="K335" i="2" s="1"/>
  <c r="E336" i="2"/>
  <c r="K336" i="2" s="1"/>
  <c r="E337" i="2"/>
  <c r="K337" i="2" s="1"/>
  <c r="E338" i="2"/>
  <c r="K338" i="2" s="1"/>
  <c r="E339" i="2"/>
  <c r="K339" i="2" s="1"/>
  <c r="E340" i="2"/>
  <c r="K340" i="2" s="1"/>
  <c r="E341" i="2"/>
  <c r="K341" i="2" s="1"/>
  <c r="E342" i="2"/>
  <c r="K342" i="2" s="1"/>
  <c r="E343" i="2"/>
  <c r="K343" i="2" s="1"/>
  <c r="E344" i="2"/>
  <c r="K344" i="2" s="1"/>
  <c r="E345" i="2"/>
  <c r="K345" i="2" s="1"/>
  <c r="E346" i="2"/>
  <c r="K346" i="2" s="1"/>
  <c r="E347" i="2"/>
  <c r="K347" i="2" s="1"/>
  <c r="E348" i="2"/>
  <c r="K348" i="2" s="1"/>
  <c r="E349" i="2"/>
  <c r="K349" i="2" s="1"/>
  <c r="E350" i="2"/>
  <c r="K350" i="2" s="1"/>
  <c r="E351" i="2"/>
  <c r="K351" i="2" s="1"/>
  <c r="E352" i="2"/>
  <c r="K352" i="2" s="1"/>
  <c r="E353" i="2"/>
  <c r="K353" i="2" s="1"/>
  <c r="E354" i="2"/>
  <c r="K354" i="2" s="1"/>
  <c r="E355" i="2"/>
  <c r="K355" i="2" s="1"/>
  <c r="E356" i="2"/>
  <c r="K356" i="2" s="1"/>
  <c r="E357" i="2"/>
  <c r="K357" i="2" s="1"/>
  <c r="E358" i="2"/>
  <c r="K358" i="2" s="1"/>
  <c r="E359" i="2"/>
  <c r="K359" i="2" s="1"/>
  <c r="E360" i="2"/>
  <c r="K360" i="2" s="1"/>
  <c r="E361" i="2"/>
  <c r="K361" i="2" s="1"/>
  <c r="E362" i="2"/>
  <c r="K362" i="2" s="1"/>
  <c r="E363" i="2"/>
  <c r="K363" i="2" s="1"/>
  <c r="E364" i="2"/>
  <c r="K364" i="2" s="1"/>
  <c r="E365" i="2"/>
  <c r="K365" i="2" s="1"/>
  <c r="E366" i="2"/>
  <c r="K366" i="2" s="1"/>
  <c r="E367" i="2"/>
  <c r="K367" i="2" s="1"/>
  <c r="E368" i="2"/>
  <c r="K368" i="2" s="1"/>
  <c r="E369" i="2"/>
  <c r="K369" i="2" s="1"/>
  <c r="E370" i="2"/>
  <c r="K370" i="2" s="1"/>
  <c r="E371" i="2"/>
  <c r="K371" i="2" s="1"/>
  <c r="E372" i="2"/>
  <c r="K372" i="2" s="1"/>
  <c r="E373" i="2"/>
  <c r="K373" i="2" s="1"/>
  <c r="E374" i="2"/>
  <c r="K374" i="2" s="1"/>
  <c r="E375" i="2"/>
  <c r="K375" i="2" s="1"/>
  <c r="E376" i="2"/>
  <c r="K376" i="2" s="1"/>
  <c r="E377" i="2"/>
  <c r="K377" i="2" s="1"/>
  <c r="E378" i="2"/>
  <c r="K378" i="2" s="1"/>
  <c r="E379" i="2"/>
  <c r="K379" i="2" s="1"/>
  <c r="E380" i="2"/>
  <c r="K380" i="2" s="1"/>
  <c r="E381" i="2"/>
  <c r="K381" i="2" s="1"/>
  <c r="E382" i="2"/>
  <c r="K382" i="2" s="1"/>
  <c r="E383" i="2"/>
  <c r="K383" i="2" s="1"/>
  <c r="E384" i="2"/>
  <c r="K384" i="2" s="1"/>
  <c r="E385" i="2"/>
  <c r="K385" i="2" s="1"/>
  <c r="E386" i="2"/>
  <c r="K386" i="2" s="1"/>
  <c r="E387" i="2"/>
  <c r="K387" i="2" s="1"/>
  <c r="E388" i="2"/>
  <c r="K388" i="2" s="1"/>
  <c r="E389" i="2"/>
  <c r="K389" i="2" s="1"/>
  <c r="E390" i="2"/>
  <c r="K390" i="2" s="1"/>
  <c r="E391" i="2"/>
  <c r="K391" i="2" s="1"/>
  <c r="E392" i="2"/>
  <c r="K392" i="2" s="1"/>
  <c r="E393" i="2"/>
  <c r="K393" i="2" s="1"/>
  <c r="E394" i="2"/>
  <c r="K394" i="2" s="1"/>
  <c r="E395" i="2"/>
  <c r="K395" i="2" s="1"/>
  <c r="E396" i="2"/>
  <c r="K396" i="2" s="1"/>
  <c r="E397" i="2"/>
  <c r="K397" i="2" s="1"/>
  <c r="E398" i="2"/>
  <c r="K398" i="2" s="1"/>
  <c r="E399" i="2"/>
  <c r="K399" i="2" s="1"/>
  <c r="E400" i="2"/>
  <c r="K400" i="2" s="1"/>
  <c r="E401" i="2"/>
  <c r="K401" i="2" s="1"/>
  <c r="E402" i="2"/>
  <c r="K402" i="2" s="1"/>
  <c r="E403" i="2"/>
  <c r="K403" i="2" s="1"/>
  <c r="E404" i="2"/>
  <c r="K404" i="2" s="1"/>
  <c r="E405" i="2"/>
  <c r="K405" i="2" s="1"/>
  <c r="E406" i="2"/>
  <c r="K406" i="2" s="1"/>
  <c r="E407" i="2"/>
  <c r="K407" i="2" s="1"/>
  <c r="E408" i="2"/>
  <c r="K408" i="2" s="1"/>
  <c r="E409" i="2"/>
  <c r="K409" i="2" s="1"/>
  <c r="E410" i="2"/>
  <c r="K410" i="2" s="1"/>
  <c r="E411" i="2"/>
  <c r="K411" i="2" s="1"/>
  <c r="E412" i="2"/>
  <c r="K412" i="2" s="1"/>
  <c r="E413" i="2"/>
  <c r="K413" i="2" s="1"/>
  <c r="E414" i="2"/>
  <c r="K414" i="2" s="1"/>
  <c r="E415" i="2"/>
  <c r="K415" i="2" s="1"/>
  <c r="E416" i="2"/>
  <c r="K416" i="2" s="1"/>
  <c r="E417" i="2"/>
  <c r="K417" i="2" s="1"/>
  <c r="E418" i="2"/>
  <c r="K418" i="2" s="1"/>
  <c r="E419" i="2"/>
  <c r="K419" i="2" s="1"/>
  <c r="E420" i="2"/>
  <c r="K420" i="2" s="1"/>
  <c r="E421" i="2"/>
  <c r="K421" i="2" s="1"/>
  <c r="E422" i="2"/>
  <c r="K422" i="2" s="1"/>
  <c r="E423" i="2"/>
  <c r="K423" i="2" s="1"/>
  <c r="E424" i="2"/>
  <c r="K424" i="2" s="1"/>
  <c r="E425" i="2"/>
  <c r="K425" i="2" s="1"/>
  <c r="E426" i="2"/>
  <c r="K426" i="2" s="1"/>
  <c r="E427" i="2"/>
  <c r="K427" i="2" s="1"/>
  <c r="E428" i="2"/>
  <c r="K428" i="2" s="1"/>
  <c r="E429" i="2"/>
  <c r="K429" i="2" s="1"/>
  <c r="E430" i="2"/>
  <c r="K430" i="2" s="1"/>
  <c r="E431" i="2"/>
  <c r="K431" i="2" s="1"/>
  <c r="E432" i="2"/>
  <c r="K432" i="2" s="1"/>
  <c r="E433" i="2"/>
  <c r="K433" i="2" s="1"/>
  <c r="E434" i="2"/>
  <c r="K434" i="2" s="1"/>
  <c r="E435" i="2"/>
  <c r="K435" i="2" s="1"/>
  <c r="E436" i="2"/>
  <c r="K436" i="2" s="1"/>
  <c r="E437" i="2"/>
  <c r="K437" i="2" s="1"/>
  <c r="E438" i="2"/>
  <c r="K438" i="2" s="1"/>
  <c r="E439" i="2"/>
  <c r="K439" i="2" s="1"/>
  <c r="E440" i="2"/>
  <c r="K440" i="2" s="1"/>
  <c r="E441" i="2"/>
  <c r="K441" i="2" s="1"/>
  <c r="E442" i="2"/>
  <c r="K442" i="2" s="1"/>
  <c r="E443" i="2"/>
  <c r="K443" i="2" s="1"/>
  <c r="E444" i="2"/>
  <c r="K444" i="2" s="1"/>
  <c r="E445" i="2"/>
  <c r="K445" i="2" s="1"/>
  <c r="E446" i="2"/>
  <c r="K446" i="2" s="1"/>
  <c r="E447" i="2"/>
  <c r="K447" i="2" s="1"/>
  <c r="E448" i="2"/>
  <c r="K448" i="2" s="1"/>
  <c r="E449" i="2"/>
  <c r="K449" i="2" s="1"/>
  <c r="E450" i="2"/>
  <c r="K450" i="2" s="1"/>
  <c r="E451" i="2"/>
  <c r="K451" i="2" s="1"/>
  <c r="E452" i="2"/>
  <c r="K452" i="2" s="1"/>
  <c r="E453" i="2"/>
  <c r="K453" i="2" s="1"/>
  <c r="E454" i="2"/>
  <c r="K454" i="2" s="1"/>
  <c r="E455" i="2"/>
  <c r="K455" i="2" s="1"/>
  <c r="E456" i="2"/>
  <c r="K456" i="2" s="1"/>
  <c r="E457" i="2"/>
  <c r="K457" i="2" s="1"/>
  <c r="E458" i="2"/>
  <c r="K458" i="2" s="1"/>
  <c r="E459" i="2"/>
  <c r="K459" i="2" s="1"/>
  <c r="E460" i="2"/>
  <c r="K460" i="2" s="1"/>
  <c r="E461" i="2"/>
  <c r="K461" i="2" s="1"/>
  <c r="E462" i="2"/>
  <c r="K462" i="2" s="1"/>
  <c r="E463" i="2"/>
  <c r="K463" i="2" s="1"/>
  <c r="E464" i="2"/>
  <c r="K464" i="2" s="1"/>
  <c r="E465" i="2"/>
  <c r="K465" i="2" s="1"/>
  <c r="E466" i="2"/>
  <c r="K466" i="2" s="1"/>
  <c r="E467" i="2"/>
  <c r="K467" i="2" s="1"/>
  <c r="E468" i="2"/>
  <c r="K468" i="2" s="1"/>
  <c r="E469" i="2"/>
  <c r="K469" i="2" s="1"/>
  <c r="E470" i="2"/>
  <c r="K470" i="2" s="1"/>
  <c r="E471" i="2"/>
  <c r="K471" i="2" s="1"/>
  <c r="E472" i="2"/>
  <c r="K472" i="2" s="1"/>
  <c r="E473" i="2"/>
  <c r="K473" i="2" s="1"/>
  <c r="E474" i="2"/>
  <c r="K474" i="2" s="1"/>
  <c r="E475" i="2"/>
  <c r="K475" i="2" s="1"/>
  <c r="E476" i="2"/>
  <c r="K476" i="2" s="1"/>
  <c r="E477" i="2"/>
  <c r="K477" i="2" s="1"/>
  <c r="E478" i="2"/>
  <c r="K478" i="2" s="1"/>
  <c r="E479" i="2"/>
  <c r="K479" i="2" s="1"/>
  <c r="E480" i="2"/>
  <c r="K480" i="2" s="1"/>
  <c r="E481" i="2"/>
  <c r="K481" i="2" s="1"/>
  <c r="E482" i="2"/>
  <c r="K482" i="2" s="1"/>
  <c r="E483" i="2"/>
  <c r="K483" i="2" s="1"/>
  <c r="E484" i="2"/>
  <c r="K484" i="2" s="1"/>
  <c r="E485" i="2"/>
  <c r="K485" i="2" s="1"/>
  <c r="E486" i="2"/>
  <c r="K486" i="2" s="1"/>
  <c r="E487" i="2"/>
  <c r="K487" i="2" s="1"/>
  <c r="E488" i="2"/>
  <c r="K488" i="2" s="1"/>
  <c r="E489" i="2"/>
  <c r="K489" i="2" s="1"/>
  <c r="E490" i="2"/>
  <c r="K490" i="2" s="1"/>
  <c r="E491" i="2"/>
  <c r="K491" i="2" s="1"/>
  <c r="E492" i="2"/>
  <c r="K492" i="2" s="1"/>
  <c r="E493" i="2"/>
  <c r="K493" i="2" s="1"/>
  <c r="E494" i="2"/>
  <c r="K494" i="2" s="1"/>
  <c r="E495" i="2"/>
  <c r="K495" i="2" s="1"/>
  <c r="E496" i="2"/>
  <c r="K496" i="2" s="1"/>
  <c r="E497" i="2"/>
  <c r="K497" i="2" s="1"/>
  <c r="E498" i="2"/>
  <c r="K498" i="2" s="1"/>
  <c r="E499" i="2"/>
  <c r="K499" i="2" s="1"/>
  <c r="E500" i="2"/>
  <c r="K500" i="2" s="1"/>
  <c r="E501" i="2"/>
  <c r="K501" i="2" s="1"/>
  <c r="E502" i="2"/>
  <c r="K502" i="2" s="1"/>
  <c r="E503" i="2"/>
  <c r="K503" i="2" s="1"/>
  <c r="E504" i="2"/>
  <c r="K504" i="2" s="1"/>
  <c r="E505" i="2"/>
  <c r="K505" i="2" s="1"/>
  <c r="E506" i="2"/>
  <c r="K506" i="2" s="1"/>
  <c r="E507" i="2"/>
  <c r="K507" i="2" s="1"/>
  <c r="E508" i="2"/>
  <c r="K508" i="2" s="1"/>
  <c r="E509" i="2"/>
  <c r="K509" i="2" s="1"/>
  <c r="E510" i="2"/>
  <c r="K510" i="2" s="1"/>
  <c r="E511" i="2"/>
  <c r="K511" i="2" s="1"/>
  <c r="E512" i="2"/>
  <c r="K512" i="2" s="1"/>
  <c r="E513" i="2"/>
  <c r="K513" i="2" s="1"/>
  <c r="E514" i="2"/>
  <c r="K514" i="2" s="1"/>
  <c r="E515" i="2"/>
  <c r="K515" i="2" s="1"/>
  <c r="E516" i="2"/>
  <c r="K516" i="2" s="1"/>
  <c r="E517" i="2"/>
  <c r="K517" i="2" s="1"/>
  <c r="E518" i="2"/>
  <c r="K518" i="2" s="1"/>
  <c r="E519" i="2"/>
  <c r="K519" i="2" s="1"/>
  <c r="E520" i="2"/>
  <c r="K520" i="2" s="1"/>
  <c r="E521" i="2"/>
  <c r="K521" i="2" s="1"/>
  <c r="E522" i="2"/>
  <c r="K522" i="2" s="1"/>
  <c r="E523" i="2"/>
  <c r="K523" i="2" s="1"/>
  <c r="E524" i="2"/>
  <c r="K524" i="2" s="1"/>
  <c r="E525" i="2"/>
  <c r="K525" i="2" s="1"/>
  <c r="E526" i="2"/>
  <c r="K526" i="2" s="1"/>
  <c r="E527" i="2"/>
  <c r="K527" i="2" s="1"/>
  <c r="E528" i="2"/>
  <c r="K528" i="2" s="1"/>
  <c r="E529" i="2"/>
  <c r="K529" i="2" s="1"/>
  <c r="E530" i="2"/>
  <c r="K530" i="2" s="1"/>
  <c r="E531" i="2"/>
  <c r="K531" i="2" s="1"/>
  <c r="E532" i="2"/>
  <c r="K532" i="2" s="1"/>
  <c r="E533" i="2"/>
  <c r="K533" i="2" s="1"/>
  <c r="E534" i="2"/>
  <c r="K534" i="2" s="1"/>
  <c r="E535" i="2"/>
  <c r="K535" i="2" s="1"/>
  <c r="E536" i="2"/>
  <c r="K536" i="2" s="1"/>
  <c r="E537" i="2"/>
  <c r="K537" i="2" s="1"/>
  <c r="E538" i="2"/>
  <c r="K538" i="2" s="1"/>
  <c r="E539" i="2"/>
  <c r="K539" i="2" s="1"/>
  <c r="E540" i="2"/>
  <c r="K540" i="2" s="1"/>
  <c r="E541" i="2"/>
  <c r="K541" i="2" s="1"/>
  <c r="E542" i="2"/>
  <c r="K542" i="2" s="1"/>
  <c r="E543" i="2"/>
  <c r="K543" i="2" s="1"/>
  <c r="E544" i="2"/>
  <c r="K544" i="2" s="1"/>
  <c r="E545" i="2"/>
  <c r="K545" i="2" s="1"/>
  <c r="E546" i="2"/>
  <c r="K546" i="2" s="1"/>
  <c r="E547" i="2"/>
  <c r="K547" i="2" s="1"/>
  <c r="E548" i="2"/>
  <c r="K548" i="2" s="1"/>
  <c r="E549" i="2"/>
  <c r="K549" i="2" s="1"/>
  <c r="E550" i="2"/>
  <c r="K550" i="2" s="1"/>
  <c r="E551" i="2"/>
  <c r="K551" i="2" s="1"/>
  <c r="E552" i="2"/>
  <c r="K552" i="2" s="1"/>
  <c r="E553" i="2"/>
  <c r="K553" i="2" s="1"/>
  <c r="E554" i="2"/>
  <c r="K554" i="2" s="1"/>
  <c r="E555" i="2"/>
  <c r="K555" i="2" s="1"/>
  <c r="E556" i="2"/>
  <c r="K556" i="2" s="1"/>
  <c r="E557" i="2"/>
  <c r="K557" i="2" s="1"/>
  <c r="E558" i="2"/>
  <c r="K558" i="2" s="1"/>
  <c r="E559" i="2"/>
  <c r="K559" i="2" s="1"/>
  <c r="E560" i="2"/>
  <c r="K560" i="2" s="1"/>
  <c r="E561" i="2"/>
  <c r="K561" i="2" s="1"/>
  <c r="E562" i="2"/>
  <c r="K562" i="2" s="1"/>
  <c r="E563" i="2"/>
  <c r="K563" i="2" s="1"/>
  <c r="E564" i="2"/>
  <c r="K564" i="2" s="1"/>
  <c r="E565" i="2"/>
  <c r="K565" i="2" s="1"/>
  <c r="E566" i="2"/>
  <c r="K566" i="2" s="1"/>
  <c r="E567" i="2"/>
  <c r="K567" i="2" s="1"/>
  <c r="E568" i="2"/>
  <c r="K568" i="2" s="1"/>
  <c r="E569" i="2"/>
  <c r="K569" i="2" s="1"/>
  <c r="E570" i="2"/>
  <c r="K570" i="2" s="1"/>
  <c r="E571" i="2"/>
  <c r="K571" i="2" s="1"/>
  <c r="E572" i="2"/>
  <c r="K572" i="2" s="1"/>
  <c r="E573" i="2"/>
  <c r="K573" i="2" s="1"/>
  <c r="E574" i="2"/>
  <c r="K574" i="2" s="1"/>
  <c r="E575" i="2"/>
  <c r="K575" i="2" s="1"/>
  <c r="E576" i="2"/>
  <c r="K576" i="2" s="1"/>
  <c r="E577" i="2"/>
  <c r="K577" i="2" s="1"/>
  <c r="E578" i="2"/>
  <c r="K578" i="2" s="1"/>
  <c r="E579" i="2"/>
  <c r="K579" i="2" s="1"/>
  <c r="E580" i="2"/>
  <c r="K580" i="2" s="1"/>
  <c r="E581" i="2"/>
  <c r="K581" i="2" s="1"/>
  <c r="E582" i="2"/>
  <c r="K582" i="2" s="1"/>
  <c r="E583" i="2"/>
  <c r="K583" i="2" s="1"/>
  <c r="E584" i="2"/>
  <c r="K584" i="2" s="1"/>
  <c r="E585" i="2"/>
  <c r="K585" i="2" s="1"/>
  <c r="E586" i="2"/>
  <c r="K586" i="2" s="1"/>
  <c r="E587" i="2"/>
  <c r="K587" i="2" s="1"/>
  <c r="E588" i="2"/>
  <c r="K588" i="2" s="1"/>
  <c r="E589" i="2"/>
  <c r="K589" i="2" s="1"/>
  <c r="E590" i="2"/>
  <c r="K590" i="2" s="1"/>
  <c r="E591" i="2"/>
  <c r="K591" i="2" s="1"/>
  <c r="E592" i="2"/>
  <c r="K592" i="2" s="1"/>
  <c r="E593" i="2"/>
  <c r="K593" i="2" s="1"/>
  <c r="E594" i="2"/>
  <c r="K594" i="2" s="1"/>
  <c r="E595" i="2"/>
  <c r="K595" i="2" s="1"/>
  <c r="E596" i="2"/>
  <c r="K596" i="2" s="1"/>
  <c r="E597" i="2"/>
  <c r="K597" i="2" s="1"/>
  <c r="E598" i="2"/>
  <c r="K598" i="2" s="1"/>
  <c r="E599" i="2"/>
  <c r="K599" i="2" s="1"/>
  <c r="E600" i="2"/>
  <c r="K600" i="2" s="1"/>
  <c r="E601" i="2"/>
  <c r="K601" i="2" s="1"/>
  <c r="E602" i="2"/>
  <c r="K602" i="2" s="1"/>
  <c r="E603" i="2"/>
  <c r="K603" i="2" s="1"/>
  <c r="E604" i="2"/>
  <c r="K604" i="2" s="1"/>
  <c r="E605" i="2"/>
  <c r="K605" i="2" s="1"/>
  <c r="E606" i="2"/>
  <c r="K606" i="2" s="1"/>
  <c r="E607" i="2"/>
  <c r="K607" i="2" s="1"/>
  <c r="E608" i="2"/>
  <c r="K608" i="2" s="1"/>
  <c r="E609" i="2"/>
  <c r="K609" i="2" s="1"/>
  <c r="E610" i="2"/>
  <c r="K610" i="2" s="1"/>
  <c r="E611" i="2"/>
  <c r="K611" i="2" s="1"/>
  <c r="E612" i="2"/>
  <c r="K612" i="2" s="1"/>
  <c r="E613" i="2"/>
  <c r="K613" i="2" s="1"/>
  <c r="E614" i="2"/>
  <c r="K614" i="2" s="1"/>
  <c r="E615" i="2"/>
  <c r="K615" i="2" s="1"/>
  <c r="E616" i="2"/>
  <c r="K616" i="2" s="1"/>
  <c r="E617" i="2"/>
  <c r="K617" i="2" s="1"/>
  <c r="E618" i="2"/>
  <c r="K618" i="2" s="1"/>
  <c r="E619" i="2"/>
  <c r="K619" i="2" s="1"/>
  <c r="E620" i="2"/>
  <c r="K620" i="2" s="1"/>
  <c r="E621" i="2"/>
  <c r="K621" i="2" s="1"/>
  <c r="E622" i="2"/>
  <c r="K622" i="2" s="1"/>
  <c r="E623" i="2"/>
  <c r="K623" i="2" s="1"/>
  <c r="E624" i="2"/>
  <c r="K624" i="2" s="1"/>
  <c r="E625" i="2"/>
  <c r="K625" i="2" s="1"/>
  <c r="E626" i="2"/>
  <c r="K626" i="2" s="1"/>
  <c r="E627" i="2"/>
  <c r="K627" i="2" s="1"/>
  <c r="E628" i="2"/>
  <c r="K628" i="2" s="1"/>
  <c r="E629" i="2"/>
  <c r="K629" i="2" s="1"/>
  <c r="E630" i="2"/>
  <c r="K630" i="2" s="1"/>
  <c r="E631" i="2"/>
  <c r="K631" i="2" s="1"/>
  <c r="E632" i="2"/>
  <c r="K632" i="2" s="1"/>
  <c r="E633" i="2"/>
  <c r="K633" i="2" s="1"/>
  <c r="E634" i="2"/>
  <c r="K634" i="2" s="1"/>
  <c r="E635" i="2"/>
  <c r="K635" i="2" s="1"/>
  <c r="E636" i="2"/>
  <c r="K636" i="2" s="1"/>
  <c r="E637" i="2"/>
  <c r="K637" i="2" s="1"/>
  <c r="E638" i="2"/>
  <c r="K638" i="2" s="1"/>
  <c r="E639" i="2"/>
  <c r="K639" i="2" s="1"/>
  <c r="E640" i="2"/>
  <c r="K640" i="2" s="1"/>
  <c r="E641" i="2"/>
  <c r="K641" i="2" s="1"/>
  <c r="E642" i="2"/>
  <c r="K642" i="2" s="1"/>
  <c r="E643" i="2"/>
  <c r="K643" i="2" s="1"/>
  <c r="E644" i="2"/>
  <c r="K644" i="2" s="1"/>
  <c r="E645" i="2"/>
  <c r="K645" i="2" s="1"/>
  <c r="E646" i="2"/>
  <c r="K646" i="2" s="1"/>
  <c r="E647" i="2"/>
  <c r="K647" i="2" s="1"/>
  <c r="E648" i="2"/>
  <c r="K648" i="2" s="1"/>
  <c r="E649" i="2"/>
  <c r="K649" i="2" s="1"/>
  <c r="E650" i="2"/>
  <c r="K650" i="2" s="1"/>
  <c r="E651" i="2"/>
  <c r="K651" i="2" s="1"/>
  <c r="E652" i="2"/>
  <c r="K652" i="2" s="1"/>
  <c r="E653" i="2"/>
  <c r="K653" i="2" s="1"/>
  <c r="E654" i="2"/>
  <c r="K654" i="2" s="1"/>
  <c r="E655" i="2"/>
  <c r="K655" i="2" s="1"/>
  <c r="E656" i="2"/>
  <c r="K656" i="2" s="1"/>
  <c r="E657" i="2"/>
  <c r="K657" i="2" s="1"/>
  <c r="E658" i="2"/>
  <c r="K658" i="2" s="1"/>
  <c r="E659" i="2"/>
  <c r="K659" i="2" s="1"/>
  <c r="E660" i="2"/>
  <c r="K660" i="2" s="1"/>
  <c r="E661" i="2"/>
  <c r="K661" i="2" s="1"/>
  <c r="E662" i="2"/>
  <c r="K662" i="2" s="1"/>
  <c r="E663" i="2"/>
  <c r="K663" i="2" s="1"/>
  <c r="E664" i="2"/>
  <c r="K664" i="2" s="1"/>
  <c r="E665" i="2"/>
  <c r="K665" i="2" s="1"/>
  <c r="E666" i="2"/>
  <c r="K666" i="2" s="1"/>
  <c r="E667" i="2"/>
  <c r="K667" i="2" s="1"/>
  <c r="E668" i="2"/>
  <c r="K668" i="2" s="1"/>
  <c r="E669" i="2"/>
  <c r="K669" i="2" s="1"/>
  <c r="E670" i="2"/>
  <c r="K670" i="2" s="1"/>
  <c r="E671" i="2"/>
  <c r="K671" i="2" s="1"/>
  <c r="E672" i="2"/>
  <c r="K672" i="2" s="1"/>
  <c r="E673" i="2"/>
  <c r="K673" i="2" s="1"/>
  <c r="E674" i="2"/>
  <c r="K674" i="2" s="1"/>
  <c r="E675" i="2"/>
  <c r="K675" i="2" s="1"/>
  <c r="E676" i="2"/>
  <c r="K676" i="2" s="1"/>
  <c r="E677" i="2"/>
  <c r="K677" i="2" s="1"/>
  <c r="E678" i="2"/>
  <c r="K678" i="2" s="1"/>
  <c r="E679" i="2"/>
  <c r="K679" i="2" s="1"/>
  <c r="E680" i="2"/>
  <c r="K680" i="2" s="1"/>
  <c r="E681" i="2"/>
  <c r="K681" i="2" s="1"/>
  <c r="E682" i="2"/>
  <c r="K682" i="2" s="1"/>
  <c r="E683" i="2"/>
  <c r="K683" i="2" s="1"/>
  <c r="E684" i="2"/>
  <c r="K684" i="2" s="1"/>
  <c r="E685" i="2"/>
  <c r="K685" i="2" s="1"/>
  <c r="E686" i="2"/>
  <c r="K686" i="2" s="1"/>
  <c r="E687" i="2"/>
  <c r="K687" i="2" s="1"/>
  <c r="E688" i="2"/>
  <c r="K688" i="2" s="1"/>
  <c r="E689" i="2"/>
  <c r="K689" i="2" s="1"/>
  <c r="E690" i="2"/>
  <c r="K690" i="2" s="1"/>
  <c r="E691" i="2"/>
  <c r="K691" i="2" s="1"/>
  <c r="E692" i="2"/>
  <c r="K692" i="2" s="1"/>
  <c r="E693" i="2"/>
  <c r="K693" i="2" s="1"/>
  <c r="E694" i="2"/>
  <c r="K694" i="2" s="1"/>
  <c r="E695" i="2"/>
  <c r="K695" i="2" s="1"/>
  <c r="E696" i="2"/>
  <c r="K696" i="2" s="1"/>
  <c r="E697" i="2"/>
  <c r="K697" i="2" s="1"/>
  <c r="E698" i="2"/>
  <c r="K698" i="2" s="1"/>
  <c r="E699" i="2"/>
  <c r="K699" i="2" s="1"/>
  <c r="E700" i="2"/>
  <c r="K700" i="2" s="1"/>
  <c r="E701" i="2"/>
  <c r="K701" i="2" s="1"/>
  <c r="E702" i="2"/>
  <c r="K702" i="2" s="1"/>
  <c r="E703" i="2"/>
  <c r="K703" i="2" s="1"/>
  <c r="E704" i="2"/>
  <c r="K704" i="2" s="1"/>
  <c r="E705" i="2"/>
  <c r="K705" i="2" s="1"/>
  <c r="E706" i="2"/>
  <c r="K706" i="2" s="1"/>
  <c r="E707" i="2"/>
  <c r="K707" i="2" s="1"/>
  <c r="E708" i="2"/>
  <c r="K708" i="2" s="1"/>
  <c r="E709" i="2"/>
  <c r="K709" i="2" s="1"/>
  <c r="E710" i="2"/>
  <c r="K710" i="2" s="1"/>
  <c r="E711" i="2"/>
  <c r="K711" i="2" s="1"/>
  <c r="E712" i="2"/>
  <c r="K712" i="2" s="1"/>
  <c r="E713" i="2"/>
  <c r="K713" i="2" s="1"/>
  <c r="E714" i="2"/>
  <c r="K714" i="2" s="1"/>
  <c r="E715" i="2"/>
  <c r="K715" i="2" s="1"/>
  <c r="E716" i="2"/>
  <c r="K716" i="2" s="1"/>
  <c r="E717" i="2"/>
  <c r="K717" i="2" s="1"/>
  <c r="E718" i="2"/>
  <c r="K718" i="2" s="1"/>
  <c r="E719" i="2"/>
  <c r="K719" i="2" s="1"/>
  <c r="E720" i="2"/>
  <c r="K720" i="2" s="1"/>
  <c r="E721" i="2"/>
  <c r="K721" i="2" s="1"/>
  <c r="E722" i="2"/>
  <c r="K722" i="2" s="1"/>
  <c r="E723" i="2"/>
  <c r="K723" i="2" s="1"/>
  <c r="E724" i="2"/>
  <c r="K724" i="2" s="1"/>
  <c r="E725" i="2"/>
  <c r="K725" i="2" s="1"/>
  <c r="E726" i="2"/>
  <c r="K726" i="2" s="1"/>
  <c r="E727" i="2"/>
  <c r="K727" i="2" s="1"/>
  <c r="E728" i="2"/>
  <c r="K728" i="2" s="1"/>
  <c r="E729" i="2"/>
  <c r="K729" i="2" s="1"/>
  <c r="E730" i="2"/>
  <c r="K730" i="2" s="1"/>
  <c r="E731" i="2"/>
  <c r="K731" i="2" s="1"/>
  <c r="E732" i="2"/>
  <c r="K732" i="2" s="1"/>
  <c r="E733" i="2"/>
  <c r="K733" i="2" s="1"/>
  <c r="E734" i="2"/>
  <c r="K734" i="2" s="1"/>
  <c r="E735" i="2"/>
  <c r="K735" i="2" s="1"/>
  <c r="E736" i="2"/>
  <c r="K736" i="2" s="1"/>
  <c r="E737" i="2"/>
  <c r="K737" i="2" s="1"/>
  <c r="E738" i="2"/>
  <c r="K738" i="2" s="1"/>
  <c r="E739" i="2"/>
  <c r="K739" i="2" s="1"/>
  <c r="E740" i="2"/>
  <c r="K740" i="2" s="1"/>
  <c r="E741" i="2"/>
  <c r="K741" i="2" s="1"/>
  <c r="E742" i="2"/>
  <c r="K742" i="2" s="1"/>
  <c r="E743" i="2"/>
  <c r="K743" i="2" s="1"/>
  <c r="E744" i="2"/>
  <c r="K744" i="2" s="1"/>
  <c r="E745" i="2"/>
  <c r="K745" i="2" s="1"/>
  <c r="E746" i="2"/>
  <c r="K746" i="2" s="1"/>
  <c r="E747" i="2"/>
  <c r="K747" i="2" s="1"/>
  <c r="E748" i="2"/>
  <c r="K748" i="2" s="1"/>
  <c r="E749" i="2"/>
  <c r="K749" i="2" s="1"/>
  <c r="E750" i="2"/>
  <c r="K750" i="2" s="1"/>
  <c r="E751" i="2"/>
  <c r="K751" i="2" s="1"/>
  <c r="E752" i="2"/>
  <c r="K752" i="2" s="1"/>
  <c r="E753" i="2"/>
  <c r="K753" i="2" s="1"/>
  <c r="E754" i="2"/>
  <c r="K754" i="2" s="1"/>
  <c r="E755" i="2"/>
  <c r="K755" i="2" s="1"/>
  <c r="E756" i="2"/>
  <c r="K756" i="2" s="1"/>
  <c r="E757" i="2"/>
  <c r="K757" i="2" s="1"/>
  <c r="E758" i="2"/>
  <c r="K758" i="2" s="1"/>
  <c r="E759" i="2"/>
  <c r="K759" i="2" s="1"/>
  <c r="E760" i="2"/>
  <c r="K760" i="2" s="1"/>
  <c r="E761" i="2"/>
  <c r="K761" i="2" s="1"/>
  <c r="E762" i="2"/>
  <c r="K762" i="2" s="1"/>
  <c r="E763" i="2"/>
  <c r="K763" i="2" s="1"/>
  <c r="E764" i="2"/>
  <c r="K764" i="2" s="1"/>
  <c r="E765" i="2"/>
  <c r="K765" i="2" s="1"/>
  <c r="E766" i="2"/>
  <c r="K766" i="2" s="1"/>
  <c r="E767" i="2"/>
  <c r="K767" i="2" s="1"/>
  <c r="E768" i="2"/>
  <c r="K768" i="2" s="1"/>
  <c r="E769" i="2"/>
  <c r="K769" i="2" s="1"/>
  <c r="E770" i="2"/>
  <c r="K770" i="2" s="1"/>
  <c r="E771" i="2"/>
  <c r="K771" i="2" s="1"/>
  <c r="E772" i="2"/>
  <c r="K772" i="2" s="1"/>
  <c r="E773" i="2"/>
  <c r="K773" i="2" s="1"/>
  <c r="E774" i="2"/>
  <c r="K774" i="2" s="1"/>
  <c r="E775" i="2"/>
  <c r="K775" i="2" s="1"/>
  <c r="E776" i="2"/>
  <c r="K776" i="2" s="1"/>
  <c r="E777" i="2"/>
  <c r="K777" i="2" s="1"/>
  <c r="E778" i="2"/>
  <c r="K778" i="2" s="1"/>
  <c r="E779" i="2"/>
  <c r="K779" i="2" s="1"/>
  <c r="E780" i="2"/>
  <c r="K780" i="2" s="1"/>
  <c r="E781" i="2"/>
  <c r="K781" i="2" s="1"/>
  <c r="E782" i="2"/>
  <c r="K782" i="2" s="1"/>
  <c r="E783" i="2"/>
  <c r="K783" i="2" s="1"/>
  <c r="E784" i="2"/>
  <c r="K784" i="2" s="1"/>
  <c r="E785" i="2"/>
  <c r="K785" i="2" s="1"/>
  <c r="E786" i="2"/>
  <c r="K786" i="2" s="1"/>
  <c r="E787" i="2"/>
  <c r="K787" i="2" s="1"/>
  <c r="E788" i="2"/>
  <c r="K788" i="2" s="1"/>
  <c r="E789" i="2"/>
  <c r="K789" i="2" s="1"/>
  <c r="E790" i="2"/>
  <c r="K790" i="2" s="1"/>
  <c r="E791" i="2"/>
  <c r="K791" i="2" s="1"/>
  <c r="E792" i="2"/>
  <c r="K792" i="2" s="1"/>
  <c r="E793" i="2"/>
  <c r="K793" i="2" s="1"/>
  <c r="E794" i="2"/>
  <c r="K794" i="2" s="1"/>
  <c r="E795" i="2"/>
  <c r="K795" i="2" s="1"/>
  <c r="E796" i="2"/>
  <c r="K796" i="2" s="1"/>
  <c r="E797" i="2"/>
  <c r="K797" i="2" s="1"/>
  <c r="E798" i="2"/>
  <c r="K798" i="2" s="1"/>
  <c r="E799" i="2"/>
  <c r="K799" i="2" s="1"/>
  <c r="E800" i="2"/>
  <c r="K800" i="2" s="1"/>
  <c r="E801" i="2"/>
  <c r="K801" i="2" s="1"/>
  <c r="E802" i="2"/>
  <c r="K802" i="2" s="1"/>
  <c r="E803" i="2"/>
  <c r="K803" i="2" s="1"/>
  <c r="E804" i="2"/>
  <c r="K804" i="2" s="1"/>
  <c r="E805" i="2"/>
  <c r="K805" i="2" s="1"/>
  <c r="E806" i="2"/>
  <c r="K806" i="2" s="1"/>
  <c r="E807" i="2"/>
  <c r="K807" i="2" s="1"/>
  <c r="E808" i="2"/>
  <c r="K808" i="2" s="1"/>
  <c r="E809" i="2"/>
  <c r="K809" i="2" s="1"/>
  <c r="E810" i="2"/>
  <c r="K810" i="2" s="1"/>
  <c r="E811" i="2"/>
  <c r="K811" i="2" s="1"/>
  <c r="E812" i="2"/>
  <c r="K812" i="2" s="1"/>
  <c r="E813" i="2"/>
  <c r="K813" i="2" s="1"/>
  <c r="E814" i="2"/>
  <c r="K814" i="2" s="1"/>
  <c r="E815" i="2"/>
  <c r="K815" i="2" s="1"/>
  <c r="E816" i="2"/>
  <c r="K816" i="2" s="1"/>
  <c r="E817" i="2"/>
  <c r="K817" i="2" s="1"/>
  <c r="E818" i="2"/>
  <c r="K818" i="2" s="1"/>
  <c r="E819" i="2"/>
  <c r="K819" i="2" s="1"/>
  <c r="E820" i="2"/>
  <c r="K820" i="2" s="1"/>
  <c r="E821" i="2"/>
  <c r="K821" i="2" s="1"/>
  <c r="E822" i="2"/>
  <c r="K822" i="2" s="1"/>
  <c r="E823" i="2"/>
  <c r="K823" i="2" s="1"/>
  <c r="E824" i="2"/>
  <c r="K824" i="2" s="1"/>
  <c r="E825" i="2"/>
  <c r="K825" i="2" s="1"/>
  <c r="E826" i="2"/>
  <c r="K826" i="2" s="1"/>
  <c r="E827" i="2"/>
  <c r="K827" i="2" s="1"/>
  <c r="E828" i="2"/>
  <c r="K828" i="2" s="1"/>
  <c r="E829" i="2"/>
  <c r="K829" i="2" s="1"/>
  <c r="E830" i="2"/>
  <c r="K830" i="2" s="1"/>
  <c r="E831" i="2"/>
  <c r="K831" i="2" s="1"/>
  <c r="E832" i="2"/>
  <c r="K832" i="2" s="1"/>
  <c r="E833" i="2"/>
  <c r="K833" i="2" s="1"/>
  <c r="E834" i="2"/>
  <c r="K834" i="2" s="1"/>
  <c r="E835" i="2"/>
  <c r="K835" i="2" s="1"/>
  <c r="E836" i="2"/>
  <c r="K836" i="2" s="1"/>
  <c r="E837" i="2"/>
  <c r="K837" i="2" s="1"/>
  <c r="E838" i="2"/>
  <c r="K838" i="2" s="1"/>
  <c r="E839" i="2"/>
  <c r="K839" i="2" s="1"/>
  <c r="E840" i="2"/>
  <c r="K840" i="2" s="1"/>
  <c r="E841" i="2"/>
  <c r="K841" i="2" s="1"/>
  <c r="E842" i="2"/>
  <c r="K842" i="2" s="1"/>
  <c r="E843" i="2"/>
  <c r="K843" i="2" s="1"/>
  <c r="E844" i="2"/>
  <c r="K844" i="2" s="1"/>
  <c r="E845" i="2"/>
  <c r="K845" i="2" s="1"/>
  <c r="E846" i="2"/>
  <c r="K846" i="2" s="1"/>
  <c r="E847" i="2"/>
  <c r="K847" i="2" s="1"/>
  <c r="E848" i="2"/>
  <c r="K848" i="2" s="1"/>
  <c r="E849" i="2"/>
  <c r="K849" i="2" s="1"/>
  <c r="E850" i="2"/>
  <c r="K850" i="2" s="1"/>
  <c r="E851" i="2"/>
  <c r="K851" i="2" s="1"/>
  <c r="E852" i="2"/>
  <c r="K852" i="2" s="1"/>
  <c r="E853" i="2"/>
  <c r="K853" i="2" s="1"/>
  <c r="E854" i="2"/>
  <c r="K854" i="2" s="1"/>
  <c r="E855" i="2"/>
  <c r="K855" i="2" s="1"/>
  <c r="E856" i="2"/>
  <c r="K856" i="2" s="1"/>
  <c r="E857" i="2"/>
  <c r="K857" i="2" s="1"/>
  <c r="E858" i="2"/>
  <c r="K858" i="2" s="1"/>
  <c r="E859" i="2"/>
  <c r="K859" i="2" s="1"/>
  <c r="E860" i="2"/>
  <c r="K860" i="2" s="1"/>
  <c r="E861" i="2"/>
  <c r="K861" i="2" s="1"/>
  <c r="E862" i="2"/>
  <c r="K862" i="2" s="1"/>
  <c r="E863" i="2"/>
  <c r="K863" i="2" s="1"/>
  <c r="E864" i="2"/>
  <c r="K864" i="2" s="1"/>
  <c r="E865" i="2"/>
  <c r="K865" i="2" s="1"/>
  <c r="E866" i="2"/>
  <c r="K866" i="2" s="1"/>
  <c r="E867" i="2"/>
  <c r="K867" i="2" s="1"/>
  <c r="E868" i="2"/>
  <c r="K868" i="2" s="1"/>
  <c r="E869" i="2"/>
  <c r="K869" i="2" s="1"/>
  <c r="E870" i="2"/>
  <c r="K870" i="2" s="1"/>
  <c r="E871" i="2"/>
  <c r="K871" i="2" s="1"/>
  <c r="E872" i="2"/>
  <c r="K872" i="2" s="1"/>
  <c r="E873" i="2"/>
  <c r="K873" i="2" s="1"/>
  <c r="E874" i="2"/>
  <c r="K874" i="2" s="1"/>
  <c r="E875" i="2"/>
  <c r="K875" i="2" s="1"/>
  <c r="E876" i="2"/>
  <c r="K876" i="2" s="1"/>
  <c r="E877" i="2"/>
  <c r="K877" i="2" s="1"/>
  <c r="E878" i="2"/>
  <c r="K878" i="2" s="1"/>
  <c r="E879" i="2"/>
  <c r="K879" i="2" s="1"/>
  <c r="E880" i="2"/>
  <c r="K880" i="2" s="1"/>
  <c r="E881" i="2"/>
  <c r="K881" i="2" s="1"/>
  <c r="E882" i="2"/>
  <c r="K882" i="2" s="1"/>
  <c r="E883" i="2"/>
  <c r="K883" i="2" s="1"/>
  <c r="E884" i="2"/>
  <c r="K884" i="2" s="1"/>
  <c r="E885" i="2"/>
  <c r="K885" i="2" s="1"/>
  <c r="E886" i="2"/>
  <c r="K886" i="2" s="1"/>
  <c r="E887" i="2"/>
  <c r="K887" i="2" s="1"/>
  <c r="E888" i="2"/>
  <c r="K888" i="2" s="1"/>
  <c r="E889" i="2"/>
  <c r="K889" i="2" s="1"/>
  <c r="E890" i="2"/>
  <c r="K890" i="2" s="1"/>
  <c r="E891" i="2"/>
  <c r="K891" i="2" s="1"/>
  <c r="E892" i="2"/>
  <c r="K892" i="2" s="1"/>
  <c r="E893" i="2"/>
  <c r="K893" i="2" s="1"/>
  <c r="E894" i="2"/>
  <c r="K894" i="2" s="1"/>
  <c r="E895" i="2"/>
  <c r="K895" i="2" s="1"/>
  <c r="E896" i="2"/>
  <c r="K896" i="2" s="1"/>
  <c r="E897" i="2"/>
  <c r="K897" i="2" s="1"/>
  <c r="E898" i="2"/>
  <c r="K898" i="2" s="1"/>
  <c r="E899" i="2"/>
  <c r="K899" i="2" s="1"/>
  <c r="E900" i="2"/>
  <c r="K900" i="2" s="1"/>
  <c r="E901" i="2"/>
  <c r="K901" i="2" s="1"/>
  <c r="E902" i="2"/>
  <c r="K902" i="2" s="1"/>
  <c r="E903" i="2"/>
  <c r="K903" i="2" s="1"/>
  <c r="E904" i="2"/>
  <c r="K904" i="2" s="1"/>
  <c r="E905" i="2"/>
  <c r="K905" i="2" s="1"/>
  <c r="E906" i="2"/>
  <c r="K906" i="2" s="1"/>
  <c r="E907" i="2"/>
  <c r="K907" i="2" s="1"/>
  <c r="E908" i="2"/>
  <c r="K908" i="2" s="1"/>
  <c r="E909" i="2"/>
  <c r="K909" i="2" s="1"/>
  <c r="E910" i="2"/>
  <c r="K910" i="2" s="1"/>
  <c r="E911" i="2"/>
  <c r="K911" i="2" s="1"/>
  <c r="E912" i="2"/>
  <c r="K912" i="2" s="1"/>
  <c r="E913" i="2"/>
  <c r="K913" i="2" s="1"/>
  <c r="E914" i="2"/>
  <c r="K914" i="2" s="1"/>
  <c r="E915" i="2"/>
  <c r="K915" i="2" s="1"/>
  <c r="E916" i="2"/>
  <c r="K916" i="2" s="1"/>
  <c r="E917" i="2"/>
  <c r="K917" i="2" s="1"/>
  <c r="E918" i="2"/>
  <c r="K918" i="2" s="1"/>
  <c r="E919" i="2"/>
  <c r="K919" i="2" s="1"/>
  <c r="E920" i="2"/>
  <c r="K920" i="2" s="1"/>
  <c r="E921" i="2"/>
  <c r="K921" i="2" s="1"/>
  <c r="E922" i="2"/>
  <c r="K922" i="2" s="1"/>
  <c r="E923" i="2"/>
  <c r="K923" i="2" s="1"/>
  <c r="E924" i="2"/>
  <c r="K924" i="2" s="1"/>
  <c r="E925" i="2"/>
  <c r="K925" i="2" s="1"/>
  <c r="E926" i="2"/>
  <c r="K926" i="2" s="1"/>
  <c r="E927" i="2"/>
  <c r="K927" i="2" s="1"/>
  <c r="E928" i="2"/>
  <c r="K928" i="2" s="1"/>
  <c r="E929" i="2"/>
  <c r="K929" i="2" s="1"/>
  <c r="E930" i="2"/>
  <c r="K930" i="2" s="1"/>
  <c r="E931" i="2"/>
  <c r="K931" i="2" s="1"/>
  <c r="E932" i="2"/>
  <c r="K932" i="2" s="1"/>
  <c r="E933" i="2"/>
  <c r="K933" i="2" s="1"/>
  <c r="E934" i="2"/>
  <c r="K934" i="2" s="1"/>
  <c r="E935" i="2"/>
  <c r="K935" i="2" s="1"/>
  <c r="E936" i="2"/>
  <c r="K936" i="2" s="1"/>
  <c r="E937" i="2"/>
  <c r="K937" i="2" s="1"/>
  <c r="E938" i="2"/>
  <c r="K938" i="2" s="1"/>
  <c r="E939" i="2"/>
  <c r="K939" i="2" s="1"/>
  <c r="E940" i="2"/>
  <c r="K940" i="2" s="1"/>
  <c r="E941" i="2"/>
  <c r="K941" i="2" s="1"/>
  <c r="E942" i="2"/>
  <c r="K942" i="2" s="1"/>
  <c r="E943" i="2"/>
  <c r="K943" i="2" s="1"/>
  <c r="E944" i="2"/>
  <c r="K944" i="2" s="1"/>
  <c r="E945" i="2"/>
  <c r="K945" i="2" s="1"/>
  <c r="E946" i="2"/>
  <c r="K946" i="2" s="1"/>
  <c r="E947" i="2"/>
  <c r="K947" i="2" s="1"/>
  <c r="E948" i="2"/>
  <c r="K948" i="2" s="1"/>
  <c r="E949" i="2"/>
  <c r="K949" i="2" s="1"/>
  <c r="E950" i="2"/>
  <c r="K950" i="2" s="1"/>
  <c r="E951" i="2"/>
  <c r="K951" i="2" s="1"/>
  <c r="E952" i="2"/>
  <c r="K952" i="2" s="1"/>
  <c r="E953" i="2"/>
  <c r="K953" i="2" s="1"/>
  <c r="E954" i="2"/>
  <c r="K954" i="2" s="1"/>
  <c r="E955" i="2"/>
  <c r="K955" i="2" s="1"/>
  <c r="E956" i="2"/>
  <c r="K956" i="2" s="1"/>
  <c r="E957" i="2"/>
  <c r="K957" i="2" s="1"/>
  <c r="E958" i="2"/>
  <c r="K958" i="2" s="1"/>
  <c r="E959" i="2"/>
  <c r="K959" i="2" s="1"/>
  <c r="E960" i="2"/>
  <c r="K960" i="2" s="1"/>
  <c r="E961" i="2"/>
  <c r="K961" i="2" s="1"/>
  <c r="E962" i="2"/>
  <c r="K962" i="2" s="1"/>
  <c r="E963" i="2"/>
  <c r="K963" i="2" s="1"/>
  <c r="E964" i="2"/>
  <c r="K964" i="2" s="1"/>
  <c r="E965" i="2"/>
  <c r="K965" i="2" s="1"/>
  <c r="E966" i="2"/>
  <c r="K966" i="2" s="1"/>
  <c r="E967" i="2"/>
  <c r="K967" i="2" s="1"/>
  <c r="E968" i="2"/>
  <c r="K968" i="2" s="1"/>
  <c r="E969" i="2"/>
  <c r="K969" i="2" s="1"/>
  <c r="E970" i="2"/>
  <c r="K970" i="2" s="1"/>
  <c r="E971" i="2"/>
  <c r="K971" i="2" s="1"/>
  <c r="E972" i="2"/>
  <c r="K972" i="2" s="1"/>
  <c r="E973" i="2"/>
  <c r="K973" i="2" s="1"/>
  <c r="E974" i="2"/>
  <c r="K974" i="2" s="1"/>
  <c r="E975" i="2"/>
  <c r="K975" i="2" s="1"/>
  <c r="E976" i="2"/>
  <c r="K976" i="2" s="1"/>
  <c r="E977" i="2"/>
  <c r="K977" i="2" s="1"/>
  <c r="E978" i="2"/>
  <c r="K978" i="2" s="1"/>
  <c r="E979" i="2"/>
  <c r="K979" i="2" s="1"/>
  <c r="E980" i="2"/>
  <c r="K980" i="2" s="1"/>
  <c r="E981" i="2"/>
  <c r="K981" i="2" s="1"/>
  <c r="E982" i="2"/>
  <c r="K982" i="2" s="1"/>
  <c r="E983" i="2"/>
  <c r="K983" i="2" s="1"/>
  <c r="E984" i="2"/>
  <c r="K984" i="2" s="1"/>
  <c r="E985" i="2"/>
  <c r="K985" i="2" s="1"/>
  <c r="E986" i="2"/>
  <c r="K986" i="2" s="1"/>
  <c r="E987" i="2"/>
  <c r="K987" i="2" s="1"/>
  <c r="E988" i="2"/>
  <c r="K988" i="2" s="1"/>
  <c r="E989" i="2"/>
  <c r="K989" i="2" s="1"/>
  <c r="E990" i="2"/>
  <c r="K990" i="2" s="1"/>
  <c r="E991" i="2"/>
  <c r="K991" i="2" s="1"/>
  <c r="E992" i="2"/>
  <c r="K992" i="2" s="1"/>
  <c r="E993" i="2"/>
  <c r="K993" i="2" s="1"/>
  <c r="E994" i="2"/>
  <c r="K994" i="2" s="1"/>
  <c r="E995" i="2"/>
  <c r="K995" i="2" s="1"/>
  <c r="E996" i="2"/>
  <c r="K996" i="2" s="1"/>
  <c r="E997" i="2"/>
  <c r="K997" i="2" s="1"/>
  <c r="E998" i="2"/>
  <c r="K998" i="2" s="1"/>
  <c r="E999" i="2"/>
  <c r="K999" i="2" s="1"/>
  <c r="E1000" i="2"/>
  <c r="K1000" i="2" s="1"/>
  <c r="E1001" i="2"/>
  <c r="K1001" i="2" s="1"/>
  <c r="E1002" i="2"/>
  <c r="K1002" i="2" s="1"/>
  <c r="E1003" i="2"/>
  <c r="K1003" i="2" s="1"/>
  <c r="E1004" i="2"/>
  <c r="K1004" i="2" s="1"/>
  <c r="E1005" i="2"/>
  <c r="K1005" i="2" s="1"/>
  <c r="E1006" i="2"/>
  <c r="K1006" i="2" s="1"/>
  <c r="E1007" i="2"/>
  <c r="K1007" i="2" s="1"/>
  <c r="E1008" i="2"/>
  <c r="K1008" i="2" s="1"/>
  <c r="E1009" i="2"/>
  <c r="K1009" i="2" s="1"/>
  <c r="E1010" i="2"/>
  <c r="K1010" i="2" s="1"/>
  <c r="E1011" i="2"/>
  <c r="K1011" i="2" s="1"/>
  <c r="E1012" i="2"/>
  <c r="K1012" i="2" s="1"/>
  <c r="E1013" i="2"/>
  <c r="K1013" i="2" s="1"/>
  <c r="E1014" i="2"/>
  <c r="K1014" i="2" s="1"/>
  <c r="E1015" i="2"/>
  <c r="K1015" i="2" s="1"/>
  <c r="E1016" i="2"/>
  <c r="K1016" i="2" s="1"/>
  <c r="E1017" i="2"/>
  <c r="K1017" i="2" s="1"/>
  <c r="E1018" i="2"/>
  <c r="K1018" i="2" s="1"/>
  <c r="E1019" i="2"/>
  <c r="K1019" i="2" s="1"/>
  <c r="E1020" i="2"/>
  <c r="K1020" i="2" s="1"/>
  <c r="E1021" i="2"/>
  <c r="K1021" i="2" s="1"/>
  <c r="E1022" i="2"/>
  <c r="K1022" i="2" s="1"/>
  <c r="E1023" i="2"/>
  <c r="K1023" i="2" s="1"/>
  <c r="E1024" i="2"/>
  <c r="K1024" i="2" s="1"/>
  <c r="E1025" i="2"/>
  <c r="K1025" i="2" s="1"/>
  <c r="E1026" i="2"/>
  <c r="K1026" i="2" s="1"/>
  <c r="E1027" i="2"/>
  <c r="K1027" i="2" s="1"/>
  <c r="E1028" i="2"/>
  <c r="K1028" i="2" s="1"/>
  <c r="E1029" i="2"/>
  <c r="K1029" i="2" s="1"/>
  <c r="E1030" i="2"/>
  <c r="K1030" i="2" s="1"/>
  <c r="E1031" i="2"/>
  <c r="K1031" i="2" s="1"/>
  <c r="E1032" i="2"/>
  <c r="K1032" i="2" s="1"/>
  <c r="E1033" i="2"/>
  <c r="K1033" i="2" s="1"/>
  <c r="E1034" i="2"/>
  <c r="K1034" i="2" s="1"/>
  <c r="E1035" i="2"/>
  <c r="K1035" i="2" s="1"/>
  <c r="E1036" i="2"/>
  <c r="K1036" i="2" s="1"/>
  <c r="E1037" i="2"/>
  <c r="K1037" i="2" s="1"/>
  <c r="E1038" i="2"/>
  <c r="K1038" i="2" s="1"/>
  <c r="E1039" i="2"/>
  <c r="K1039" i="2" s="1"/>
  <c r="E1040" i="2"/>
  <c r="K1040" i="2" s="1"/>
  <c r="E1041" i="2"/>
  <c r="K1041" i="2" s="1"/>
  <c r="E1042" i="2"/>
  <c r="K1042" i="2" s="1"/>
  <c r="E1043" i="2"/>
  <c r="K1043" i="2" s="1"/>
  <c r="E1044" i="2"/>
  <c r="K1044" i="2" s="1"/>
  <c r="E1045" i="2"/>
  <c r="K1045" i="2" s="1"/>
  <c r="E1046" i="2"/>
  <c r="K1046" i="2" s="1"/>
  <c r="E1047" i="2"/>
  <c r="K1047" i="2" s="1"/>
  <c r="E1048" i="2"/>
  <c r="K1048" i="2" s="1"/>
  <c r="E1049" i="2"/>
  <c r="K1049" i="2" s="1"/>
  <c r="E1050" i="2"/>
  <c r="K1050" i="2" s="1"/>
  <c r="E1051" i="2"/>
  <c r="K1051" i="2" s="1"/>
  <c r="E1052" i="2"/>
  <c r="K1052" i="2" s="1"/>
  <c r="E1053" i="2"/>
  <c r="K1053" i="2" s="1"/>
  <c r="E1054" i="2"/>
  <c r="K1054" i="2" s="1"/>
  <c r="E1055" i="2"/>
  <c r="K1055" i="2" s="1"/>
  <c r="E1056" i="2"/>
  <c r="K1056" i="2" s="1"/>
  <c r="E1057" i="2"/>
  <c r="K1057" i="2" s="1"/>
  <c r="E1058" i="2"/>
  <c r="K1058" i="2" s="1"/>
  <c r="E1059" i="2"/>
  <c r="K1059" i="2" s="1"/>
  <c r="E1060" i="2"/>
  <c r="K1060" i="2" s="1"/>
  <c r="E1061" i="2"/>
  <c r="K1061" i="2" s="1"/>
  <c r="E1062" i="2"/>
  <c r="K1062" i="2" s="1"/>
  <c r="E1063" i="2"/>
  <c r="K1063" i="2" s="1"/>
  <c r="E1064" i="2"/>
  <c r="K1064" i="2" s="1"/>
  <c r="E1065" i="2"/>
  <c r="K1065" i="2" s="1"/>
  <c r="E1066" i="2"/>
  <c r="K1066" i="2" s="1"/>
  <c r="E1067" i="2"/>
  <c r="K1067" i="2" s="1"/>
  <c r="E1068" i="2"/>
  <c r="K1068" i="2" s="1"/>
  <c r="E1069" i="2"/>
  <c r="K1069" i="2" s="1"/>
  <c r="E1070" i="2"/>
  <c r="K1070" i="2" s="1"/>
  <c r="E1071" i="2"/>
  <c r="K1071" i="2" s="1"/>
  <c r="E1072" i="2"/>
  <c r="K1072" i="2" s="1"/>
  <c r="E1073" i="2"/>
  <c r="K1073" i="2" s="1"/>
  <c r="E1074" i="2"/>
  <c r="K1074" i="2" s="1"/>
  <c r="E1075" i="2"/>
  <c r="K1075" i="2" s="1"/>
  <c r="E1076" i="2"/>
  <c r="K1076" i="2" s="1"/>
  <c r="E1077" i="2"/>
  <c r="K1077" i="2" s="1"/>
  <c r="E1078" i="2"/>
  <c r="K1078" i="2" s="1"/>
  <c r="E1079" i="2"/>
  <c r="K1079" i="2" s="1"/>
  <c r="E1080" i="2"/>
  <c r="K1080" i="2" s="1"/>
  <c r="E1081" i="2"/>
  <c r="K1081" i="2" s="1"/>
  <c r="E1082" i="2"/>
  <c r="K1082" i="2" s="1"/>
  <c r="E1083" i="2"/>
  <c r="K1083" i="2" s="1"/>
  <c r="E1084" i="2"/>
  <c r="K1084" i="2" s="1"/>
  <c r="E1085" i="2"/>
  <c r="K1085" i="2" s="1"/>
  <c r="E1086" i="2"/>
  <c r="K1086" i="2" s="1"/>
  <c r="E1087" i="2"/>
  <c r="K1087" i="2" s="1"/>
  <c r="E1088" i="2"/>
  <c r="K1088" i="2" s="1"/>
  <c r="E1089" i="2"/>
  <c r="K1089" i="2" s="1"/>
  <c r="E1090" i="2"/>
  <c r="K1090" i="2" s="1"/>
  <c r="E1091" i="2"/>
  <c r="K1091" i="2" s="1"/>
  <c r="E1092" i="2"/>
  <c r="K1092" i="2" s="1"/>
  <c r="E1093" i="2"/>
  <c r="K1093" i="2" s="1"/>
  <c r="E1094" i="2"/>
  <c r="K1094" i="2" s="1"/>
  <c r="E1095" i="2"/>
  <c r="K1095" i="2" s="1"/>
  <c r="E1096" i="2"/>
  <c r="K1096" i="2" s="1"/>
  <c r="E1097" i="2"/>
  <c r="K1097" i="2" s="1"/>
  <c r="E1098" i="2"/>
  <c r="K1098" i="2" s="1"/>
  <c r="E1099" i="2"/>
  <c r="K1099" i="2" s="1"/>
  <c r="E1100" i="2"/>
  <c r="K1100" i="2" s="1"/>
  <c r="E1101" i="2"/>
  <c r="K1101" i="2" s="1"/>
  <c r="E1102" i="2"/>
  <c r="K1102" i="2" s="1"/>
  <c r="E1103" i="2"/>
  <c r="K1103" i="2" s="1"/>
  <c r="E1104" i="2"/>
  <c r="K1104" i="2" s="1"/>
  <c r="E1105" i="2"/>
  <c r="K1105" i="2" s="1"/>
  <c r="E1106" i="2"/>
  <c r="K1106" i="2" s="1"/>
  <c r="E1107" i="2"/>
  <c r="K1107" i="2" s="1"/>
  <c r="E1108" i="2"/>
  <c r="K1108" i="2" s="1"/>
  <c r="E1109" i="2"/>
  <c r="K1109" i="2" s="1"/>
  <c r="E1110" i="2"/>
  <c r="K1110" i="2" s="1"/>
  <c r="E1111" i="2"/>
  <c r="K1111" i="2" s="1"/>
  <c r="E1112" i="2"/>
  <c r="K1112" i="2" s="1"/>
  <c r="E1113" i="2"/>
  <c r="K1113" i="2" s="1"/>
  <c r="E1114" i="2"/>
  <c r="K1114" i="2" s="1"/>
  <c r="E1115" i="2"/>
  <c r="K1115" i="2" s="1"/>
  <c r="E1116" i="2"/>
  <c r="K1116" i="2" s="1"/>
  <c r="E1117" i="2"/>
  <c r="K1117" i="2" s="1"/>
  <c r="E1118" i="2"/>
  <c r="K1118" i="2" s="1"/>
  <c r="E1119" i="2"/>
  <c r="K1119" i="2" s="1"/>
  <c r="E1120" i="2"/>
  <c r="K1120" i="2" s="1"/>
  <c r="E1121" i="2"/>
  <c r="K1121" i="2" s="1"/>
  <c r="E1122" i="2"/>
  <c r="K1122" i="2" s="1"/>
  <c r="E1123" i="2"/>
  <c r="K1123" i="2" s="1"/>
  <c r="E1124" i="2"/>
  <c r="K1124" i="2" s="1"/>
  <c r="E1125" i="2"/>
  <c r="K1125" i="2" s="1"/>
  <c r="E1126" i="2"/>
  <c r="K1126" i="2" s="1"/>
  <c r="E1127" i="2"/>
  <c r="K1127" i="2" s="1"/>
  <c r="E1128" i="2"/>
  <c r="K1128" i="2" s="1"/>
  <c r="E1129" i="2"/>
  <c r="K1129" i="2" s="1"/>
  <c r="E1130" i="2"/>
  <c r="K1130" i="2" s="1"/>
  <c r="E1131" i="2"/>
  <c r="K1131" i="2" s="1"/>
  <c r="E1132" i="2"/>
  <c r="K1132" i="2" s="1"/>
  <c r="E1133" i="2"/>
  <c r="K1133" i="2" s="1"/>
  <c r="E1134" i="2"/>
  <c r="K1134" i="2" s="1"/>
  <c r="E1135" i="2"/>
  <c r="K1135" i="2" s="1"/>
  <c r="E1136" i="2"/>
  <c r="K1136" i="2" s="1"/>
  <c r="E1137" i="2"/>
  <c r="K1137" i="2" s="1"/>
  <c r="E1138" i="2"/>
  <c r="K1138" i="2" s="1"/>
  <c r="E1139" i="2"/>
  <c r="K1139" i="2" s="1"/>
  <c r="E1140" i="2"/>
  <c r="K1140" i="2" s="1"/>
  <c r="E1141" i="2"/>
  <c r="K1141" i="2" s="1"/>
  <c r="E1142" i="2"/>
  <c r="K1142" i="2" s="1"/>
  <c r="E1143" i="2"/>
  <c r="K1143" i="2" s="1"/>
  <c r="E1144" i="2"/>
  <c r="K1144" i="2" s="1"/>
  <c r="E1145" i="2"/>
  <c r="K1145" i="2" s="1"/>
  <c r="E1146" i="2"/>
  <c r="K1146" i="2" s="1"/>
  <c r="E1147" i="2"/>
  <c r="K1147" i="2" s="1"/>
  <c r="E1148" i="2"/>
  <c r="K1148" i="2" s="1"/>
  <c r="E1149" i="2"/>
  <c r="K1149" i="2" s="1"/>
  <c r="E1150" i="2"/>
  <c r="K1150" i="2" s="1"/>
  <c r="E1151" i="2"/>
  <c r="K1151" i="2" s="1"/>
  <c r="E1152" i="2"/>
  <c r="K1152" i="2" s="1"/>
  <c r="E1153" i="2"/>
  <c r="K1153" i="2" s="1"/>
  <c r="E1154" i="2"/>
  <c r="K1154" i="2" s="1"/>
  <c r="E1155" i="2"/>
  <c r="K1155" i="2" s="1"/>
  <c r="E1156" i="2"/>
  <c r="K1156" i="2" s="1"/>
  <c r="E1157" i="2"/>
  <c r="K1157" i="2" s="1"/>
  <c r="E1158" i="2"/>
  <c r="K1158" i="2" s="1"/>
  <c r="E1159" i="2"/>
  <c r="K1159" i="2" s="1"/>
  <c r="E1160" i="2"/>
  <c r="K1160" i="2" s="1"/>
  <c r="E1161" i="2"/>
  <c r="K1161" i="2" s="1"/>
  <c r="E1162" i="2"/>
  <c r="K1162" i="2" s="1"/>
  <c r="E1163" i="2"/>
  <c r="K1163" i="2" s="1"/>
  <c r="E1164" i="2"/>
  <c r="K1164" i="2" s="1"/>
  <c r="E1165" i="2"/>
  <c r="K1165" i="2" s="1"/>
  <c r="E1166" i="2"/>
  <c r="K1166" i="2" s="1"/>
  <c r="E1167" i="2"/>
  <c r="K1167" i="2" s="1"/>
  <c r="E1168" i="2"/>
  <c r="K1168" i="2" s="1"/>
  <c r="E1169" i="2"/>
  <c r="K1169" i="2" s="1"/>
  <c r="E1170" i="2"/>
  <c r="K1170" i="2" s="1"/>
  <c r="E1171" i="2"/>
  <c r="K1171" i="2" s="1"/>
  <c r="E1172" i="2"/>
  <c r="K1172" i="2" s="1"/>
  <c r="E1173" i="2"/>
  <c r="K1173" i="2" s="1"/>
  <c r="E1174" i="2"/>
  <c r="K1174" i="2" s="1"/>
  <c r="E1175" i="2"/>
  <c r="K1175" i="2" s="1"/>
  <c r="E1176" i="2"/>
  <c r="K1176" i="2" s="1"/>
  <c r="E1177" i="2"/>
  <c r="K1177" i="2" s="1"/>
  <c r="E1178" i="2"/>
  <c r="K1178" i="2" s="1"/>
  <c r="E1179" i="2"/>
  <c r="K1179" i="2" s="1"/>
  <c r="E1180" i="2"/>
  <c r="K1180" i="2" s="1"/>
  <c r="E1181" i="2"/>
  <c r="K1181" i="2" s="1"/>
  <c r="E1182" i="2"/>
  <c r="K1182" i="2" s="1"/>
  <c r="E1183" i="2"/>
  <c r="K1183" i="2" s="1"/>
  <c r="E1184" i="2"/>
  <c r="K1184" i="2" s="1"/>
  <c r="E1185" i="2"/>
  <c r="K1185" i="2" s="1"/>
  <c r="E1186" i="2"/>
  <c r="K1186" i="2" s="1"/>
  <c r="E1187" i="2"/>
  <c r="K1187" i="2" s="1"/>
  <c r="E1188" i="2"/>
  <c r="K1188" i="2" s="1"/>
  <c r="E1189" i="2"/>
  <c r="K1189" i="2" s="1"/>
  <c r="E1190" i="2"/>
  <c r="K1190" i="2" s="1"/>
  <c r="E1191" i="2"/>
  <c r="K1191" i="2" s="1"/>
  <c r="E1192" i="2"/>
  <c r="K1192" i="2" s="1"/>
  <c r="E1193" i="2"/>
  <c r="K1193" i="2" s="1"/>
  <c r="E1194" i="2"/>
  <c r="K1194" i="2" s="1"/>
  <c r="E1195" i="2"/>
  <c r="K1195" i="2" s="1"/>
  <c r="E1196" i="2"/>
  <c r="K1196" i="2" s="1"/>
  <c r="E1197" i="2"/>
  <c r="K1197" i="2" s="1"/>
  <c r="E1198" i="2"/>
  <c r="K1198" i="2" s="1"/>
  <c r="E1199" i="2"/>
  <c r="K1199" i="2" s="1"/>
  <c r="E1200" i="2"/>
  <c r="K1200" i="2" s="1"/>
  <c r="E1201" i="2"/>
  <c r="K1201" i="2" s="1"/>
  <c r="E1202" i="2"/>
  <c r="K1202" i="2" s="1"/>
  <c r="E1203" i="2"/>
  <c r="K1203" i="2" s="1"/>
  <c r="E1204" i="2"/>
  <c r="K1204" i="2" s="1"/>
  <c r="E1205" i="2"/>
  <c r="K1205" i="2" s="1"/>
  <c r="E1206" i="2"/>
  <c r="K1206" i="2" s="1"/>
  <c r="E1207" i="2"/>
  <c r="K1207" i="2" s="1"/>
  <c r="E1208" i="2"/>
  <c r="K1208" i="2" s="1"/>
  <c r="E1209" i="2"/>
  <c r="K1209" i="2" s="1"/>
  <c r="E1210" i="2"/>
  <c r="K1210" i="2" s="1"/>
  <c r="E1211" i="2"/>
  <c r="K1211" i="2" s="1"/>
  <c r="E1212" i="2"/>
  <c r="K1212" i="2" s="1"/>
  <c r="E1213" i="2"/>
  <c r="K1213" i="2" s="1"/>
  <c r="E1214" i="2"/>
  <c r="K1214" i="2" s="1"/>
  <c r="E1215" i="2"/>
  <c r="K1215" i="2" s="1"/>
  <c r="E1216" i="2"/>
  <c r="K1216" i="2" s="1"/>
  <c r="E1217" i="2"/>
  <c r="K1217" i="2" s="1"/>
  <c r="E1218" i="2"/>
  <c r="K1218" i="2" s="1"/>
  <c r="E1219" i="2"/>
  <c r="K1219" i="2" s="1"/>
  <c r="E1220" i="2"/>
  <c r="K1220" i="2" s="1"/>
  <c r="E1221" i="2"/>
  <c r="K1221" i="2" s="1"/>
  <c r="E1222" i="2"/>
  <c r="K1222" i="2" s="1"/>
  <c r="E1223" i="2"/>
  <c r="K1223" i="2" s="1"/>
  <c r="E1224" i="2"/>
  <c r="K1224" i="2" s="1"/>
  <c r="E1225" i="2"/>
  <c r="K1225" i="2" s="1"/>
  <c r="E1226" i="2"/>
  <c r="K1226" i="2" s="1"/>
  <c r="E1227" i="2"/>
  <c r="K1227" i="2" s="1"/>
  <c r="E1228" i="2"/>
  <c r="K1228" i="2" s="1"/>
  <c r="E1229" i="2"/>
  <c r="K1229" i="2" s="1"/>
  <c r="E1230" i="2"/>
  <c r="K1230" i="2" s="1"/>
  <c r="E1231" i="2"/>
  <c r="K1231" i="2" s="1"/>
  <c r="E1232" i="2"/>
  <c r="K1232" i="2" s="1"/>
  <c r="E1233" i="2"/>
  <c r="K1233" i="2" s="1"/>
  <c r="E1234" i="2"/>
  <c r="K1234" i="2" s="1"/>
  <c r="E1235" i="2"/>
  <c r="K1235" i="2" s="1"/>
  <c r="E1236" i="2"/>
  <c r="K1236" i="2" s="1"/>
  <c r="E1237" i="2"/>
  <c r="K1237" i="2" s="1"/>
  <c r="E1238" i="2"/>
  <c r="K1238" i="2" s="1"/>
  <c r="E1239" i="2"/>
  <c r="K1239" i="2" s="1"/>
  <c r="E1240" i="2"/>
  <c r="K1240" i="2" s="1"/>
  <c r="E1241" i="2"/>
  <c r="K1241" i="2" s="1"/>
  <c r="E1242" i="2"/>
  <c r="K1242" i="2" s="1"/>
  <c r="E1243" i="2"/>
  <c r="K1243" i="2" s="1"/>
  <c r="E1244" i="2"/>
  <c r="K1244" i="2" s="1"/>
  <c r="E1245" i="2"/>
  <c r="K1245" i="2" s="1"/>
  <c r="E1246" i="2"/>
  <c r="K1246" i="2" s="1"/>
  <c r="E1247" i="2"/>
  <c r="K1247" i="2" s="1"/>
  <c r="E1248" i="2"/>
  <c r="K1248" i="2" s="1"/>
  <c r="E1249" i="2"/>
  <c r="K1249" i="2" s="1"/>
  <c r="E1250" i="2"/>
  <c r="K1250" i="2" s="1"/>
  <c r="E1251" i="2"/>
  <c r="K1251" i="2" s="1"/>
  <c r="E1252" i="2"/>
  <c r="K1252" i="2" s="1"/>
  <c r="E1253" i="2"/>
  <c r="K1253" i="2" s="1"/>
  <c r="E1254" i="2"/>
  <c r="K1254" i="2" s="1"/>
  <c r="E1255" i="2"/>
  <c r="K1255" i="2" s="1"/>
  <c r="E1256" i="2"/>
  <c r="K1256" i="2" s="1"/>
  <c r="E1257" i="2"/>
  <c r="K1257" i="2" s="1"/>
  <c r="E1258" i="2"/>
  <c r="K1258" i="2" s="1"/>
  <c r="E1259" i="2"/>
  <c r="K1259" i="2" s="1"/>
  <c r="E1260" i="2"/>
  <c r="K1260" i="2" s="1"/>
  <c r="E1261" i="2"/>
  <c r="K1261" i="2" s="1"/>
  <c r="E1262" i="2"/>
  <c r="K1262" i="2" s="1"/>
  <c r="E1263" i="2"/>
  <c r="K1263" i="2" s="1"/>
  <c r="E1264" i="2"/>
  <c r="K1264" i="2" s="1"/>
  <c r="E1265" i="2"/>
  <c r="K1265" i="2" s="1"/>
  <c r="E1266" i="2"/>
  <c r="K1266" i="2" s="1"/>
  <c r="E1267" i="2"/>
  <c r="K1267" i="2" s="1"/>
  <c r="E1268" i="2"/>
  <c r="K1268" i="2" s="1"/>
  <c r="E1269" i="2"/>
  <c r="K1269" i="2" s="1"/>
  <c r="E1270" i="2"/>
  <c r="K1270" i="2" s="1"/>
  <c r="E1271" i="2"/>
  <c r="K1271" i="2" s="1"/>
  <c r="E1272" i="2"/>
  <c r="K1272" i="2" s="1"/>
  <c r="E1273" i="2"/>
  <c r="K1273" i="2" s="1"/>
  <c r="E1274" i="2"/>
  <c r="K1274" i="2" s="1"/>
  <c r="E1275" i="2"/>
  <c r="K1275" i="2" s="1"/>
  <c r="E1276" i="2"/>
  <c r="K1276" i="2" s="1"/>
  <c r="E1277" i="2"/>
  <c r="K1277" i="2" s="1"/>
  <c r="E1278" i="2"/>
  <c r="K1278" i="2" s="1"/>
  <c r="E1279" i="2"/>
  <c r="K1279" i="2" s="1"/>
  <c r="E1280" i="2"/>
  <c r="K1280" i="2" s="1"/>
  <c r="E1281" i="2"/>
  <c r="K1281" i="2" s="1"/>
  <c r="E1282" i="2"/>
  <c r="K1282" i="2" s="1"/>
  <c r="E1283" i="2"/>
  <c r="K1283" i="2" s="1"/>
  <c r="E1284" i="2"/>
  <c r="K1284" i="2" s="1"/>
  <c r="E1285" i="2"/>
  <c r="K1285" i="2" s="1"/>
  <c r="E1286" i="2"/>
  <c r="K1286" i="2" s="1"/>
  <c r="E1287" i="2"/>
  <c r="K1287" i="2" s="1"/>
  <c r="E1288" i="2"/>
  <c r="K1288" i="2" s="1"/>
  <c r="E1289" i="2"/>
  <c r="K1289" i="2" s="1"/>
  <c r="E1290" i="2"/>
  <c r="K1290" i="2" s="1"/>
  <c r="E1291" i="2"/>
  <c r="K1291" i="2" s="1"/>
  <c r="E1292" i="2"/>
  <c r="K1292" i="2" s="1"/>
  <c r="E1293" i="2"/>
  <c r="K1293" i="2" s="1"/>
  <c r="E1294" i="2"/>
  <c r="K1294" i="2" s="1"/>
  <c r="E1295" i="2"/>
  <c r="K1295" i="2" s="1"/>
  <c r="E1296" i="2"/>
  <c r="K1296" i="2" s="1"/>
  <c r="E1297" i="2"/>
  <c r="K1297" i="2" s="1"/>
  <c r="E1298" i="2"/>
  <c r="K1298" i="2" s="1"/>
  <c r="E1299" i="2"/>
  <c r="K1299" i="2" s="1"/>
  <c r="E1300" i="2"/>
  <c r="K1300" i="2" s="1"/>
  <c r="E1301" i="2"/>
  <c r="K1301" i="2" s="1"/>
  <c r="E1302" i="2"/>
  <c r="K1302" i="2" s="1"/>
  <c r="E1303" i="2"/>
  <c r="K1303" i="2" s="1"/>
  <c r="E1304" i="2"/>
  <c r="K1304" i="2" s="1"/>
  <c r="E1305" i="2"/>
  <c r="K1305" i="2" s="1"/>
  <c r="E1306" i="2"/>
  <c r="K1306" i="2" s="1"/>
  <c r="E1307" i="2"/>
  <c r="K1307" i="2" s="1"/>
  <c r="E1308" i="2"/>
  <c r="K1308" i="2" s="1"/>
  <c r="E1309" i="2"/>
  <c r="K1309" i="2" s="1"/>
  <c r="E1310" i="2"/>
  <c r="K1310" i="2" s="1"/>
  <c r="E1311" i="2"/>
  <c r="K1311" i="2" s="1"/>
  <c r="E1312" i="2"/>
  <c r="K1312" i="2" s="1"/>
  <c r="E1313" i="2"/>
  <c r="K1313" i="2" s="1"/>
  <c r="E1314" i="2"/>
  <c r="K1314" i="2" s="1"/>
  <c r="E1315" i="2"/>
  <c r="K1315" i="2" s="1"/>
  <c r="E1316" i="2"/>
  <c r="K1316" i="2" s="1"/>
  <c r="E1317" i="2"/>
  <c r="K1317" i="2" s="1"/>
  <c r="E1318" i="2"/>
  <c r="K1318" i="2" s="1"/>
  <c r="E1319" i="2"/>
  <c r="K1319" i="2" s="1"/>
  <c r="E1320" i="2"/>
  <c r="K1320" i="2" s="1"/>
  <c r="E1321" i="2"/>
  <c r="K1321" i="2" s="1"/>
  <c r="E1322" i="2"/>
  <c r="K1322" i="2" s="1"/>
  <c r="E1323" i="2"/>
  <c r="K1323" i="2" s="1"/>
  <c r="E1324" i="2"/>
  <c r="K1324" i="2" s="1"/>
  <c r="E1325" i="2"/>
  <c r="K1325" i="2" s="1"/>
  <c r="E1326" i="2"/>
  <c r="K1326" i="2" s="1"/>
  <c r="E1327" i="2"/>
  <c r="K1327" i="2" s="1"/>
  <c r="E1328" i="2"/>
  <c r="K1328" i="2" s="1"/>
  <c r="E1329" i="2"/>
  <c r="K1329" i="2" s="1"/>
  <c r="E1330" i="2"/>
  <c r="K1330" i="2" s="1"/>
  <c r="E1331" i="2"/>
  <c r="K1331" i="2" s="1"/>
  <c r="E1332" i="2"/>
  <c r="K1332" i="2" s="1"/>
  <c r="E1333" i="2"/>
  <c r="K1333" i="2" s="1"/>
  <c r="E1334" i="2"/>
  <c r="K1334" i="2" s="1"/>
  <c r="E1335" i="2"/>
  <c r="K1335" i="2" s="1"/>
  <c r="E1336" i="2"/>
  <c r="K1336" i="2" s="1"/>
  <c r="E1337" i="2"/>
  <c r="K1337" i="2" s="1"/>
  <c r="E1338" i="2"/>
  <c r="K1338" i="2" s="1"/>
  <c r="E1339" i="2"/>
  <c r="K1339" i="2" s="1"/>
  <c r="E1340" i="2"/>
  <c r="K1340" i="2" s="1"/>
  <c r="E1341" i="2"/>
  <c r="K1341" i="2" s="1"/>
  <c r="E1342" i="2"/>
  <c r="K1342" i="2" s="1"/>
  <c r="E1343" i="2"/>
  <c r="K1343" i="2" s="1"/>
  <c r="E1344" i="2"/>
  <c r="K1344" i="2" s="1"/>
  <c r="E1345" i="2"/>
  <c r="K1345" i="2" s="1"/>
  <c r="E1346" i="2"/>
  <c r="K1346" i="2" s="1"/>
  <c r="E1347" i="2"/>
  <c r="K1347" i="2" s="1"/>
  <c r="E1348" i="2"/>
  <c r="K1348" i="2" s="1"/>
  <c r="E1349" i="2"/>
  <c r="K1349" i="2" s="1"/>
  <c r="E1350" i="2"/>
  <c r="K1350" i="2" s="1"/>
  <c r="E1351" i="2"/>
  <c r="K1351" i="2" s="1"/>
  <c r="E1352" i="2"/>
  <c r="K1352" i="2" s="1"/>
  <c r="E1353" i="2"/>
  <c r="K1353" i="2" s="1"/>
  <c r="E1354" i="2"/>
  <c r="K1354" i="2" s="1"/>
  <c r="E1355" i="2"/>
  <c r="K1355" i="2" s="1"/>
  <c r="E1356" i="2"/>
  <c r="K1356" i="2" s="1"/>
  <c r="E1357" i="2"/>
  <c r="K1357" i="2" s="1"/>
  <c r="E1358" i="2"/>
  <c r="K1358" i="2" s="1"/>
  <c r="E1359" i="2"/>
  <c r="K1359" i="2" s="1"/>
  <c r="E1360" i="2"/>
  <c r="K1360" i="2" s="1"/>
  <c r="E1361" i="2"/>
  <c r="K1361" i="2" s="1"/>
  <c r="E1362" i="2"/>
  <c r="K1362" i="2" s="1"/>
  <c r="E1363" i="2"/>
  <c r="K1363" i="2" s="1"/>
  <c r="E1364" i="2"/>
  <c r="K1364" i="2" s="1"/>
  <c r="E1365" i="2"/>
  <c r="K1365" i="2" s="1"/>
  <c r="E1366" i="2"/>
  <c r="K1366" i="2" s="1"/>
  <c r="E1367" i="2"/>
  <c r="K1367" i="2" s="1"/>
  <c r="E1368" i="2"/>
  <c r="K1368" i="2" s="1"/>
  <c r="E1369" i="2"/>
  <c r="K1369" i="2" s="1"/>
  <c r="E1370" i="2"/>
  <c r="K1370" i="2" s="1"/>
  <c r="E1371" i="2"/>
  <c r="K1371" i="2" s="1"/>
  <c r="E1372" i="2"/>
  <c r="K1372" i="2" s="1"/>
  <c r="E1373" i="2"/>
  <c r="K1373" i="2" s="1"/>
  <c r="E1374" i="2"/>
  <c r="K1374" i="2" s="1"/>
  <c r="E1375" i="2"/>
  <c r="K1375" i="2" s="1"/>
  <c r="E1376" i="2"/>
  <c r="K1376" i="2" s="1"/>
  <c r="E1377" i="2"/>
  <c r="K1377" i="2" s="1"/>
  <c r="E1378" i="2"/>
  <c r="K1378" i="2" s="1"/>
  <c r="E1379" i="2"/>
  <c r="K1379" i="2" s="1"/>
  <c r="E1380" i="2"/>
  <c r="K1380" i="2" s="1"/>
  <c r="E1381" i="2"/>
  <c r="K1381" i="2" s="1"/>
  <c r="E1382" i="2"/>
  <c r="K1382" i="2" s="1"/>
  <c r="E1383" i="2"/>
  <c r="K1383" i="2" s="1"/>
  <c r="E1384" i="2"/>
  <c r="K1384" i="2" s="1"/>
  <c r="E1385" i="2"/>
  <c r="K1385" i="2" s="1"/>
  <c r="E1386" i="2"/>
  <c r="K1386" i="2" s="1"/>
  <c r="E1387" i="2"/>
  <c r="K1387" i="2" s="1"/>
  <c r="E1388" i="2"/>
  <c r="K1388" i="2" s="1"/>
  <c r="E1389" i="2"/>
  <c r="K1389" i="2" s="1"/>
  <c r="E1390" i="2"/>
  <c r="K1390" i="2" s="1"/>
  <c r="E1391" i="2"/>
  <c r="K1391" i="2" s="1"/>
  <c r="E1392" i="2"/>
  <c r="K1392" i="2" s="1"/>
  <c r="E1393" i="2"/>
  <c r="K1393" i="2" s="1"/>
  <c r="E1394" i="2"/>
  <c r="K1394" i="2" s="1"/>
  <c r="E1395" i="2"/>
  <c r="K1395" i="2" s="1"/>
  <c r="E1396" i="2"/>
  <c r="K1396" i="2" s="1"/>
  <c r="E1397" i="2"/>
  <c r="K1397" i="2" s="1"/>
  <c r="E1398" i="2"/>
  <c r="K1398" i="2" s="1"/>
  <c r="E1399" i="2"/>
  <c r="K1399" i="2" s="1"/>
  <c r="E1400" i="2"/>
  <c r="K1400" i="2" s="1"/>
  <c r="E1401" i="2"/>
  <c r="K1401" i="2" s="1"/>
  <c r="E1402" i="2"/>
  <c r="K1402" i="2" s="1"/>
  <c r="E1403" i="2"/>
  <c r="K1403" i="2" s="1"/>
  <c r="E1404" i="2"/>
  <c r="K1404" i="2" s="1"/>
  <c r="E1405" i="2"/>
  <c r="K1405" i="2" s="1"/>
  <c r="E1406" i="2"/>
  <c r="K1406" i="2" s="1"/>
  <c r="E1407" i="2"/>
  <c r="K1407" i="2" s="1"/>
  <c r="E1408" i="2"/>
  <c r="K1408" i="2" s="1"/>
  <c r="E1409" i="2"/>
  <c r="K1409" i="2" s="1"/>
  <c r="E1410" i="2"/>
  <c r="K1410" i="2" s="1"/>
  <c r="E1411" i="2"/>
  <c r="K1411" i="2" s="1"/>
  <c r="E1412" i="2"/>
  <c r="K1412" i="2" s="1"/>
  <c r="E1413" i="2"/>
  <c r="K1413" i="2" s="1"/>
  <c r="E1414" i="2"/>
  <c r="K1414" i="2" s="1"/>
  <c r="E1415" i="2"/>
  <c r="K1415" i="2" s="1"/>
  <c r="E1416" i="2"/>
  <c r="K1416" i="2" s="1"/>
  <c r="E1417" i="2"/>
  <c r="K1417" i="2" s="1"/>
  <c r="E1418" i="2"/>
  <c r="K1418" i="2" s="1"/>
  <c r="E1419" i="2"/>
  <c r="K1419" i="2" s="1"/>
  <c r="E1420" i="2"/>
  <c r="K1420" i="2" s="1"/>
  <c r="E1421" i="2"/>
  <c r="K1421" i="2" s="1"/>
  <c r="E1422" i="2"/>
  <c r="K1422" i="2" s="1"/>
  <c r="E1423" i="2"/>
  <c r="K1423" i="2" s="1"/>
  <c r="E1424" i="2"/>
  <c r="K1424" i="2" s="1"/>
  <c r="E1425" i="2"/>
  <c r="K1425" i="2" s="1"/>
  <c r="E1426" i="2"/>
  <c r="K1426" i="2" s="1"/>
  <c r="E1427" i="2"/>
  <c r="K1427" i="2" s="1"/>
  <c r="E1428" i="2"/>
  <c r="K1428" i="2" s="1"/>
  <c r="E1429" i="2"/>
  <c r="K1429" i="2" s="1"/>
  <c r="E1430" i="2"/>
  <c r="K1430" i="2" s="1"/>
  <c r="E1431" i="2"/>
  <c r="K1431" i="2" s="1"/>
  <c r="E1432" i="2"/>
  <c r="K1432" i="2" s="1"/>
  <c r="E1433" i="2"/>
  <c r="K1433" i="2" s="1"/>
  <c r="E1434" i="2"/>
  <c r="K1434" i="2" s="1"/>
  <c r="E1435" i="2"/>
  <c r="K1435" i="2" s="1"/>
  <c r="E1436" i="2"/>
  <c r="K1436" i="2" s="1"/>
  <c r="E1437" i="2"/>
  <c r="K1437" i="2" s="1"/>
  <c r="E1438" i="2"/>
  <c r="K1438" i="2" s="1"/>
  <c r="E1439" i="2"/>
  <c r="K1439" i="2" s="1"/>
  <c r="E1440" i="2"/>
  <c r="K1440" i="2" s="1"/>
  <c r="E1441" i="2"/>
  <c r="K1441" i="2" s="1"/>
  <c r="E1442" i="2"/>
  <c r="K1442" i="2" s="1"/>
  <c r="E1443" i="2"/>
  <c r="K1443" i="2" s="1"/>
  <c r="E1444" i="2"/>
  <c r="K1444" i="2" s="1"/>
  <c r="E1445" i="2"/>
  <c r="K1445" i="2" s="1"/>
  <c r="E1446" i="2"/>
  <c r="K1446" i="2" s="1"/>
  <c r="E1447" i="2"/>
  <c r="K1447" i="2" s="1"/>
  <c r="E1448" i="2"/>
  <c r="K1448" i="2" s="1"/>
  <c r="E1449" i="2"/>
  <c r="K1449" i="2" s="1"/>
  <c r="E1450" i="2"/>
  <c r="K1450" i="2" s="1"/>
  <c r="E1451" i="2"/>
  <c r="K1451" i="2" s="1"/>
  <c r="E1452" i="2"/>
  <c r="K1452" i="2" s="1"/>
  <c r="E1453" i="2"/>
  <c r="K1453" i="2" s="1"/>
  <c r="E1454" i="2"/>
  <c r="K1454" i="2" s="1"/>
  <c r="E1455" i="2"/>
  <c r="K1455" i="2" s="1"/>
  <c r="E1456" i="2"/>
  <c r="K1456" i="2" s="1"/>
  <c r="E1457" i="2"/>
  <c r="K1457" i="2" s="1"/>
  <c r="E1458" i="2"/>
  <c r="K1458" i="2" s="1"/>
  <c r="E1459" i="2"/>
  <c r="K1459" i="2" s="1"/>
  <c r="E1460" i="2"/>
  <c r="K1460" i="2" s="1"/>
  <c r="E1461" i="2"/>
  <c r="K1461" i="2" s="1"/>
  <c r="E1462" i="2"/>
  <c r="K1462" i="2" s="1"/>
  <c r="E1463" i="2"/>
  <c r="K1463" i="2" s="1"/>
  <c r="E1464" i="2"/>
  <c r="K1464" i="2" s="1"/>
  <c r="E1465" i="2"/>
  <c r="K1465" i="2" s="1"/>
  <c r="E1466" i="2"/>
  <c r="K1466" i="2" s="1"/>
  <c r="E1467" i="2"/>
  <c r="K1467" i="2" s="1"/>
  <c r="E1468" i="2"/>
  <c r="K1468" i="2" s="1"/>
  <c r="E1469" i="2"/>
  <c r="K1469" i="2" s="1"/>
  <c r="E1470" i="2"/>
  <c r="K1470" i="2" s="1"/>
  <c r="E1471" i="2"/>
  <c r="K1471" i="2" s="1"/>
  <c r="E1472" i="2"/>
  <c r="K1472" i="2" s="1"/>
  <c r="E1473" i="2"/>
  <c r="K1473" i="2" s="1"/>
  <c r="E1474" i="2"/>
  <c r="K1474" i="2" s="1"/>
  <c r="E1475" i="2"/>
  <c r="K1475" i="2" s="1"/>
  <c r="E1476" i="2"/>
  <c r="K1476" i="2" s="1"/>
  <c r="E1477" i="2"/>
  <c r="K1477" i="2" s="1"/>
  <c r="E1478" i="2"/>
  <c r="K1478" i="2" s="1"/>
  <c r="E1479" i="2"/>
  <c r="K1479" i="2" s="1"/>
  <c r="E1480" i="2"/>
  <c r="K1480" i="2" s="1"/>
  <c r="E1481" i="2"/>
  <c r="K1481" i="2" s="1"/>
  <c r="E1482" i="2"/>
  <c r="K1482" i="2" s="1"/>
  <c r="E1483" i="2"/>
  <c r="K1483" i="2" s="1"/>
  <c r="E1484" i="2"/>
  <c r="K1484" i="2" s="1"/>
  <c r="E1485" i="2"/>
  <c r="K1485" i="2" s="1"/>
  <c r="E1486" i="2"/>
  <c r="K1486" i="2" s="1"/>
  <c r="E1487" i="2"/>
  <c r="K1487" i="2" s="1"/>
  <c r="E1488" i="2"/>
  <c r="K1488" i="2" s="1"/>
  <c r="E1489" i="2"/>
  <c r="K1489" i="2" s="1"/>
  <c r="E1490" i="2"/>
  <c r="K1490" i="2" s="1"/>
  <c r="E1491" i="2"/>
  <c r="K1491" i="2" s="1"/>
  <c r="E1492" i="2"/>
  <c r="K1492" i="2" s="1"/>
  <c r="E1493" i="2"/>
  <c r="K1493" i="2" s="1"/>
  <c r="E1494" i="2"/>
  <c r="K1494" i="2" s="1"/>
  <c r="E1495" i="2"/>
  <c r="K1495" i="2" s="1"/>
  <c r="E1496" i="2"/>
  <c r="K1496" i="2" s="1"/>
  <c r="E1497" i="2"/>
  <c r="K1497" i="2" s="1"/>
  <c r="E1498" i="2"/>
  <c r="K1498" i="2" s="1"/>
  <c r="E1499" i="2"/>
  <c r="K1499" i="2" s="1"/>
  <c r="E1500" i="2"/>
  <c r="K1500" i="2" s="1"/>
  <c r="E1501" i="2"/>
  <c r="K1501" i="2" s="1"/>
  <c r="E1502" i="2"/>
  <c r="K1502" i="2" s="1"/>
  <c r="E1503" i="2"/>
  <c r="K1503" i="2" s="1"/>
  <c r="E1504" i="2"/>
  <c r="K1504" i="2" s="1"/>
  <c r="E1505" i="2"/>
  <c r="K1505" i="2" s="1"/>
  <c r="E1506" i="2"/>
  <c r="K1506" i="2" s="1"/>
  <c r="E1507" i="2"/>
  <c r="K1507" i="2" s="1"/>
  <c r="E1508" i="2"/>
  <c r="K1508" i="2" s="1"/>
  <c r="E1509" i="2"/>
  <c r="K1509" i="2" s="1"/>
  <c r="E1510" i="2"/>
  <c r="K1510" i="2" s="1"/>
  <c r="E1511" i="2"/>
  <c r="K1511" i="2" s="1"/>
  <c r="E1512" i="2"/>
  <c r="K1512" i="2" s="1"/>
  <c r="E1513" i="2"/>
  <c r="K1513" i="2" s="1"/>
  <c r="E1514" i="2"/>
  <c r="K1514" i="2" s="1"/>
  <c r="E1515" i="2"/>
  <c r="K1515" i="2" s="1"/>
  <c r="E1516" i="2"/>
  <c r="K1516" i="2" s="1"/>
  <c r="E1517" i="2"/>
  <c r="K1517" i="2" s="1"/>
  <c r="E1518" i="2"/>
  <c r="K1518" i="2" s="1"/>
  <c r="E1519" i="2"/>
  <c r="K1519" i="2" s="1"/>
  <c r="E1520" i="2"/>
  <c r="K1520" i="2" s="1"/>
  <c r="E1521" i="2"/>
  <c r="K1521" i="2" s="1"/>
  <c r="E1522" i="2"/>
  <c r="K1522" i="2" s="1"/>
  <c r="E1523" i="2"/>
  <c r="K1523" i="2" s="1"/>
  <c r="E1524" i="2"/>
  <c r="K1524" i="2" s="1"/>
  <c r="E1525" i="2"/>
  <c r="K1525" i="2" s="1"/>
  <c r="E1526" i="2"/>
  <c r="K1526" i="2" s="1"/>
  <c r="E1527" i="2"/>
  <c r="K1527" i="2" s="1"/>
  <c r="E1528" i="2"/>
  <c r="K1528" i="2" s="1"/>
  <c r="E1529" i="2"/>
  <c r="K1529" i="2" s="1"/>
  <c r="E1530" i="2"/>
  <c r="K1530" i="2" s="1"/>
  <c r="E1531" i="2"/>
  <c r="K1531" i="2" s="1"/>
  <c r="E1532" i="2"/>
  <c r="K1532" i="2" s="1"/>
  <c r="E1533" i="2"/>
  <c r="K1533" i="2" s="1"/>
  <c r="E1534" i="2"/>
  <c r="K1534" i="2" s="1"/>
  <c r="E1535" i="2"/>
  <c r="K1535" i="2" s="1"/>
  <c r="E1536" i="2"/>
  <c r="K1536" i="2" s="1"/>
  <c r="E1537" i="2"/>
  <c r="K1537" i="2" s="1"/>
  <c r="E1538" i="2"/>
  <c r="K1538" i="2" s="1"/>
  <c r="E1539" i="2"/>
  <c r="K1539" i="2" s="1"/>
  <c r="E1540" i="2"/>
  <c r="K1540" i="2" s="1"/>
  <c r="E1541" i="2"/>
  <c r="K1541" i="2" s="1"/>
  <c r="E1542" i="2"/>
  <c r="K1542" i="2" s="1"/>
  <c r="E1543" i="2"/>
  <c r="K1543" i="2" s="1"/>
  <c r="E1544" i="2"/>
  <c r="K1544" i="2" s="1"/>
  <c r="E1545" i="2"/>
  <c r="K1545" i="2" s="1"/>
  <c r="E1546" i="2"/>
  <c r="K1546" i="2" s="1"/>
  <c r="E1547" i="2"/>
  <c r="K1547" i="2" s="1"/>
  <c r="E1548" i="2"/>
  <c r="K1548" i="2" s="1"/>
  <c r="E1549" i="2"/>
  <c r="K1549" i="2" s="1"/>
  <c r="E1550" i="2"/>
  <c r="K1550" i="2" s="1"/>
  <c r="E1551" i="2"/>
  <c r="K1551" i="2" s="1"/>
  <c r="E1552" i="2"/>
  <c r="K1552" i="2" s="1"/>
  <c r="E1553" i="2"/>
  <c r="K1553" i="2" s="1"/>
  <c r="E1554" i="2"/>
  <c r="K1554" i="2" s="1"/>
  <c r="E1555" i="2"/>
  <c r="K1555" i="2" s="1"/>
  <c r="E1556" i="2"/>
  <c r="K1556" i="2" s="1"/>
  <c r="E1557" i="2"/>
  <c r="K1557" i="2" s="1"/>
  <c r="E1558" i="2"/>
  <c r="K1558" i="2" s="1"/>
  <c r="E1559" i="2"/>
  <c r="K1559" i="2" s="1"/>
  <c r="E1560" i="2"/>
  <c r="K1560" i="2" s="1"/>
  <c r="E1561" i="2"/>
  <c r="K1561" i="2" s="1"/>
  <c r="E1562" i="2"/>
  <c r="K1562" i="2" s="1"/>
  <c r="E1563" i="2"/>
  <c r="K1563" i="2" s="1"/>
  <c r="E1564" i="2"/>
  <c r="K1564" i="2" s="1"/>
  <c r="E1565" i="2"/>
  <c r="K1565" i="2" s="1"/>
  <c r="E1566" i="2"/>
  <c r="K1566" i="2" s="1"/>
  <c r="E1567" i="2"/>
  <c r="K1567" i="2" s="1"/>
  <c r="E1568" i="2"/>
  <c r="K1568" i="2" s="1"/>
  <c r="E1569" i="2"/>
  <c r="K1569" i="2" s="1"/>
  <c r="E1570" i="2"/>
  <c r="K1570" i="2" s="1"/>
  <c r="E1571" i="2"/>
  <c r="K1571" i="2" s="1"/>
  <c r="E1572" i="2"/>
  <c r="K1572" i="2" s="1"/>
  <c r="E1573" i="2"/>
  <c r="K1573" i="2" s="1"/>
  <c r="E1574" i="2"/>
  <c r="K1574" i="2" s="1"/>
  <c r="E1575" i="2"/>
  <c r="K1575" i="2" s="1"/>
  <c r="E1576" i="2"/>
  <c r="K1576" i="2" s="1"/>
  <c r="E1577" i="2"/>
  <c r="K1577" i="2" s="1"/>
  <c r="E1578" i="2"/>
  <c r="K1578" i="2" s="1"/>
  <c r="E1579" i="2"/>
  <c r="K1579" i="2" s="1"/>
  <c r="E1580" i="2"/>
  <c r="K1580" i="2" s="1"/>
  <c r="E1581" i="2"/>
  <c r="K1581" i="2" s="1"/>
  <c r="E1582" i="2"/>
  <c r="K1582" i="2" s="1"/>
  <c r="E1583" i="2"/>
  <c r="K1583" i="2" s="1"/>
  <c r="E1584" i="2"/>
  <c r="K1584" i="2" s="1"/>
  <c r="E1585" i="2"/>
  <c r="K1585" i="2" s="1"/>
  <c r="E1586" i="2"/>
  <c r="K1586" i="2" s="1"/>
  <c r="E1587" i="2"/>
  <c r="K1587" i="2" s="1"/>
  <c r="E1588" i="2"/>
  <c r="K1588" i="2" s="1"/>
  <c r="E1589" i="2"/>
  <c r="K1589" i="2" s="1"/>
  <c r="E1590" i="2"/>
  <c r="K1590" i="2" s="1"/>
  <c r="E1591" i="2"/>
  <c r="K1591" i="2" s="1"/>
  <c r="E1592" i="2"/>
  <c r="K1592" i="2" s="1"/>
  <c r="E1593" i="2"/>
  <c r="K1593" i="2" s="1"/>
  <c r="E1594" i="2"/>
  <c r="K1594" i="2" s="1"/>
  <c r="E1595" i="2"/>
  <c r="K1595" i="2" s="1"/>
  <c r="E1596" i="2"/>
  <c r="K1596" i="2" s="1"/>
  <c r="E1597" i="2"/>
  <c r="K1597" i="2" s="1"/>
  <c r="E1598" i="2"/>
  <c r="K1598" i="2" s="1"/>
  <c r="E1599" i="2"/>
  <c r="K1599" i="2" s="1"/>
  <c r="E1600" i="2"/>
  <c r="K1600" i="2" s="1"/>
  <c r="E1601" i="2"/>
  <c r="K1601" i="2" s="1"/>
  <c r="E1602" i="2"/>
  <c r="K1602" i="2" s="1"/>
  <c r="E1603" i="2"/>
  <c r="K1603" i="2" s="1"/>
  <c r="E1604" i="2"/>
  <c r="K1604" i="2" s="1"/>
  <c r="E1605" i="2"/>
  <c r="K1605" i="2" s="1"/>
  <c r="E1606" i="2"/>
  <c r="K1606" i="2" s="1"/>
  <c r="E1607" i="2"/>
  <c r="K1607" i="2" s="1"/>
  <c r="E1608" i="2"/>
  <c r="K1608" i="2" s="1"/>
  <c r="E1609" i="2"/>
  <c r="K1609" i="2" s="1"/>
  <c r="E1610" i="2"/>
  <c r="K1610" i="2" s="1"/>
  <c r="E1611" i="2"/>
  <c r="K1611" i="2" s="1"/>
  <c r="E1612" i="2"/>
  <c r="K1612" i="2" s="1"/>
  <c r="E1613" i="2"/>
  <c r="K1613" i="2" s="1"/>
  <c r="E1614" i="2"/>
  <c r="K1614" i="2" s="1"/>
  <c r="E1615" i="2"/>
  <c r="K1615" i="2" s="1"/>
  <c r="E1616" i="2"/>
  <c r="K1616" i="2" s="1"/>
  <c r="E1617" i="2"/>
  <c r="K1617" i="2" s="1"/>
  <c r="E1618" i="2"/>
  <c r="K1618" i="2" s="1"/>
  <c r="E1619" i="2"/>
  <c r="K1619" i="2" s="1"/>
  <c r="E1620" i="2"/>
  <c r="K1620" i="2" s="1"/>
  <c r="E1621" i="2"/>
  <c r="K1621" i="2" s="1"/>
  <c r="E1622" i="2"/>
  <c r="K1622" i="2" s="1"/>
  <c r="E1623" i="2"/>
  <c r="K1623" i="2" s="1"/>
  <c r="E1624" i="2"/>
  <c r="K1624" i="2" s="1"/>
  <c r="E1625" i="2"/>
  <c r="K1625" i="2" s="1"/>
  <c r="E1626" i="2"/>
  <c r="K1626" i="2" s="1"/>
  <c r="E1627" i="2"/>
  <c r="K1627" i="2" s="1"/>
  <c r="E1628" i="2"/>
  <c r="K1628" i="2" s="1"/>
  <c r="E1629" i="2"/>
  <c r="K1629" i="2" s="1"/>
  <c r="E1630" i="2"/>
  <c r="K1630" i="2" s="1"/>
  <c r="E1631" i="2"/>
  <c r="K1631" i="2" s="1"/>
  <c r="E1632" i="2"/>
  <c r="K1632" i="2" s="1"/>
  <c r="E1633" i="2"/>
  <c r="K1633" i="2" s="1"/>
  <c r="E1634" i="2"/>
  <c r="K1634" i="2" s="1"/>
  <c r="E1635" i="2"/>
  <c r="K1635" i="2" s="1"/>
  <c r="E1636" i="2"/>
  <c r="K1636" i="2" s="1"/>
  <c r="E1637" i="2"/>
  <c r="K1637" i="2" s="1"/>
  <c r="E1638" i="2"/>
  <c r="K1638" i="2" s="1"/>
  <c r="E1639" i="2"/>
  <c r="K1639" i="2" s="1"/>
  <c r="E1640" i="2"/>
  <c r="K1640" i="2" s="1"/>
  <c r="E1641" i="2"/>
  <c r="K1641" i="2" s="1"/>
  <c r="E1642" i="2"/>
  <c r="K1642" i="2" s="1"/>
  <c r="E1643" i="2"/>
  <c r="K1643" i="2" s="1"/>
  <c r="E1644" i="2"/>
  <c r="K1644" i="2" s="1"/>
  <c r="E1645" i="2"/>
  <c r="K1645" i="2" s="1"/>
  <c r="E1646" i="2"/>
  <c r="K1646" i="2" s="1"/>
  <c r="E1647" i="2"/>
  <c r="K1647" i="2" s="1"/>
  <c r="E1648" i="2"/>
  <c r="K1648" i="2" s="1"/>
  <c r="E1649" i="2"/>
  <c r="K1649" i="2" s="1"/>
  <c r="E1650" i="2"/>
  <c r="K1650" i="2" s="1"/>
  <c r="E1651" i="2"/>
  <c r="K1651" i="2" s="1"/>
  <c r="E1652" i="2"/>
  <c r="K1652" i="2" s="1"/>
  <c r="E1653" i="2"/>
  <c r="K1653" i="2" s="1"/>
  <c r="E1654" i="2"/>
  <c r="K1654" i="2" s="1"/>
  <c r="E1655" i="2"/>
  <c r="K1655" i="2" s="1"/>
  <c r="E1656" i="2"/>
  <c r="K1656" i="2" s="1"/>
  <c r="E1657" i="2"/>
  <c r="K1657" i="2" s="1"/>
  <c r="E1658" i="2"/>
  <c r="K1658" i="2" s="1"/>
  <c r="E1659" i="2"/>
  <c r="K1659" i="2" s="1"/>
  <c r="E1660" i="2"/>
  <c r="K1660" i="2" s="1"/>
  <c r="E1661" i="2"/>
  <c r="K1661" i="2" s="1"/>
  <c r="E1662" i="2"/>
  <c r="K1662" i="2" s="1"/>
  <c r="E1663" i="2"/>
  <c r="K1663" i="2" s="1"/>
  <c r="E1664" i="2"/>
  <c r="K1664" i="2" s="1"/>
  <c r="E1665" i="2"/>
  <c r="K1665" i="2" s="1"/>
  <c r="E1666" i="2"/>
  <c r="K1666" i="2" s="1"/>
  <c r="E1667" i="2"/>
  <c r="K1667" i="2" s="1"/>
  <c r="E1668" i="2"/>
  <c r="K1668" i="2" s="1"/>
  <c r="E1669" i="2"/>
  <c r="K1669" i="2" s="1"/>
  <c r="E1670" i="2"/>
  <c r="K1670" i="2" s="1"/>
  <c r="E1671" i="2"/>
  <c r="K1671" i="2" s="1"/>
  <c r="E1672" i="2"/>
  <c r="K1672" i="2" s="1"/>
  <c r="E1673" i="2"/>
  <c r="K1673" i="2" s="1"/>
  <c r="E1674" i="2"/>
  <c r="K1674" i="2" s="1"/>
  <c r="E1675" i="2"/>
  <c r="K1675" i="2" s="1"/>
  <c r="E1676" i="2"/>
  <c r="K1676" i="2" s="1"/>
  <c r="E1677" i="2"/>
  <c r="K1677" i="2" s="1"/>
  <c r="E1678" i="2"/>
  <c r="K1678" i="2" s="1"/>
  <c r="E1679" i="2"/>
  <c r="K1679" i="2" s="1"/>
  <c r="E1680" i="2"/>
  <c r="K1680" i="2" s="1"/>
  <c r="E1681" i="2"/>
  <c r="K1681" i="2" s="1"/>
  <c r="E1682" i="2"/>
  <c r="K1682" i="2" s="1"/>
  <c r="E1683" i="2"/>
  <c r="K1683" i="2" s="1"/>
  <c r="E1684" i="2"/>
  <c r="K1684" i="2" s="1"/>
  <c r="E1685" i="2"/>
  <c r="K1685" i="2" s="1"/>
  <c r="E1686" i="2"/>
  <c r="K1686" i="2" s="1"/>
  <c r="E1687" i="2"/>
  <c r="K1687" i="2" s="1"/>
  <c r="E1688" i="2"/>
  <c r="K1688" i="2" s="1"/>
  <c r="E1689" i="2"/>
  <c r="K1689" i="2" s="1"/>
  <c r="E1690" i="2"/>
  <c r="K1690" i="2" s="1"/>
  <c r="E1691" i="2"/>
  <c r="K1691" i="2" s="1"/>
  <c r="E1692" i="2"/>
  <c r="K1692" i="2" s="1"/>
  <c r="E1693" i="2"/>
  <c r="K1693" i="2" s="1"/>
  <c r="E1694" i="2"/>
  <c r="K1694" i="2" s="1"/>
  <c r="E1695" i="2"/>
  <c r="K1695" i="2" s="1"/>
  <c r="E1696" i="2"/>
  <c r="K1696" i="2" s="1"/>
  <c r="E1697" i="2"/>
  <c r="K1697" i="2" s="1"/>
  <c r="E1698" i="2"/>
  <c r="K1698" i="2" s="1"/>
  <c r="E1699" i="2"/>
  <c r="K1699" i="2" s="1"/>
  <c r="E1700" i="2"/>
  <c r="K1700" i="2" s="1"/>
  <c r="E1701" i="2"/>
  <c r="K1701" i="2" s="1"/>
  <c r="E1702" i="2"/>
  <c r="K1702" i="2" s="1"/>
  <c r="E1703" i="2"/>
  <c r="K1703" i="2" s="1"/>
  <c r="E1704" i="2"/>
  <c r="K1704" i="2" s="1"/>
  <c r="E1705" i="2"/>
  <c r="K1705" i="2" s="1"/>
  <c r="E1706" i="2"/>
  <c r="K1706" i="2" s="1"/>
  <c r="E1707" i="2"/>
  <c r="K1707" i="2" s="1"/>
  <c r="E1708" i="2"/>
  <c r="K1708" i="2" s="1"/>
  <c r="E1709" i="2"/>
  <c r="K1709" i="2" s="1"/>
  <c r="E1710" i="2"/>
  <c r="K1710" i="2" s="1"/>
  <c r="E1711" i="2"/>
  <c r="K1711" i="2" s="1"/>
  <c r="E1712" i="2"/>
  <c r="K1712" i="2" s="1"/>
  <c r="E1713" i="2"/>
  <c r="K1713" i="2" s="1"/>
  <c r="E1714" i="2"/>
  <c r="K1714" i="2" s="1"/>
  <c r="E1715" i="2"/>
  <c r="K1715" i="2" s="1"/>
  <c r="E1716" i="2"/>
  <c r="K1716" i="2" s="1"/>
  <c r="E1717" i="2"/>
  <c r="K1717" i="2" s="1"/>
  <c r="E1718" i="2"/>
  <c r="K1718" i="2" s="1"/>
  <c r="E1719" i="2"/>
  <c r="K1719" i="2" s="1"/>
  <c r="E1720" i="2"/>
  <c r="K1720" i="2" s="1"/>
  <c r="E1721" i="2"/>
  <c r="K1721" i="2" s="1"/>
  <c r="E1722" i="2"/>
  <c r="K1722" i="2" s="1"/>
  <c r="E1723" i="2"/>
  <c r="K1723" i="2" s="1"/>
  <c r="E1724" i="2"/>
  <c r="K1724" i="2" s="1"/>
  <c r="E1725" i="2"/>
  <c r="K1725" i="2" s="1"/>
  <c r="E1726" i="2"/>
  <c r="K1726" i="2" s="1"/>
  <c r="E1727" i="2"/>
  <c r="K1727" i="2" s="1"/>
  <c r="E1728" i="2"/>
  <c r="K1728" i="2" s="1"/>
  <c r="E1729" i="2"/>
  <c r="K1729" i="2" s="1"/>
  <c r="E1730" i="2"/>
  <c r="K1730" i="2" s="1"/>
  <c r="E1731" i="2"/>
  <c r="K1731" i="2" s="1"/>
  <c r="E1732" i="2"/>
  <c r="K1732" i="2" s="1"/>
  <c r="E1733" i="2"/>
  <c r="K1733" i="2" s="1"/>
  <c r="E1734" i="2"/>
  <c r="K1734" i="2" s="1"/>
  <c r="E1735" i="2"/>
  <c r="K1735" i="2" s="1"/>
  <c r="E1736" i="2"/>
  <c r="K1736" i="2" s="1"/>
  <c r="E1737" i="2"/>
  <c r="K1737" i="2" s="1"/>
  <c r="E1738" i="2"/>
  <c r="K1738" i="2" s="1"/>
  <c r="E1739" i="2"/>
  <c r="K1739" i="2" s="1"/>
  <c r="E1740" i="2"/>
  <c r="K1740" i="2" s="1"/>
  <c r="E1741" i="2"/>
  <c r="K1741" i="2" s="1"/>
  <c r="E1742" i="2"/>
  <c r="K1742" i="2" s="1"/>
  <c r="E1743" i="2"/>
  <c r="K1743" i="2" s="1"/>
  <c r="E1744" i="2"/>
  <c r="K1744" i="2" s="1"/>
  <c r="E1745" i="2"/>
  <c r="K1745" i="2" s="1"/>
  <c r="E1746" i="2"/>
  <c r="K1746" i="2" s="1"/>
  <c r="E1747" i="2"/>
  <c r="K1747" i="2" s="1"/>
  <c r="E1748" i="2"/>
  <c r="K1748" i="2" s="1"/>
  <c r="E1749" i="2"/>
  <c r="K1749" i="2" s="1"/>
  <c r="E1750" i="2"/>
  <c r="K1750" i="2" s="1"/>
  <c r="E1751" i="2"/>
  <c r="K1751" i="2" s="1"/>
  <c r="E1752" i="2"/>
  <c r="K1752" i="2" s="1"/>
  <c r="E1753" i="2"/>
  <c r="K1753" i="2" s="1"/>
  <c r="E1754" i="2"/>
  <c r="K1754" i="2" s="1"/>
  <c r="E1755" i="2"/>
  <c r="K1755" i="2" s="1"/>
  <c r="E1756" i="2"/>
  <c r="K1756" i="2" s="1"/>
  <c r="E1757" i="2"/>
  <c r="K1757" i="2" s="1"/>
  <c r="E1758" i="2"/>
  <c r="K1758" i="2" s="1"/>
  <c r="E1759" i="2"/>
  <c r="K1759" i="2" s="1"/>
  <c r="E1760" i="2"/>
  <c r="K1760" i="2" s="1"/>
  <c r="E1761" i="2"/>
  <c r="K1761" i="2" s="1"/>
  <c r="E1762" i="2"/>
  <c r="K1762" i="2" s="1"/>
  <c r="E1763" i="2"/>
  <c r="K1763" i="2" s="1"/>
  <c r="E1764" i="2"/>
  <c r="K1764" i="2" s="1"/>
  <c r="E1765" i="2"/>
  <c r="K1765" i="2" s="1"/>
  <c r="E1766" i="2"/>
  <c r="K1766" i="2" s="1"/>
  <c r="E1767" i="2"/>
  <c r="K1767" i="2" s="1"/>
  <c r="E1768" i="2"/>
  <c r="K1768" i="2" s="1"/>
  <c r="E1769" i="2"/>
  <c r="K1769" i="2" s="1"/>
  <c r="E1770" i="2"/>
  <c r="K1770" i="2" s="1"/>
  <c r="E1771" i="2"/>
  <c r="K1771" i="2" s="1"/>
  <c r="E1772" i="2"/>
  <c r="K1772" i="2" s="1"/>
  <c r="E1773" i="2"/>
  <c r="K1773" i="2" s="1"/>
  <c r="E1774" i="2"/>
  <c r="K1774" i="2" s="1"/>
  <c r="E1775" i="2"/>
  <c r="K1775" i="2" s="1"/>
  <c r="E1776" i="2"/>
  <c r="K1776" i="2" s="1"/>
  <c r="E1777" i="2"/>
  <c r="K1777" i="2" s="1"/>
  <c r="E1778" i="2"/>
  <c r="K1778" i="2" s="1"/>
  <c r="E1779" i="2"/>
  <c r="K1779" i="2" s="1"/>
  <c r="E1780" i="2"/>
  <c r="K1780" i="2" s="1"/>
  <c r="E1781" i="2"/>
  <c r="K1781" i="2" s="1"/>
  <c r="E1782" i="2"/>
  <c r="K1782" i="2" s="1"/>
  <c r="E1783" i="2"/>
  <c r="K1783" i="2" s="1"/>
  <c r="E1784" i="2"/>
  <c r="K1784" i="2" s="1"/>
  <c r="E1785" i="2"/>
  <c r="K1785" i="2" s="1"/>
  <c r="E1786" i="2"/>
  <c r="K1786" i="2" s="1"/>
  <c r="E1787" i="2"/>
  <c r="K1787" i="2" s="1"/>
  <c r="E1788" i="2"/>
  <c r="K1788" i="2" s="1"/>
  <c r="E1789" i="2"/>
  <c r="K1789" i="2" s="1"/>
  <c r="E1790" i="2"/>
  <c r="K1790" i="2" s="1"/>
  <c r="E1791" i="2"/>
  <c r="K1791" i="2" s="1"/>
  <c r="E1792" i="2"/>
  <c r="K1792" i="2" s="1"/>
  <c r="E1793" i="2"/>
  <c r="K1793" i="2" s="1"/>
  <c r="E1794" i="2"/>
  <c r="K1794" i="2" s="1"/>
  <c r="E1795" i="2"/>
  <c r="K1795" i="2" s="1"/>
  <c r="E1796" i="2"/>
  <c r="K1796" i="2" s="1"/>
  <c r="E1797" i="2"/>
  <c r="K1797" i="2" s="1"/>
  <c r="E1798" i="2"/>
  <c r="K1798" i="2" s="1"/>
  <c r="E1799" i="2"/>
  <c r="K1799" i="2" s="1"/>
  <c r="E1800" i="2"/>
  <c r="K1800" i="2" s="1"/>
  <c r="E1801" i="2"/>
  <c r="K1801" i="2" s="1"/>
  <c r="E1802" i="2"/>
  <c r="K1802" i="2" s="1"/>
  <c r="E1803" i="2"/>
  <c r="K1803" i="2" s="1"/>
  <c r="E1804" i="2"/>
  <c r="K1804" i="2" s="1"/>
  <c r="E1805" i="2"/>
  <c r="K1805" i="2" s="1"/>
  <c r="E1806" i="2"/>
  <c r="K1806" i="2" s="1"/>
  <c r="E1807" i="2"/>
  <c r="K1807" i="2" s="1"/>
  <c r="E1808" i="2"/>
  <c r="K1808" i="2" s="1"/>
  <c r="E1809" i="2"/>
  <c r="K1809" i="2" s="1"/>
  <c r="E1810" i="2"/>
  <c r="K1810" i="2" s="1"/>
  <c r="E1811" i="2"/>
  <c r="K1811" i="2" s="1"/>
  <c r="E1812" i="2"/>
  <c r="K1812" i="2" s="1"/>
  <c r="E1813" i="2"/>
  <c r="K1813" i="2" s="1"/>
  <c r="E1814" i="2"/>
  <c r="K1814" i="2" s="1"/>
  <c r="E1815" i="2"/>
  <c r="K1815" i="2" s="1"/>
  <c r="E1816" i="2"/>
  <c r="K1816" i="2" s="1"/>
  <c r="E1817" i="2"/>
  <c r="K1817" i="2" s="1"/>
  <c r="E1818" i="2"/>
  <c r="K1818" i="2" s="1"/>
  <c r="E1819" i="2"/>
  <c r="K1819" i="2" s="1"/>
  <c r="E1820" i="2"/>
  <c r="K1820" i="2" s="1"/>
  <c r="E1821" i="2"/>
  <c r="K1821" i="2" s="1"/>
  <c r="E1822" i="2"/>
  <c r="K1822" i="2" s="1"/>
  <c r="E1823" i="2"/>
  <c r="K1823" i="2" s="1"/>
  <c r="E1824" i="2"/>
  <c r="K1824" i="2" s="1"/>
  <c r="E1825" i="2"/>
  <c r="K1825" i="2" s="1"/>
  <c r="E1826" i="2"/>
  <c r="K1826" i="2" s="1"/>
  <c r="E1827" i="2"/>
  <c r="K1827" i="2" s="1"/>
  <c r="E1828" i="2"/>
  <c r="K1828" i="2" s="1"/>
  <c r="E1829" i="2"/>
  <c r="K1829" i="2" s="1"/>
  <c r="E1830" i="2"/>
  <c r="K1830" i="2" s="1"/>
  <c r="E1831" i="2"/>
  <c r="K1831" i="2" s="1"/>
  <c r="E1832" i="2"/>
  <c r="K1832" i="2" s="1"/>
  <c r="E1833" i="2"/>
  <c r="K1833" i="2" s="1"/>
  <c r="E1834" i="2"/>
  <c r="K1834" i="2" s="1"/>
  <c r="E1835" i="2"/>
  <c r="K1835" i="2" s="1"/>
  <c r="E1836" i="2"/>
  <c r="K1836" i="2" s="1"/>
  <c r="E1837" i="2"/>
  <c r="K1837" i="2" s="1"/>
  <c r="E1838" i="2"/>
  <c r="K1838" i="2" s="1"/>
  <c r="E1839" i="2"/>
  <c r="K1839" i="2" s="1"/>
  <c r="E1840" i="2"/>
  <c r="K1840" i="2" s="1"/>
  <c r="E1841" i="2"/>
  <c r="K1841" i="2" s="1"/>
  <c r="E1842" i="2"/>
  <c r="K1842" i="2" s="1"/>
  <c r="E1843" i="2"/>
  <c r="K1843" i="2" s="1"/>
  <c r="E1844" i="2"/>
  <c r="K1844" i="2" s="1"/>
  <c r="E1845" i="2"/>
  <c r="K1845" i="2" s="1"/>
  <c r="E1846" i="2"/>
  <c r="K1846" i="2" s="1"/>
  <c r="E1847" i="2"/>
  <c r="K1847" i="2" s="1"/>
  <c r="E1848" i="2"/>
  <c r="K1848" i="2" s="1"/>
  <c r="E1849" i="2"/>
  <c r="K1849" i="2" s="1"/>
  <c r="E1850" i="2"/>
  <c r="K1850" i="2" s="1"/>
  <c r="E1851" i="2"/>
  <c r="K1851" i="2" s="1"/>
  <c r="E1852" i="2"/>
  <c r="K1852" i="2" s="1"/>
  <c r="E1853" i="2"/>
  <c r="K1853" i="2" s="1"/>
  <c r="E1854" i="2"/>
  <c r="K1854" i="2" s="1"/>
  <c r="E1855" i="2"/>
  <c r="K1855" i="2" s="1"/>
  <c r="E1856" i="2"/>
  <c r="K1856" i="2" s="1"/>
  <c r="E1857" i="2"/>
  <c r="K1857" i="2" s="1"/>
  <c r="E1858" i="2"/>
  <c r="K1858" i="2" s="1"/>
  <c r="E1859" i="2"/>
  <c r="K1859" i="2" s="1"/>
  <c r="E1860" i="2"/>
  <c r="K1860" i="2" s="1"/>
  <c r="E1861" i="2"/>
  <c r="K1861" i="2" s="1"/>
  <c r="E1862" i="2"/>
  <c r="K1862" i="2" s="1"/>
  <c r="E1863" i="2"/>
  <c r="K1863" i="2" s="1"/>
  <c r="E1864" i="2"/>
  <c r="K1864" i="2" s="1"/>
  <c r="E1865" i="2"/>
  <c r="K1865" i="2" s="1"/>
  <c r="E1866" i="2"/>
  <c r="K1866" i="2" s="1"/>
  <c r="E1867" i="2"/>
  <c r="K1867" i="2" s="1"/>
  <c r="E1868" i="2"/>
  <c r="K1868" i="2" s="1"/>
  <c r="E1869" i="2"/>
  <c r="K1869" i="2" s="1"/>
  <c r="E1870" i="2"/>
  <c r="K1870" i="2" s="1"/>
  <c r="E1871" i="2"/>
  <c r="K1871" i="2" s="1"/>
  <c r="E1872" i="2"/>
  <c r="K1872" i="2" s="1"/>
  <c r="E1873" i="2"/>
  <c r="K1873" i="2" s="1"/>
  <c r="E1874" i="2"/>
  <c r="K1874" i="2" s="1"/>
  <c r="E1875" i="2"/>
  <c r="K1875" i="2" s="1"/>
  <c r="E1876" i="2"/>
  <c r="K1876" i="2" s="1"/>
  <c r="E1877" i="2"/>
  <c r="K1877" i="2" s="1"/>
  <c r="E1878" i="2"/>
  <c r="K1878" i="2" s="1"/>
  <c r="E1879" i="2"/>
  <c r="K1879" i="2" s="1"/>
  <c r="E1880" i="2"/>
  <c r="K1880" i="2" s="1"/>
  <c r="E1881" i="2"/>
  <c r="K1881" i="2" s="1"/>
  <c r="E1882" i="2"/>
  <c r="K1882" i="2" s="1"/>
  <c r="E1883" i="2"/>
  <c r="K1883" i="2" s="1"/>
  <c r="E1884" i="2"/>
  <c r="K1884" i="2" s="1"/>
  <c r="E1885" i="2"/>
  <c r="K1885" i="2" s="1"/>
  <c r="E1886" i="2"/>
  <c r="K1886" i="2" s="1"/>
  <c r="E1887" i="2"/>
  <c r="K1887" i="2" s="1"/>
  <c r="E1888" i="2"/>
  <c r="K1888" i="2" s="1"/>
  <c r="E1889" i="2"/>
  <c r="K1889" i="2" s="1"/>
  <c r="E1890" i="2"/>
  <c r="K1890" i="2" s="1"/>
  <c r="E1891" i="2"/>
  <c r="K1891" i="2" s="1"/>
  <c r="E1892" i="2"/>
  <c r="K1892" i="2" s="1"/>
  <c r="E1893" i="2"/>
  <c r="K1893" i="2" s="1"/>
  <c r="E1894" i="2"/>
  <c r="K1894" i="2" s="1"/>
  <c r="E1895" i="2"/>
  <c r="K1895" i="2" s="1"/>
  <c r="E1896" i="2"/>
  <c r="K1896" i="2" s="1"/>
  <c r="E1897" i="2"/>
  <c r="K1897" i="2" s="1"/>
  <c r="E1898" i="2"/>
  <c r="K1898" i="2" s="1"/>
  <c r="E1899" i="2"/>
  <c r="K1899" i="2" s="1"/>
  <c r="E1900" i="2"/>
  <c r="K1900" i="2" s="1"/>
  <c r="E1901" i="2"/>
  <c r="K1901" i="2" s="1"/>
  <c r="E1902" i="2"/>
  <c r="K1902" i="2" s="1"/>
  <c r="E1903" i="2"/>
  <c r="K1903" i="2" s="1"/>
  <c r="E1904" i="2"/>
  <c r="K1904" i="2" s="1"/>
  <c r="E1905" i="2"/>
  <c r="K1905" i="2" s="1"/>
  <c r="E1906" i="2"/>
  <c r="K1906" i="2" s="1"/>
  <c r="E1907" i="2"/>
  <c r="K1907" i="2" s="1"/>
  <c r="E1908" i="2"/>
  <c r="K1908" i="2" s="1"/>
  <c r="E1909" i="2"/>
  <c r="K1909" i="2" s="1"/>
  <c r="E1910" i="2"/>
  <c r="K1910" i="2" s="1"/>
  <c r="E1911" i="2"/>
  <c r="K1911" i="2" s="1"/>
  <c r="E1912" i="2"/>
  <c r="K1912" i="2" s="1"/>
  <c r="E1913" i="2"/>
  <c r="K1913" i="2" s="1"/>
  <c r="E1914" i="2"/>
  <c r="K1914" i="2" s="1"/>
  <c r="E1915" i="2"/>
  <c r="K1915" i="2" s="1"/>
  <c r="E1916" i="2"/>
  <c r="K1916" i="2" s="1"/>
  <c r="E1917" i="2"/>
  <c r="K1917" i="2" s="1"/>
  <c r="E1918" i="2"/>
  <c r="K1918" i="2" s="1"/>
  <c r="E1919" i="2"/>
  <c r="K1919" i="2" s="1"/>
  <c r="E1920" i="2"/>
  <c r="K1920" i="2" s="1"/>
  <c r="E1921" i="2"/>
  <c r="K1921" i="2" s="1"/>
  <c r="E1922" i="2"/>
  <c r="K1922" i="2" s="1"/>
  <c r="E1923" i="2"/>
  <c r="K1923" i="2" s="1"/>
  <c r="E1924" i="2"/>
  <c r="K1924" i="2" s="1"/>
  <c r="E1925" i="2"/>
  <c r="K1925" i="2" s="1"/>
  <c r="E1926" i="2"/>
  <c r="K1926" i="2" s="1"/>
  <c r="E1927" i="2"/>
  <c r="K1927" i="2" s="1"/>
  <c r="E1928" i="2"/>
  <c r="K1928" i="2" s="1"/>
  <c r="E1929" i="2"/>
  <c r="K1929" i="2" s="1"/>
  <c r="E1930" i="2"/>
  <c r="K1930" i="2" s="1"/>
  <c r="E1931" i="2"/>
  <c r="K1931" i="2" s="1"/>
  <c r="E1932" i="2"/>
  <c r="K1932" i="2" s="1"/>
  <c r="E1933" i="2"/>
  <c r="K1933" i="2" s="1"/>
  <c r="E1934" i="2"/>
  <c r="K1934" i="2" s="1"/>
  <c r="E1935" i="2"/>
  <c r="K1935" i="2" s="1"/>
  <c r="E1936" i="2"/>
  <c r="K1936" i="2" s="1"/>
  <c r="E1937" i="2"/>
  <c r="K1937" i="2" s="1"/>
  <c r="E1938" i="2"/>
  <c r="K1938" i="2" s="1"/>
  <c r="E1939" i="2"/>
  <c r="K1939" i="2" s="1"/>
  <c r="E1940" i="2"/>
  <c r="K1940" i="2" s="1"/>
  <c r="E1941" i="2"/>
  <c r="K1941" i="2" s="1"/>
  <c r="E1942" i="2"/>
  <c r="K1942" i="2" s="1"/>
  <c r="E1943" i="2"/>
  <c r="K1943" i="2" s="1"/>
  <c r="E1944" i="2"/>
  <c r="K1944" i="2" s="1"/>
  <c r="E1945" i="2"/>
  <c r="K1945" i="2" s="1"/>
  <c r="E1946" i="2"/>
  <c r="K1946" i="2" s="1"/>
  <c r="E1947" i="2"/>
  <c r="K1947" i="2" s="1"/>
  <c r="E1948" i="2"/>
  <c r="K1948" i="2" s="1"/>
  <c r="E1949" i="2"/>
  <c r="K1949" i="2" s="1"/>
  <c r="E1950" i="2"/>
  <c r="K1950" i="2" s="1"/>
  <c r="E1951" i="2"/>
  <c r="K1951" i="2" s="1"/>
  <c r="E1952" i="2"/>
  <c r="K1952" i="2" s="1"/>
  <c r="E1953" i="2"/>
  <c r="K1953" i="2" s="1"/>
  <c r="E1954" i="2"/>
  <c r="K1954" i="2" s="1"/>
  <c r="E1955" i="2"/>
  <c r="K1955" i="2" s="1"/>
  <c r="E1956" i="2"/>
  <c r="K1956" i="2" s="1"/>
  <c r="E1957" i="2"/>
  <c r="K1957" i="2" s="1"/>
  <c r="E1958" i="2"/>
  <c r="K1958" i="2" s="1"/>
  <c r="E1959" i="2"/>
  <c r="K1959" i="2" s="1"/>
  <c r="E1960" i="2"/>
  <c r="K1960" i="2" s="1"/>
  <c r="E1961" i="2"/>
  <c r="K1961" i="2" s="1"/>
  <c r="E1962" i="2"/>
  <c r="K1962" i="2" s="1"/>
  <c r="E1963" i="2"/>
  <c r="K1963" i="2" s="1"/>
  <c r="E1964" i="2"/>
  <c r="K1964" i="2" s="1"/>
  <c r="E1965" i="2"/>
  <c r="K1965" i="2" s="1"/>
  <c r="E1966" i="2"/>
  <c r="K1966" i="2" s="1"/>
  <c r="E1967" i="2"/>
  <c r="K1967" i="2" s="1"/>
  <c r="E1968" i="2"/>
  <c r="K1968" i="2" s="1"/>
  <c r="E1969" i="2"/>
  <c r="K1969" i="2" s="1"/>
  <c r="E1970" i="2"/>
  <c r="K1970" i="2" s="1"/>
  <c r="E1971" i="2"/>
  <c r="K1971" i="2" s="1"/>
  <c r="E1972" i="2"/>
  <c r="K1972" i="2" s="1"/>
  <c r="E1973" i="2"/>
  <c r="K1973" i="2" s="1"/>
  <c r="E1974" i="2"/>
  <c r="K1974" i="2" s="1"/>
  <c r="E1975" i="2"/>
  <c r="K1975" i="2" s="1"/>
  <c r="E1976" i="2"/>
  <c r="K1976" i="2" s="1"/>
  <c r="E1977" i="2"/>
  <c r="K1977" i="2" s="1"/>
  <c r="E1978" i="2"/>
  <c r="K1978" i="2" s="1"/>
  <c r="E1979" i="2"/>
  <c r="K1979" i="2" s="1"/>
  <c r="E1980" i="2"/>
  <c r="K1980" i="2" s="1"/>
  <c r="E1981" i="2"/>
  <c r="K1981" i="2" s="1"/>
  <c r="E1982" i="2"/>
  <c r="K1982" i="2" s="1"/>
  <c r="E1983" i="2"/>
  <c r="K1983" i="2" s="1"/>
  <c r="E1984" i="2"/>
  <c r="K1984" i="2" s="1"/>
  <c r="E1985" i="2"/>
  <c r="K1985" i="2" s="1"/>
  <c r="E1986" i="2"/>
  <c r="K1986" i="2" s="1"/>
  <c r="E1987" i="2"/>
  <c r="K1987" i="2" s="1"/>
  <c r="E1988" i="2"/>
  <c r="K1988" i="2" s="1"/>
  <c r="E1989" i="2"/>
  <c r="K1989" i="2" s="1"/>
  <c r="E1990" i="2"/>
  <c r="K1990" i="2" s="1"/>
  <c r="E1991" i="2"/>
  <c r="K1991" i="2" s="1"/>
  <c r="E1992" i="2"/>
  <c r="K1992" i="2" s="1"/>
  <c r="E1993" i="2"/>
  <c r="K1993" i="2" s="1"/>
  <c r="E1994" i="2"/>
  <c r="K1994" i="2" s="1"/>
  <c r="E1995" i="2"/>
  <c r="K1995" i="2" s="1"/>
  <c r="E1996" i="2"/>
  <c r="K1996" i="2" s="1"/>
  <c r="E1997" i="2"/>
  <c r="K1997" i="2" s="1"/>
  <c r="E1998" i="2"/>
  <c r="K1998" i="2" s="1"/>
  <c r="E1999" i="2"/>
  <c r="K1999" i="2" s="1"/>
  <c r="E2000" i="2"/>
  <c r="K2000" i="2" s="1"/>
  <c r="E2001" i="2"/>
  <c r="K2001" i="2" s="1"/>
  <c r="E2002" i="2"/>
  <c r="K2002" i="2" s="1"/>
  <c r="E2003" i="2"/>
  <c r="K2003" i="2" s="1"/>
  <c r="E2004" i="2"/>
  <c r="K2004" i="2" s="1"/>
  <c r="E2005" i="2"/>
  <c r="K2005" i="2" s="1"/>
  <c r="E2006" i="2"/>
  <c r="K2006" i="2" s="1"/>
  <c r="E2007" i="2"/>
  <c r="K2007" i="2" s="1"/>
  <c r="E2008" i="2"/>
  <c r="K2008" i="2" s="1"/>
  <c r="E2009" i="2"/>
  <c r="K2009" i="2" s="1"/>
  <c r="E2010" i="2"/>
  <c r="K2010" i="2" s="1"/>
  <c r="E2011" i="2"/>
  <c r="K2011" i="2" s="1"/>
  <c r="E2012" i="2"/>
  <c r="K2012" i="2" s="1"/>
  <c r="E2013" i="2"/>
  <c r="K2013" i="2" s="1"/>
  <c r="E2014" i="2"/>
  <c r="K2014" i="2" s="1"/>
  <c r="E2015" i="2"/>
  <c r="K2015" i="2" s="1"/>
  <c r="E2016" i="2"/>
  <c r="K2016" i="2" s="1"/>
  <c r="E2017" i="2"/>
  <c r="K2017" i="2" s="1"/>
  <c r="E2018" i="2"/>
  <c r="K2018" i="2" s="1"/>
  <c r="E2019" i="2"/>
  <c r="K2019" i="2" s="1"/>
  <c r="E2020" i="2"/>
  <c r="K2020" i="2" s="1"/>
  <c r="E2021" i="2"/>
  <c r="K2021" i="2" s="1"/>
  <c r="E2022" i="2"/>
  <c r="K2022" i="2" s="1"/>
  <c r="E2023" i="2"/>
  <c r="K2023" i="2" s="1"/>
  <c r="E2024" i="2"/>
  <c r="K2024" i="2" s="1"/>
  <c r="E2025" i="2"/>
  <c r="K2025" i="2" s="1"/>
  <c r="E2026" i="2"/>
  <c r="K2026" i="2" s="1"/>
  <c r="E2027" i="2"/>
  <c r="K2027" i="2" s="1"/>
  <c r="E2028" i="2"/>
  <c r="K2028" i="2" s="1"/>
  <c r="E2029" i="2"/>
  <c r="K2029" i="2" s="1"/>
  <c r="E2030" i="2"/>
  <c r="K2030" i="2" s="1"/>
  <c r="E2031" i="2"/>
  <c r="K2031" i="2" s="1"/>
  <c r="E2032" i="2"/>
  <c r="K2032" i="2" s="1"/>
  <c r="E2033" i="2"/>
  <c r="K2033" i="2" s="1"/>
  <c r="E2034" i="2"/>
  <c r="K2034" i="2" s="1"/>
  <c r="E2035" i="2"/>
  <c r="K2035" i="2" s="1"/>
  <c r="E2036" i="2"/>
  <c r="K2036" i="2" s="1"/>
  <c r="E2037" i="2"/>
  <c r="K2037" i="2" s="1"/>
  <c r="E2038" i="2"/>
  <c r="K2038" i="2" s="1"/>
  <c r="E2039" i="2"/>
  <c r="K2039" i="2" s="1"/>
  <c r="E2040" i="2"/>
  <c r="K2040" i="2" s="1"/>
  <c r="E2041" i="2"/>
  <c r="K2041" i="2" s="1"/>
  <c r="E2042" i="2"/>
  <c r="K2042" i="2" s="1"/>
  <c r="E2043" i="2"/>
  <c r="K2043" i="2" s="1"/>
  <c r="E2044" i="2"/>
  <c r="K2044" i="2" s="1"/>
  <c r="E2045" i="2"/>
  <c r="K2045" i="2" s="1"/>
  <c r="E2046" i="2"/>
  <c r="K2046" i="2" s="1"/>
  <c r="E2047" i="2"/>
  <c r="K2047" i="2" s="1"/>
  <c r="E2048" i="2"/>
  <c r="K2048" i="2" s="1"/>
  <c r="E2049" i="2"/>
  <c r="K2049" i="2" s="1"/>
  <c r="E2050" i="2"/>
  <c r="K2050" i="2" s="1"/>
  <c r="E2051" i="2"/>
  <c r="K2051" i="2" s="1"/>
  <c r="E2052" i="2"/>
  <c r="K2052" i="2" s="1"/>
  <c r="E2053" i="2"/>
  <c r="K2053" i="2" s="1"/>
  <c r="E2054" i="2"/>
  <c r="K2054" i="2" s="1"/>
  <c r="E2055" i="2"/>
  <c r="K2055" i="2" s="1"/>
  <c r="E2056" i="2"/>
  <c r="K2056" i="2" s="1"/>
  <c r="E2057" i="2"/>
  <c r="K2057" i="2" s="1"/>
  <c r="E2058" i="2"/>
  <c r="K2058" i="2" s="1"/>
  <c r="E2059" i="2"/>
  <c r="K2059" i="2" s="1"/>
  <c r="E2060" i="2"/>
  <c r="K2060" i="2" s="1"/>
  <c r="E2061" i="2"/>
  <c r="K2061" i="2" s="1"/>
  <c r="E2062" i="2"/>
  <c r="K2062" i="2" s="1"/>
  <c r="E2063" i="2"/>
  <c r="K2063" i="2" s="1"/>
  <c r="E2064" i="2"/>
  <c r="K2064" i="2" s="1"/>
  <c r="E2065" i="2"/>
  <c r="K2065" i="2" s="1"/>
  <c r="E2066" i="2"/>
  <c r="K2066" i="2" s="1"/>
  <c r="E2067" i="2"/>
  <c r="K2067" i="2" s="1"/>
  <c r="E2068" i="2"/>
  <c r="K2068" i="2" s="1"/>
  <c r="E2069" i="2"/>
  <c r="K2069" i="2" s="1"/>
  <c r="E2070" i="2"/>
  <c r="K2070" i="2" s="1"/>
  <c r="E2071" i="2"/>
  <c r="K2071" i="2" s="1"/>
  <c r="E2072" i="2"/>
  <c r="K2072" i="2" s="1"/>
  <c r="E2073" i="2"/>
  <c r="K2073" i="2" s="1"/>
  <c r="E2074" i="2"/>
  <c r="K2074" i="2" s="1"/>
  <c r="E2075" i="2"/>
  <c r="K2075" i="2" s="1"/>
  <c r="E2076" i="2"/>
  <c r="K2076" i="2" s="1"/>
  <c r="E2077" i="2"/>
  <c r="K2077" i="2" s="1"/>
  <c r="E2078" i="2"/>
  <c r="K2078" i="2" s="1"/>
  <c r="E2079" i="2"/>
  <c r="K2079" i="2" s="1"/>
  <c r="E2080" i="2"/>
  <c r="K2080" i="2" s="1"/>
  <c r="E2081" i="2"/>
  <c r="K2081" i="2" s="1"/>
  <c r="E2082" i="2"/>
  <c r="K2082" i="2" s="1"/>
  <c r="E2083" i="2"/>
  <c r="K2083" i="2" s="1"/>
  <c r="E2084" i="2"/>
  <c r="K2084" i="2" s="1"/>
  <c r="E2085" i="2"/>
  <c r="K2085" i="2" s="1"/>
  <c r="E2086" i="2"/>
  <c r="K2086" i="2" s="1"/>
  <c r="E2087" i="2"/>
  <c r="K2087" i="2" s="1"/>
  <c r="E2088" i="2"/>
  <c r="K2088" i="2" s="1"/>
  <c r="E2089" i="2"/>
  <c r="K2089" i="2" s="1"/>
  <c r="E2090" i="2"/>
  <c r="K2090" i="2" s="1"/>
  <c r="E2091" i="2"/>
  <c r="K2091" i="2" s="1"/>
  <c r="E2092" i="2"/>
  <c r="K2092" i="2" s="1"/>
  <c r="E2093" i="2"/>
  <c r="K2093" i="2" s="1"/>
  <c r="E2094" i="2"/>
  <c r="K2094" i="2" s="1"/>
  <c r="E2095" i="2"/>
  <c r="K2095" i="2" s="1"/>
  <c r="E2096" i="2"/>
  <c r="K2096" i="2" s="1"/>
  <c r="E2097" i="2"/>
  <c r="K2097" i="2" s="1"/>
  <c r="E2098" i="2"/>
  <c r="K2098" i="2" s="1"/>
  <c r="E2099" i="2"/>
  <c r="K2099" i="2" s="1"/>
  <c r="E2100" i="2"/>
  <c r="K2100" i="2" s="1"/>
  <c r="E2101" i="2"/>
  <c r="K2101" i="2" s="1"/>
  <c r="E2102" i="2"/>
  <c r="K2102" i="2" s="1"/>
  <c r="E2103" i="2"/>
  <c r="K2103" i="2" s="1"/>
  <c r="E2104" i="2"/>
  <c r="K2104" i="2" s="1"/>
  <c r="E2105" i="2"/>
  <c r="K2105" i="2" s="1"/>
  <c r="E2106" i="2"/>
  <c r="K2106" i="2" s="1"/>
  <c r="E2107" i="2"/>
  <c r="K2107" i="2" s="1"/>
  <c r="E2108" i="2"/>
  <c r="K2108" i="2" s="1"/>
  <c r="E2109" i="2"/>
  <c r="K2109" i="2" s="1"/>
  <c r="E2110" i="2"/>
  <c r="K2110" i="2" s="1"/>
  <c r="E2111" i="2"/>
  <c r="K2111" i="2" s="1"/>
  <c r="E2112" i="2"/>
  <c r="K2112" i="2" s="1"/>
  <c r="E2113" i="2"/>
  <c r="K2113" i="2" s="1"/>
  <c r="E2114" i="2"/>
  <c r="K2114" i="2" s="1"/>
  <c r="E2115" i="2"/>
  <c r="K2115" i="2" s="1"/>
  <c r="E2116" i="2"/>
  <c r="K2116" i="2" s="1"/>
  <c r="E2117" i="2"/>
  <c r="K2117" i="2" s="1"/>
  <c r="E2118" i="2"/>
  <c r="K2118" i="2" s="1"/>
  <c r="E2119" i="2"/>
  <c r="K2119" i="2" s="1"/>
  <c r="E2120" i="2"/>
  <c r="K2120" i="2" s="1"/>
  <c r="E2121" i="2"/>
  <c r="K2121" i="2" s="1"/>
  <c r="E2122" i="2"/>
  <c r="K2122" i="2" s="1"/>
  <c r="E2123" i="2"/>
  <c r="K2123" i="2" s="1"/>
  <c r="E2124" i="2"/>
  <c r="K2124" i="2" s="1"/>
  <c r="E2125" i="2"/>
  <c r="K2125" i="2" s="1"/>
  <c r="E2126" i="2"/>
  <c r="K2126" i="2" s="1"/>
  <c r="E2127" i="2"/>
  <c r="K2127" i="2" s="1"/>
  <c r="E2128" i="2"/>
  <c r="K2128" i="2" s="1"/>
  <c r="E2129" i="2"/>
  <c r="K2129" i="2" s="1"/>
  <c r="E2130" i="2"/>
  <c r="K2130" i="2" s="1"/>
  <c r="E2131" i="2"/>
  <c r="K2131" i="2" s="1"/>
  <c r="E2132" i="2"/>
  <c r="K2132" i="2" s="1"/>
  <c r="E2133" i="2"/>
  <c r="K2133" i="2" s="1"/>
  <c r="E2134" i="2"/>
  <c r="K2134" i="2" s="1"/>
  <c r="E2135" i="2"/>
  <c r="K2135" i="2" s="1"/>
  <c r="E2136" i="2"/>
  <c r="K2136" i="2" s="1"/>
  <c r="E2137" i="2"/>
  <c r="K2137" i="2" s="1"/>
  <c r="E2138" i="2"/>
  <c r="K2138" i="2" s="1"/>
  <c r="E2139" i="2"/>
  <c r="K2139" i="2" s="1"/>
  <c r="E2140" i="2"/>
  <c r="K2140" i="2" s="1"/>
  <c r="E2141" i="2"/>
  <c r="K2141" i="2" s="1"/>
  <c r="E2142" i="2"/>
  <c r="K2142" i="2" s="1"/>
  <c r="E2143" i="2"/>
  <c r="K2143" i="2" s="1"/>
  <c r="E2144" i="2"/>
  <c r="K2144" i="2" s="1"/>
  <c r="E2145" i="2"/>
  <c r="K2145" i="2" s="1"/>
  <c r="E2146" i="2"/>
  <c r="K2146" i="2" s="1"/>
  <c r="E2147" i="2"/>
  <c r="K2147" i="2" s="1"/>
  <c r="E2148" i="2"/>
  <c r="K2148" i="2" s="1"/>
  <c r="E2149" i="2"/>
  <c r="K2149" i="2" s="1"/>
  <c r="E2150" i="2"/>
  <c r="K2150" i="2" s="1"/>
  <c r="E2151" i="2"/>
  <c r="K2151" i="2" s="1"/>
  <c r="E2152" i="2"/>
  <c r="K2152" i="2" s="1"/>
  <c r="E2153" i="2"/>
  <c r="K2153" i="2" s="1"/>
  <c r="E2154" i="2"/>
  <c r="K2154" i="2" s="1"/>
  <c r="E2155" i="2"/>
  <c r="K2155" i="2" s="1"/>
  <c r="E2156" i="2"/>
  <c r="K2156" i="2" s="1"/>
  <c r="E2157" i="2"/>
  <c r="K2157" i="2" s="1"/>
  <c r="E2158" i="2"/>
  <c r="K2158" i="2" s="1"/>
  <c r="E2159" i="2"/>
  <c r="K2159" i="2" s="1"/>
  <c r="E2160" i="2"/>
  <c r="K2160" i="2" s="1"/>
  <c r="E2161" i="2"/>
  <c r="K2161" i="2" s="1"/>
  <c r="E2162" i="2"/>
  <c r="K2162" i="2" s="1"/>
  <c r="E2163" i="2"/>
  <c r="K2163" i="2" s="1"/>
  <c r="E2164" i="2"/>
  <c r="K2164" i="2" s="1"/>
  <c r="E2165" i="2"/>
  <c r="K2165" i="2" s="1"/>
  <c r="E2166" i="2"/>
  <c r="K2166" i="2" s="1"/>
  <c r="E2167" i="2"/>
  <c r="K2167" i="2" s="1"/>
  <c r="E2168" i="2"/>
  <c r="K2168" i="2" s="1"/>
  <c r="E2169" i="2"/>
  <c r="K2169" i="2" s="1"/>
  <c r="E2170" i="2"/>
  <c r="K2170" i="2" s="1"/>
  <c r="E2171" i="2"/>
  <c r="K2171" i="2" s="1"/>
  <c r="E2172" i="2"/>
  <c r="K2172" i="2" s="1"/>
  <c r="E2173" i="2"/>
  <c r="K2173" i="2" s="1"/>
  <c r="E2174" i="2"/>
  <c r="K2174" i="2" s="1"/>
  <c r="E2175" i="2"/>
  <c r="K2175" i="2" s="1"/>
  <c r="E2176" i="2"/>
  <c r="K2176" i="2" s="1"/>
  <c r="E2177" i="2"/>
  <c r="K2177" i="2" s="1"/>
  <c r="E2178" i="2"/>
  <c r="K2178" i="2" s="1"/>
  <c r="E2179" i="2"/>
  <c r="K2179" i="2" s="1"/>
  <c r="E2180" i="2"/>
  <c r="K2180" i="2" s="1"/>
  <c r="E2181" i="2"/>
  <c r="K2181" i="2" s="1"/>
  <c r="E2182" i="2"/>
  <c r="K2182" i="2" s="1"/>
  <c r="E2183" i="2"/>
  <c r="K2183" i="2" s="1"/>
  <c r="E2184" i="2"/>
  <c r="K2184" i="2" s="1"/>
  <c r="E2185" i="2"/>
  <c r="K2185" i="2" s="1"/>
  <c r="E2186" i="2"/>
  <c r="K2186" i="2" s="1"/>
  <c r="E2187" i="2"/>
  <c r="K2187" i="2" s="1"/>
  <c r="E2188" i="2"/>
  <c r="K2188" i="2" s="1"/>
  <c r="E2189" i="2"/>
  <c r="K2189" i="2" s="1"/>
  <c r="E2190" i="2"/>
  <c r="K2190" i="2" s="1"/>
  <c r="E2191" i="2"/>
  <c r="K2191" i="2" s="1"/>
  <c r="E2192" i="2"/>
  <c r="K2192" i="2" s="1"/>
  <c r="E2193" i="2"/>
  <c r="K2193" i="2" s="1"/>
  <c r="E2194" i="2"/>
  <c r="K2194" i="2" s="1"/>
  <c r="E2195" i="2"/>
  <c r="K2195" i="2" s="1"/>
  <c r="E2196" i="2"/>
  <c r="K2196" i="2" s="1"/>
  <c r="E2197" i="2"/>
  <c r="K2197" i="2" s="1"/>
  <c r="E2198" i="2"/>
  <c r="K2198" i="2" s="1"/>
  <c r="E2199" i="2"/>
  <c r="K2199" i="2" s="1"/>
  <c r="E2200" i="2"/>
  <c r="K2200" i="2" s="1"/>
  <c r="E2201" i="2"/>
  <c r="K2201" i="2" s="1"/>
  <c r="E2202" i="2"/>
  <c r="K2202" i="2" s="1"/>
  <c r="E2203" i="2"/>
  <c r="K2203" i="2" s="1"/>
  <c r="E2204" i="2"/>
  <c r="K2204" i="2" s="1"/>
  <c r="E2205" i="2"/>
  <c r="K2205" i="2" s="1"/>
  <c r="E2206" i="2"/>
  <c r="K2206" i="2" s="1"/>
  <c r="E2207" i="2"/>
  <c r="K2207" i="2" s="1"/>
  <c r="E2208" i="2"/>
  <c r="K2208" i="2" s="1"/>
  <c r="E2209" i="2"/>
  <c r="K2209" i="2" s="1"/>
  <c r="E2210" i="2"/>
  <c r="K2210" i="2" s="1"/>
  <c r="E2211" i="2"/>
  <c r="K2211" i="2" s="1"/>
  <c r="E2212" i="2"/>
  <c r="K2212" i="2" s="1"/>
  <c r="E2213" i="2"/>
  <c r="K2213" i="2" s="1"/>
  <c r="E2214" i="2"/>
  <c r="K2214" i="2" s="1"/>
  <c r="E2215" i="2"/>
  <c r="K2215" i="2" s="1"/>
  <c r="E2216" i="2"/>
  <c r="K2216" i="2" s="1"/>
  <c r="E2217" i="2"/>
  <c r="K2217" i="2" s="1"/>
  <c r="E2218" i="2"/>
  <c r="K2218" i="2" s="1"/>
  <c r="E2219" i="2"/>
  <c r="K2219" i="2" s="1"/>
  <c r="E2220" i="2"/>
  <c r="K2220" i="2" s="1"/>
  <c r="E2221" i="2"/>
  <c r="K2221" i="2" s="1"/>
  <c r="E2222" i="2"/>
  <c r="K2222" i="2" s="1"/>
  <c r="E2223" i="2"/>
  <c r="K2223" i="2" s="1"/>
  <c r="E2224" i="2"/>
  <c r="K2224" i="2" s="1"/>
  <c r="E2225" i="2"/>
  <c r="K2225" i="2" s="1"/>
  <c r="E2226" i="2"/>
  <c r="K2226" i="2" s="1"/>
  <c r="E2227" i="2"/>
  <c r="K2227" i="2" s="1"/>
  <c r="E2228" i="2"/>
  <c r="K2228" i="2" s="1"/>
  <c r="E2229" i="2"/>
  <c r="K2229" i="2" s="1"/>
  <c r="E2230" i="2"/>
  <c r="K2230" i="2" s="1"/>
  <c r="E2231" i="2"/>
  <c r="K2231" i="2" s="1"/>
  <c r="E2232" i="2"/>
  <c r="K2232" i="2" s="1"/>
  <c r="E2233" i="2"/>
  <c r="K2233" i="2" s="1"/>
  <c r="E2234" i="2"/>
  <c r="K2234" i="2" s="1"/>
  <c r="E2235" i="2"/>
  <c r="K2235" i="2" s="1"/>
  <c r="E2236" i="2"/>
  <c r="K2236" i="2" s="1"/>
  <c r="E2237" i="2"/>
  <c r="K2237" i="2" s="1"/>
  <c r="E2238" i="2"/>
  <c r="K2238" i="2" s="1"/>
  <c r="E2239" i="2"/>
  <c r="K2239" i="2" s="1"/>
  <c r="E2240" i="2"/>
  <c r="K2240" i="2" s="1"/>
  <c r="E2241" i="2"/>
  <c r="K2241" i="2" s="1"/>
  <c r="E2242" i="2"/>
  <c r="K2242" i="2" s="1"/>
  <c r="E2243" i="2"/>
  <c r="K2243" i="2" s="1"/>
  <c r="E2244" i="2"/>
  <c r="K2244" i="2" s="1"/>
  <c r="E2245" i="2"/>
  <c r="K2245" i="2" s="1"/>
  <c r="E2246" i="2"/>
  <c r="K2246" i="2" s="1"/>
  <c r="E2247" i="2"/>
  <c r="K2247" i="2" s="1"/>
  <c r="E2248" i="2"/>
  <c r="K2248" i="2" s="1"/>
  <c r="E2249" i="2"/>
  <c r="K2249" i="2" s="1"/>
  <c r="E2250" i="2"/>
  <c r="K2250" i="2" s="1"/>
  <c r="E2251" i="2"/>
  <c r="K2251" i="2" s="1"/>
  <c r="E2252" i="2"/>
  <c r="K2252" i="2" s="1"/>
  <c r="E2253" i="2"/>
  <c r="K2253" i="2" s="1"/>
  <c r="E2254" i="2"/>
  <c r="K2254" i="2" s="1"/>
  <c r="E2255" i="2"/>
  <c r="K2255" i="2" s="1"/>
  <c r="E2256" i="2"/>
  <c r="K2256" i="2" s="1"/>
  <c r="E2257" i="2"/>
  <c r="K2257" i="2" s="1"/>
  <c r="E2258" i="2"/>
  <c r="K2258" i="2" s="1"/>
  <c r="E2259" i="2"/>
  <c r="K2259" i="2" s="1"/>
  <c r="E2260" i="2"/>
  <c r="K2260" i="2" s="1"/>
  <c r="E2261" i="2"/>
  <c r="K2261" i="2" s="1"/>
  <c r="E2262" i="2"/>
  <c r="K2262" i="2" s="1"/>
  <c r="E2263" i="2"/>
  <c r="K2263" i="2" s="1"/>
  <c r="E2264" i="2"/>
  <c r="K2264" i="2" s="1"/>
  <c r="E2265" i="2"/>
  <c r="K2265" i="2" s="1"/>
  <c r="E2266" i="2"/>
  <c r="K2266" i="2" s="1"/>
  <c r="E2267" i="2"/>
  <c r="K2267" i="2" s="1"/>
  <c r="E2268" i="2"/>
  <c r="K2268" i="2" s="1"/>
  <c r="E2269" i="2"/>
  <c r="K2269" i="2" s="1"/>
  <c r="E2270" i="2"/>
  <c r="K2270" i="2" s="1"/>
  <c r="E2271" i="2"/>
  <c r="K2271" i="2" s="1"/>
  <c r="E2272" i="2"/>
  <c r="K2272" i="2" s="1"/>
  <c r="E2273" i="2"/>
  <c r="K2273" i="2" s="1"/>
  <c r="E2274" i="2"/>
  <c r="K2274" i="2" s="1"/>
  <c r="E2275" i="2"/>
  <c r="K2275" i="2" s="1"/>
  <c r="E2276" i="2"/>
  <c r="K2276" i="2" s="1"/>
  <c r="E2277" i="2"/>
  <c r="K2277" i="2" s="1"/>
  <c r="E2278" i="2"/>
  <c r="K2278" i="2" s="1"/>
  <c r="E2279" i="2"/>
  <c r="K2279" i="2" s="1"/>
  <c r="E2280" i="2"/>
  <c r="K2280" i="2" s="1"/>
  <c r="E2281" i="2"/>
  <c r="K2281" i="2" s="1"/>
  <c r="E2282" i="2"/>
  <c r="K2282" i="2" s="1"/>
  <c r="E2283" i="2"/>
  <c r="K2283" i="2" s="1"/>
  <c r="E2284" i="2"/>
  <c r="K2284" i="2" s="1"/>
  <c r="E2285" i="2"/>
  <c r="K2285" i="2" s="1"/>
  <c r="E2286" i="2"/>
  <c r="K2286" i="2" s="1"/>
  <c r="E2287" i="2"/>
  <c r="K2287" i="2" s="1"/>
  <c r="E2288" i="2"/>
  <c r="K2288" i="2" s="1"/>
  <c r="E2289" i="2"/>
  <c r="K2289" i="2" s="1"/>
  <c r="E2290" i="2"/>
  <c r="K2290" i="2" s="1"/>
  <c r="E2291" i="2"/>
  <c r="K2291" i="2" s="1"/>
  <c r="E2292" i="2"/>
  <c r="K2292" i="2" s="1"/>
  <c r="E2293" i="2"/>
  <c r="K2293" i="2" s="1"/>
  <c r="E2294" i="2"/>
  <c r="K2294" i="2" s="1"/>
  <c r="E2295" i="2"/>
  <c r="K2295" i="2" s="1"/>
  <c r="E2296" i="2"/>
  <c r="K2296" i="2" s="1"/>
  <c r="E2297" i="2"/>
  <c r="K2297" i="2" s="1"/>
  <c r="E2298" i="2"/>
  <c r="K2298" i="2" s="1"/>
  <c r="E2299" i="2"/>
  <c r="K2299" i="2" s="1"/>
  <c r="E2300" i="2"/>
  <c r="K2300" i="2" s="1"/>
  <c r="E2301" i="2"/>
  <c r="K2301" i="2" s="1"/>
  <c r="E2302" i="2"/>
  <c r="K2302" i="2" s="1"/>
  <c r="E2303" i="2"/>
  <c r="K2303" i="2" s="1"/>
  <c r="E2304" i="2"/>
  <c r="K2304" i="2" s="1"/>
  <c r="E2305" i="2"/>
  <c r="K2305" i="2" s="1"/>
  <c r="E2306" i="2"/>
  <c r="K2306" i="2" s="1"/>
  <c r="E2307" i="2"/>
  <c r="K2307" i="2" s="1"/>
  <c r="E2308" i="2"/>
  <c r="K2308" i="2" s="1"/>
  <c r="E2309" i="2"/>
  <c r="K2309" i="2" s="1"/>
  <c r="E2310" i="2"/>
  <c r="K2310" i="2" s="1"/>
  <c r="E2311" i="2"/>
  <c r="K2311" i="2" s="1"/>
  <c r="E2312" i="2"/>
  <c r="K2312" i="2" s="1"/>
  <c r="E2313" i="2"/>
  <c r="K2313" i="2" s="1"/>
  <c r="E2314" i="2"/>
  <c r="K2314" i="2" s="1"/>
  <c r="E2315" i="2"/>
  <c r="K2315" i="2" s="1"/>
  <c r="E2316" i="2"/>
  <c r="K2316" i="2" s="1"/>
  <c r="E2317" i="2"/>
  <c r="K2317" i="2" s="1"/>
  <c r="E2318" i="2"/>
  <c r="K2318" i="2" s="1"/>
  <c r="E2319" i="2"/>
  <c r="K2319" i="2" s="1"/>
  <c r="E2320" i="2"/>
  <c r="K2320" i="2" s="1"/>
  <c r="E2321" i="2"/>
  <c r="K2321" i="2" s="1"/>
  <c r="E2322" i="2"/>
  <c r="K2322" i="2" s="1"/>
  <c r="E2323" i="2"/>
  <c r="K2323" i="2" s="1"/>
  <c r="E2324" i="2"/>
  <c r="K2324" i="2" s="1"/>
  <c r="E2325" i="2"/>
  <c r="K2325" i="2" s="1"/>
  <c r="E2326" i="2"/>
  <c r="K2326" i="2" s="1"/>
  <c r="E2327" i="2"/>
  <c r="K2327" i="2" s="1"/>
  <c r="E2328" i="2"/>
  <c r="K2328" i="2" s="1"/>
  <c r="E2329" i="2"/>
  <c r="K2329" i="2" s="1"/>
  <c r="E2330" i="2"/>
  <c r="K2330" i="2" s="1"/>
  <c r="E2331" i="2"/>
  <c r="K2331" i="2" s="1"/>
  <c r="E2332" i="2"/>
  <c r="K2332" i="2" s="1"/>
  <c r="E2333" i="2"/>
  <c r="K2333" i="2" s="1"/>
  <c r="E2334" i="2"/>
  <c r="K2334" i="2" s="1"/>
  <c r="E2335" i="2"/>
  <c r="K2335" i="2" s="1"/>
  <c r="E2336" i="2"/>
  <c r="K2336" i="2" s="1"/>
  <c r="E2337" i="2"/>
  <c r="K2337" i="2" s="1"/>
  <c r="E2338" i="2"/>
  <c r="K2338" i="2" s="1"/>
  <c r="E2339" i="2"/>
  <c r="K2339" i="2" s="1"/>
  <c r="E2340" i="2"/>
  <c r="K2340" i="2" s="1"/>
  <c r="E2341" i="2"/>
  <c r="K2341" i="2" s="1"/>
  <c r="E2342" i="2"/>
  <c r="K2342" i="2" s="1"/>
  <c r="E2343" i="2"/>
  <c r="K2343" i="2" s="1"/>
  <c r="E2344" i="2"/>
  <c r="K2344" i="2" s="1"/>
  <c r="E2345" i="2"/>
  <c r="K2345" i="2" s="1"/>
  <c r="E2346" i="2"/>
  <c r="K2346" i="2" s="1"/>
  <c r="E2347" i="2"/>
  <c r="K2347" i="2" s="1"/>
  <c r="E2348" i="2"/>
  <c r="K2348" i="2" s="1"/>
  <c r="E2349" i="2"/>
  <c r="K2349" i="2" s="1"/>
  <c r="E2350" i="2"/>
  <c r="K2350" i="2" s="1"/>
  <c r="E2351" i="2"/>
  <c r="K2351" i="2" s="1"/>
  <c r="E2352" i="2"/>
  <c r="K2352" i="2" s="1"/>
  <c r="E2353" i="2"/>
  <c r="K2353" i="2" s="1"/>
  <c r="E2354" i="2"/>
  <c r="K2354" i="2" s="1"/>
  <c r="E2355" i="2"/>
  <c r="K2355" i="2" s="1"/>
  <c r="E2356" i="2"/>
  <c r="K2356" i="2" s="1"/>
  <c r="E2357" i="2"/>
  <c r="K2357" i="2" s="1"/>
  <c r="E2358" i="2"/>
  <c r="K2358" i="2" s="1"/>
  <c r="E2359" i="2"/>
  <c r="K2359" i="2" s="1"/>
  <c r="E2360" i="2"/>
  <c r="K2360" i="2" s="1"/>
  <c r="E2361" i="2"/>
  <c r="K2361" i="2" s="1"/>
  <c r="E2362" i="2"/>
  <c r="K2362" i="2" s="1"/>
  <c r="E2363" i="2"/>
  <c r="K2363" i="2" s="1"/>
  <c r="E2364" i="2"/>
  <c r="K2364" i="2" s="1"/>
  <c r="E2365" i="2"/>
  <c r="K2365" i="2" s="1"/>
  <c r="E2366" i="2"/>
  <c r="K2366" i="2" s="1"/>
  <c r="E2367" i="2"/>
  <c r="K2367" i="2" s="1"/>
  <c r="E2368" i="2"/>
  <c r="K2368" i="2" s="1"/>
  <c r="E2369" i="2"/>
  <c r="K2369" i="2" s="1"/>
  <c r="E2370" i="2"/>
  <c r="K2370" i="2" s="1"/>
  <c r="E2371" i="2"/>
  <c r="K2371" i="2" s="1"/>
  <c r="E2372" i="2"/>
  <c r="K2372" i="2" s="1"/>
  <c r="E2373" i="2"/>
  <c r="K2373" i="2" s="1"/>
  <c r="E2374" i="2"/>
  <c r="K2374" i="2" s="1"/>
  <c r="E2375" i="2"/>
  <c r="K2375" i="2" s="1"/>
  <c r="E2376" i="2"/>
  <c r="K2376" i="2" s="1"/>
  <c r="E2377" i="2"/>
  <c r="K2377" i="2" s="1"/>
  <c r="E2378" i="2"/>
  <c r="K2378" i="2" s="1"/>
  <c r="E2379" i="2"/>
  <c r="K2379" i="2" s="1"/>
  <c r="E2380" i="2"/>
  <c r="K2380" i="2" s="1"/>
  <c r="E2381" i="2"/>
  <c r="K2381" i="2" s="1"/>
  <c r="E2382" i="2"/>
  <c r="K2382" i="2" s="1"/>
  <c r="E2383" i="2"/>
  <c r="K2383" i="2" s="1"/>
  <c r="E2384" i="2"/>
  <c r="K2384" i="2" s="1"/>
  <c r="E2385" i="2"/>
  <c r="K2385" i="2" s="1"/>
  <c r="E2386" i="2"/>
  <c r="K2386" i="2" s="1"/>
  <c r="E2387" i="2"/>
  <c r="K2387" i="2" s="1"/>
  <c r="E2388" i="2"/>
  <c r="K2388" i="2" s="1"/>
  <c r="E2389" i="2"/>
  <c r="K2389" i="2" s="1"/>
  <c r="E2390" i="2"/>
  <c r="K2390" i="2" s="1"/>
  <c r="E2391" i="2"/>
  <c r="K2391" i="2" s="1"/>
  <c r="E2392" i="2"/>
  <c r="K2392" i="2" s="1"/>
  <c r="E2393" i="2"/>
  <c r="K2393" i="2" s="1"/>
  <c r="E2394" i="2"/>
  <c r="K2394" i="2" s="1"/>
  <c r="E2395" i="2"/>
  <c r="K2395" i="2" s="1"/>
  <c r="E2396" i="2"/>
  <c r="K2396" i="2" s="1"/>
  <c r="E2397" i="2"/>
  <c r="K2397" i="2" s="1"/>
  <c r="E2398" i="2"/>
  <c r="K2398" i="2" s="1"/>
  <c r="E2399" i="2"/>
  <c r="K2399" i="2" s="1"/>
  <c r="E2400" i="2"/>
  <c r="K2400" i="2" s="1"/>
  <c r="E2401" i="2"/>
  <c r="K2401" i="2" s="1"/>
  <c r="E2402" i="2"/>
  <c r="K2402" i="2" s="1"/>
  <c r="E2403" i="2"/>
  <c r="K2403" i="2" s="1"/>
  <c r="E2404" i="2"/>
  <c r="K2404" i="2" s="1"/>
  <c r="E2405" i="2"/>
  <c r="K2405" i="2" s="1"/>
  <c r="E2406" i="2"/>
  <c r="K2406" i="2" s="1"/>
  <c r="E2407" i="2"/>
  <c r="K2407" i="2" s="1"/>
  <c r="E2408" i="2"/>
  <c r="K2408" i="2" s="1"/>
  <c r="E2409" i="2"/>
  <c r="K2409" i="2" s="1"/>
  <c r="E2410" i="2"/>
  <c r="K2410" i="2" s="1"/>
  <c r="E2411" i="2"/>
  <c r="K2411" i="2" s="1"/>
  <c r="E2412" i="2"/>
  <c r="K2412" i="2" s="1"/>
  <c r="E2413" i="2"/>
  <c r="K2413" i="2" s="1"/>
  <c r="E2414" i="2"/>
  <c r="K2414" i="2" s="1"/>
  <c r="E2415" i="2"/>
  <c r="K2415" i="2" s="1"/>
  <c r="E2416" i="2"/>
  <c r="K2416" i="2" s="1"/>
  <c r="E2417" i="2"/>
  <c r="K2417" i="2" s="1"/>
  <c r="E2418" i="2"/>
  <c r="K2418" i="2" s="1"/>
  <c r="E2419" i="2"/>
  <c r="K2419" i="2" s="1"/>
  <c r="E2420" i="2"/>
  <c r="K2420" i="2" s="1"/>
  <c r="E2421" i="2"/>
  <c r="K2421" i="2" s="1"/>
  <c r="E2422" i="2"/>
  <c r="K2422" i="2" s="1"/>
  <c r="E2423" i="2"/>
  <c r="K2423" i="2" s="1"/>
  <c r="E2424" i="2"/>
  <c r="K2424" i="2" s="1"/>
  <c r="E2425" i="2"/>
  <c r="K2425" i="2" s="1"/>
  <c r="E2426" i="2"/>
  <c r="K2426" i="2" s="1"/>
  <c r="E2427" i="2"/>
  <c r="K2427" i="2" s="1"/>
  <c r="E2428" i="2"/>
  <c r="K2428" i="2" s="1"/>
  <c r="E2429" i="2"/>
  <c r="K2429" i="2" s="1"/>
  <c r="E2430" i="2"/>
  <c r="K2430" i="2" s="1"/>
  <c r="E2431" i="2"/>
  <c r="K2431" i="2" s="1"/>
  <c r="E2432" i="2"/>
  <c r="K2432" i="2" s="1"/>
  <c r="E2433" i="2"/>
  <c r="K2433" i="2" s="1"/>
  <c r="E2434" i="2"/>
  <c r="K2434" i="2" s="1"/>
  <c r="E2435" i="2"/>
  <c r="K2435" i="2" s="1"/>
  <c r="E2436" i="2"/>
  <c r="K2436" i="2" s="1"/>
  <c r="E2437" i="2"/>
  <c r="K2437" i="2" s="1"/>
  <c r="E2438" i="2"/>
  <c r="K2438" i="2" s="1"/>
  <c r="E2439" i="2"/>
  <c r="K2439" i="2" s="1"/>
  <c r="E2440" i="2"/>
  <c r="K2440" i="2" s="1"/>
  <c r="E2441" i="2"/>
  <c r="K2441" i="2" s="1"/>
  <c r="E2442" i="2"/>
  <c r="K2442" i="2" s="1"/>
  <c r="E2443" i="2"/>
  <c r="K2443" i="2" s="1"/>
  <c r="E2444" i="2"/>
  <c r="K2444" i="2" s="1"/>
  <c r="E2445" i="2"/>
  <c r="K2445" i="2" s="1"/>
  <c r="E2446" i="2"/>
  <c r="K2446" i="2" s="1"/>
  <c r="E2447" i="2"/>
  <c r="K2447" i="2" s="1"/>
  <c r="E2448" i="2"/>
  <c r="K2448" i="2" s="1"/>
  <c r="E2449" i="2"/>
  <c r="K2449" i="2" s="1"/>
  <c r="E2450" i="2"/>
  <c r="K2450" i="2" s="1"/>
  <c r="E2451" i="2"/>
  <c r="K2451" i="2" s="1"/>
  <c r="E2452" i="2"/>
  <c r="K2452" i="2" s="1"/>
  <c r="E2453" i="2"/>
  <c r="K2453" i="2" s="1"/>
  <c r="E2454" i="2"/>
  <c r="K2454" i="2" s="1"/>
  <c r="E2455" i="2"/>
  <c r="K2455" i="2" s="1"/>
  <c r="E2456" i="2"/>
  <c r="K2456" i="2" s="1"/>
  <c r="E2457" i="2"/>
  <c r="K2457" i="2" s="1"/>
  <c r="E2458" i="2"/>
  <c r="K2458" i="2" s="1"/>
  <c r="E2459" i="2"/>
  <c r="K2459" i="2" s="1"/>
  <c r="E2460" i="2"/>
  <c r="K2460" i="2" s="1"/>
  <c r="E2461" i="2"/>
  <c r="K2461" i="2" s="1"/>
  <c r="E2462" i="2"/>
  <c r="K2462" i="2" s="1"/>
  <c r="E2463" i="2"/>
  <c r="K2463" i="2" s="1"/>
  <c r="E2464" i="2"/>
  <c r="K2464" i="2" s="1"/>
  <c r="E2465" i="2"/>
  <c r="K2465" i="2" s="1"/>
  <c r="E2466" i="2"/>
  <c r="K2466" i="2" s="1"/>
  <c r="E2467" i="2"/>
  <c r="K2467" i="2" s="1"/>
  <c r="E2468" i="2"/>
  <c r="K2468" i="2" s="1"/>
  <c r="E2469" i="2"/>
  <c r="K2469" i="2" s="1"/>
  <c r="E2470" i="2"/>
  <c r="K2470" i="2" s="1"/>
  <c r="E2471" i="2"/>
  <c r="K2471" i="2" s="1"/>
  <c r="E2472" i="2"/>
  <c r="K2472" i="2" s="1"/>
  <c r="E2473" i="2"/>
  <c r="K2473" i="2" s="1"/>
  <c r="E2474" i="2"/>
  <c r="K2474" i="2" s="1"/>
  <c r="E2475" i="2"/>
  <c r="K2475" i="2" s="1"/>
  <c r="E2476" i="2"/>
  <c r="K2476" i="2" s="1"/>
  <c r="E2477" i="2"/>
  <c r="K2477" i="2" s="1"/>
  <c r="E2478" i="2"/>
  <c r="K2478" i="2" s="1"/>
  <c r="E2479" i="2"/>
  <c r="K2479" i="2" s="1"/>
  <c r="E2480" i="2"/>
  <c r="K2480" i="2" s="1"/>
  <c r="E2481" i="2"/>
  <c r="K2481" i="2" s="1"/>
  <c r="E2482" i="2"/>
  <c r="K2482" i="2" s="1"/>
  <c r="E2483" i="2"/>
  <c r="K2483" i="2" s="1"/>
  <c r="E2484" i="2"/>
  <c r="K2484" i="2" s="1"/>
  <c r="E2485" i="2"/>
  <c r="K2485" i="2" s="1"/>
  <c r="E2486" i="2"/>
  <c r="K2486" i="2" s="1"/>
  <c r="E2487" i="2"/>
  <c r="K2487" i="2" s="1"/>
  <c r="E2488" i="2"/>
  <c r="K2488" i="2" s="1"/>
  <c r="E2489" i="2"/>
  <c r="K2489" i="2" s="1"/>
  <c r="E2490" i="2"/>
  <c r="K2490" i="2" s="1"/>
  <c r="E2491" i="2"/>
  <c r="K2491" i="2" s="1"/>
  <c r="E2492" i="2"/>
  <c r="K2492" i="2" s="1"/>
  <c r="E2493" i="2"/>
  <c r="K2493" i="2" s="1"/>
  <c r="E2494" i="2"/>
  <c r="K2494" i="2" s="1"/>
  <c r="E2495" i="2"/>
  <c r="K2495" i="2" s="1"/>
  <c r="E2496" i="2"/>
  <c r="K2496" i="2" s="1"/>
  <c r="E2497" i="2"/>
  <c r="K2497" i="2" s="1"/>
  <c r="E2498" i="2"/>
  <c r="K2498" i="2" s="1"/>
  <c r="E2499" i="2"/>
  <c r="K2499" i="2" s="1"/>
  <c r="E2500" i="2"/>
  <c r="K2500" i="2" s="1"/>
  <c r="E2501" i="2"/>
  <c r="K2501" i="2" s="1"/>
  <c r="E2502" i="2"/>
  <c r="K2502" i="2" s="1"/>
  <c r="E2503" i="2"/>
  <c r="K2503" i="2" s="1"/>
  <c r="E2504" i="2"/>
  <c r="K2504" i="2" s="1"/>
  <c r="E2505" i="2"/>
  <c r="K2505" i="2" s="1"/>
  <c r="E2506" i="2"/>
  <c r="K2506" i="2" s="1"/>
  <c r="E2507" i="2"/>
  <c r="K2507" i="2" s="1"/>
  <c r="E2508" i="2"/>
  <c r="K2508" i="2" s="1"/>
  <c r="E2509" i="2"/>
  <c r="K2509" i="2" s="1"/>
  <c r="E2510" i="2"/>
  <c r="K2510" i="2" s="1"/>
  <c r="E2511" i="2"/>
  <c r="K2511" i="2" s="1"/>
  <c r="E2512" i="2"/>
  <c r="K2512" i="2" s="1"/>
  <c r="E2513" i="2"/>
  <c r="K2513" i="2" s="1"/>
  <c r="E2514" i="2"/>
  <c r="K2514" i="2" s="1"/>
  <c r="E2515" i="2"/>
  <c r="K2515" i="2" s="1"/>
  <c r="E2516" i="2"/>
  <c r="K2516" i="2" s="1"/>
  <c r="E2517" i="2"/>
  <c r="K2517" i="2" s="1"/>
  <c r="E2518" i="2"/>
  <c r="K2518" i="2" s="1"/>
  <c r="E2519" i="2"/>
  <c r="K2519" i="2" s="1"/>
  <c r="E2520" i="2"/>
  <c r="K2520" i="2" s="1"/>
  <c r="E2521" i="2"/>
  <c r="K2521" i="2" s="1"/>
  <c r="E2522" i="2"/>
  <c r="K2522" i="2" s="1"/>
  <c r="E2523" i="2"/>
  <c r="K2523" i="2" s="1"/>
  <c r="E2524" i="2"/>
  <c r="K2524" i="2" s="1"/>
  <c r="E2525" i="2"/>
  <c r="K2525" i="2" s="1"/>
  <c r="E2526" i="2"/>
  <c r="K2526" i="2" s="1"/>
  <c r="E2527" i="2"/>
  <c r="K2527" i="2" s="1"/>
  <c r="E2528" i="2"/>
  <c r="K2528" i="2" s="1"/>
  <c r="E2529" i="2"/>
  <c r="K2529" i="2" s="1"/>
  <c r="E2530" i="2"/>
  <c r="K2530" i="2" s="1"/>
  <c r="E2531" i="2"/>
  <c r="K2531" i="2" s="1"/>
  <c r="E2532" i="2"/>
  <c r="K2532" i="2" s="1"/>
  <c r="E2533" i="2"/>
  <c r="K2533" i="2" s="1"/>
  <c r="E2534" i="2"/>
  <c r="K2534" i="2" s="1"/>
  <c r="E2535" i="2"/>
  <c r="K2535" i="2" s="1"/>
  <c r="E2536" i="2"/>
  <c r="K2536" i="2" s="1"/>
  <c r="E2537" i="2"/>
  <c r="K2537" i="2" s="1"/>
  <c r="E2538" i="2"/>
  <c r="K2538" i="2" s="1"/>
  <c r="E2539" i="2"/>
  <c r="K2539" i="2" s="1"/>
  <c r="E2540" i="2"/>
  <c r="K2540" i="2" s="1"/>
  <c r="E2541" i="2"/>
  <c r="K2541" i="2" s="1"/>
  <c r="E2542" i="2"/>
  <c r="K2542" i="2" s="1"/>
  <c r="E2543" i="2"/>
  <c r="K2543" i="2" s="1"/>
  <c r="E2544" i="2"/>
  <c r="K2544" i="2" s="1"/>
  <c r="E2545" i="2"/>
  <c r="K2545" i="2" s="1"/>
  <c r="E2546" i="2"/>
  <c r="K2546" i="2" s="1"/>
  <c r="E2547" i="2"/>
  <c r="K2547" i="2" s="1"/>
  <c r="E2548" i="2"/>
  <c r="K2548" i="2" s="1"/>
  <c r="E2549" i="2"/>
  <c r="K2549" i="2" s="1"/>
  <c r="E2550" i="2"/>
  <c r="K2550" i="2" s="1"/>
  <c r="E2551" i="2"/>
  <c r="K2551" i="2" s="1"/>
  <c r="E2552" i="2"/>
  <c r="K2552" i="2" s="1"/>
  <c r="E2553" i="2"/>
  <c r="K2553" i="2" s="1"/>
  <c r="E2554" i="2"/>
  <c r="K2554" i="2" s="1"/>
  <c r="E2555" i="2"/>
  <c r="K2555" i="2" s="1"/>
  <c r="E2556" i="2"/>
  <c r="K2556" i="2" s="1"/>
  <c r="E2557" i="2"/>
  <c r="K2557" i="2" s="1"/>
  <c r="E2558" i="2"/>
  <c r="K2558" i="2" s="1"/>
  <c r="E2559" i="2"/>
  <c r="K2559" i="2" s="1"/>
  <c r="E2560" i="2"/>
  <c r="K2560" i="2" s="1"/>
  <c r="E2561" i="2"/>
  <c r="K2561" i="2" s="1"/>
  <c r="E2562" i="2"/>
  <c r="K2562" i="2" s="1"/>
  <c r="E2563" i="2"/>
  <c r="K2563" i="2" s="1"/>
  <c r="E2564" i="2"/>
  <c r="K2564" i="2" s="1"/>
  <c r="E2565" i="2"/>
  <c r="K2565" i="2" s="1"/>
  <c r="E2566" i="2"/>
  <c r="K2566" i="2" s="1"/>
  <c r="E2567" i="2"/>
  <c r="K2567" i="2" s="1"/>
  <c r="E2568" i="2"/>
  <c r="K2568" i="2" s="1"/>
  <c r="E2569" i="2"/>
  <c r="K2569" i="2" s="1"/>
  <c r="E2570" i="2"/>
  <c r="K2570" i="2" s="1"/>
  <c r="E2571" i="2"/>
  <c r="K2571" i="2" s="1"/>
  <c r="E2572" i="2"/>
  <c r="K2572" i="2" s="1"/>
  <c r="E2573" i="2"/>
  <c r="K2573" i="2" s="1"/>
  <c r="E2574" i="2"/>
  <c r="K2574" i="2" s="1"/>
  <c r="E2575" i="2"/>
  <c r="K2575" i="2" s="1"/>
  <c r="E2576" i="2"/>
  <c r="K2576" i="2" s="1"/>
  <c r="E2577" i="2"/>
  <c r="K2577" i="2" s="1"/>
  <c r="E2578" i="2"/>
  <c r="K2578" i="2" s="1"/>
  <c r="E2579" i="2"/>
  <c r="K2579" i="2" s="1"/>
  <c r="E2580" i="2"/>
  <c r="K2580" i="2" s="1"/>
  <c r="E2581" i="2"/>
  <c r="K2581" i="2" s="1"/>
  <c r="E2582" i="2"/>
  <c r="K2582" i="2" s="1"/>
  <c r="E2583" i="2"/>
  <c r="K2583" i="2" s="1"/>
  <c r="E2584" i="2"/>
  <c r="K2584" i="2" s="1"/>
  <c r="E2585" i="2"/>
  <c r="K2585" i="2" s="1"/>
  <c r="E2586" i="2"/>
  <c r="K2586" i="2" s="1"/>
  <c r="E2587" i="2"/>
  <c r="K2587" i="2" s="1"/>
  <c r="E2588" i="2"/>
  <c r="K2588" i="2" s="1"/>
  <c r="E2589" i="2"/>
  <c r="K2589" i="2" s="1"/>
  <c r="E2590" i="2"/>
  <c r="K2590" i="2" s="1"/>
  <c r="E2591" i="2"/>
  <c r="K2591" i="2" s="1"/>
  <c r="E2592" i="2"/>
  <c r="K2592" i="2" s="1"/>
  <c r="E2593" i="2"/>
  <c r="K2593" i="2" s="1"/>
  <c r="E2594" i="2"/>
  <c r="K2594" i="2" s="1"/>
  <c r="E2595" i="2"/>
  <c r="K2595" i="2" s="1"/>
  <c r="E2596" i="2"/>
  <c r="K2596" i="2" s="1"/>
  <c r="E2597" i="2"/>
  <c r="K2597" i="2" s="1"/>
  <c r="E2598" i="2"/>
  <c r="K2598" i="2" s="1"/>
  <c r="E2599" i="2"/>
  <c r="K2599" i="2" s="1"/>
  <c r="E2600" i="2"/>
  <c r="K2600" i="2" s="1"/>
  <c r="E2601" i="2"/>
  <c r="K2601" i="2" s="1"/>
  <c r="E2602" i="2"/>
  <c r="K2602" i="2" s="1"/>
  <c r="E2603" i="2"/>
  <c r="K2603" i="2" s="1"/>
  <c r="E2604" i="2"/>
  <c r="K2604" i="2" s="1"/>
  <c r="E2605" i="2"/>
  <c r="K2605" i="2" s="1"/>
  <c r="E2606" i="2"/>
  <c r="K2606" i="2" s="1"/>
  <c r="E2607" i="2"/>
  <c r="K2607" i="2" s="1"/>
  <c r="E2608" i="2"/>
  <c r="K2608" i="2" s="1"/>
  <c r="E2609" i="2"/>
  <c r="K2609" i="2" s="1"/>
  <c r="E2610" i="2"/>
  <c r="K2610" i="2" s="1"/>
  <c r="E2611" i="2"/>
  <c r="K2611" i="2" s="1"/>
  <c r="E2612" i="2"/>
  <c r="K2612" i="2" s="1"/>
  <c r="E2613" i="2"/>
  <c r="K2613" i="2" s="1"/>
  <c r="E2614" i="2"/>
  <c r="K2614" i="2" s="1"/>
  <c r="E2615" i="2"/>
  <c r="K2615" i="2" s="1"/>
  <c r="E2616" i="2"/>
  <c r="K2616" i="2" s="1"/>
  <c r="E2617" i="2"/>
  <c r="K2617" i="2" s="1"/>
  <c r="E2618" i="2"/>
  <c r="K2618" i="2" s="1"/>
  <c r="E2619" i="2"/>
  <c r="K2619" i="2" s="1"/>
  <c r="E2620" i="2"/>
  <c r="K2620" i="2" s="1"/>
  <c r="E2621" i="2"/>
  <c r="K2621" i="2" s="1"/>
  <c r="E2622" i="2"/>
  <c r="K2622" i="2" s="1"/>
  <c r="E2623" i="2"/>
  <c r="K2623" i="2" s="1"/>
  <c r="E2624" i="2"/>
  <c r="K2624" i="2" s="1"/>
  <c r="E2625" i="2"/>
  <c r="K2625" i="2" s="1"/>
  <c r="E2626" i="2"/>
  <c r="K2626" i="2" s="1"/>
  <c r="E2627" i="2"/>
  <c r="K2627" i="2" s="1"/>
  <c r="E2628" i="2"/>
  <c r="K2628" i="2" s="1"/>
  <c r="E2629" i="2"/>
  <c r="K2629" i="2" s="1"/>
  <c r="E2630" i="2"/>
  <c r="K2630" i="2" s="1"/>
  <c r="E2631" i="2"/>
  <c r="K2631" i="2" s="1"/>
  <c r="E2632" i="2"/>
  <c r="K2632" i="2" s="1"/>
  <c r="E2633" i="2"/>
  <c r="K2633" i="2" s="1"/>
  <c r="E2634" i="2"/>
  <c r="K2634" i="2" s="1"/>
  <c r="E2635" i="2"/>
  <c r="K2635" i="2" s="1"/>
  <c r="E2636" i="2"/>
  <c r="K2636" i="2" s="1"/>
  <c r="E2637" i="2"/>
  <c r="K2637" i="2" s="1"/>
  <c r="E2638" i="2"/>
  <c r="K2638" i="2" s="1"/>
  <c r="E2639" i="2"/>
  <c r="K2639" i="2" s="1"/>
  <c r="E2640" i="2"/>
  <c r="K2640" i="2" s="1"/>
  <c r="E2641" i="2"/>
  <c r="K2641" i="2" s="1"/>
  <c r="E2642" i="2"/>
  <c r="K2642" i="2" s="1"/>
  <c r="E2643" i="2"/>
  <c r="K2643" i="2" s="1"/>
  <c r="E2644" i="2"/>
  <c r="K2644" i="2" s="1"/>
  <c r="E2645" i="2"/>
  <c r="K2645" i="2" s="1"/>
  <c r="E2646" i="2"/>
  <c r="K2646" i="2" s="1"/>
  <c r="E2647" i="2"/>
  <c r="K2647" i="2" s="1"/>
  <c r="E2648" i="2"/>
  <c r="K2648" i="2" s="1"/>
  <c r="E2649" i="2"/>
  <c r="K2649" i="2" s="1"/>
  <c r="E2650" i="2"/>
  <c r="K2650" i="2" s="1"/>
  <c r="E2651" i="2"/>
  <c r="K2651" i="2" s="1"/>
  <c r="E2652" i="2"/>
  <c r="K2652" i="2" s="1"/>
  <c r="E2653" i="2"/>
  <c r="K2653" i="2" s="1"/>
  <c r="E2654" i="2"/>
  <c r="K2654" i="2" s="1"/>
  <c r="E2655" i="2"/>
  <c r="K2655" i="2" s="1"/>
  <c r="E2656" i="2"/>
  <c r="K2656" i="2" s="1"/>
  <c r="E2657" i="2"/>
  <c r="K2657" i="2" s="1"/>
  <c r="E2658" i="2"/>
  <c r="K2658" i="2" s="1"/>
  <c r="E2659" i="2"/>
  <c r="K2659" i="2" s="1"/>
  <c r="E2660" i="2"/>
  <c r="K2660" i="2" s="1"/>
  <c r="E2661" i="2"/>
  <c r="K2661" i="2" s="1"/>
  <c r="E2662" i="2"/>
  <c r="K2662" i="2" s="1"/>
  <c r="E2663" i="2"/>
  <c r="K2663" i="2" s="1"/>
  <c r="E2664" i="2"/>
  <c r="K2664" i="2" s="1"/>
  <c r="E2665" i="2"/>
  <c r="K2665" i="2" s="1"/>
  <c r="E2666" i="2"/>
  <c r="K2666" i="2" s="1"/>
  <c r="E2667" i="2"/>
  <c r="K2667" i="2" s="1"/>
  <c r="E2668" i="2"/>
  <c r="K2668" i="2" s="1"/>
  <c r="E2669" i="2"/>
  <c r="K2669" i="2" s="1"/>
  <c r="E2670" i="2"/>
  <c r="K2670" i="2" s="1"/>
  <c r="E2671" i="2"/>
  <c r="K2671" i="2" s="1"/>
  <c r="E2672" i="2"/>
  <c r="K2672" i="2" s="1"/>
  <c r="E2673" i="2"/>
  <c r="K2673" i="2" s="1"/>
  <c r="E2674" i="2"/>
  <c r="K2674" i="2" s="1"/>
  <c r="E2675" i="2"/>
  <c r="K2675" i="2" s="1"/>
  <c r="E2676" i="2"/>
  <c r="K2676" i="2" s="1"/>
  <c r="E2677" i="2"/>
  <c r="K2677" i="2" s="1"/>
  <c r="E2678" i="2"/>
  <c r="K2678" i="2" s="1"/>
  <c r="E2679" i="2"/>
  <c r="K2679" i="2" s="1"/>
  <c r="E2680" i="2"/>
  <c r="K2680" i="2" s="1"/>
  <c r="E2681" i="2"/>
  <c r="K2681" i="2" s="1"/>
  <c r="E2682" i="2"/>
  <c r="K2682" i="2" s="1"/>
  <c r="E2683" i="2"/>
  <c r="K2683" i="2" s="1"/>
  <c r="E2684" i="2"/>
  <c r="K2684" i="2" s="1"/>
  <c r="E2685" i="2"/>
  <c r="K2685" i="2" s="1"/>
  <c r="E2686" i="2"/>
  <c r="K2686" i="2" s="1"/>
  <c r="E2687" i="2"/>
  <c r="K2687" i="2" s="1"/>
  <c r="E2688" i="2"/>
  <c r="K2688" i="2" s="1"/>
  <c r="E2689" i="2"/>
  <c r="K2689" i="2" s="1"/>
  <c r="E2690" i="2"/>
  <c r="K2690" i="2" s="1"/>
  <c r="E2691" i="2"/>
  <c r="K2691" i="2" s="1"/>
  <c r="E2692" i="2"/>
  <c r="K2692" i="2" s="1"/>
  <c r="E2693" i="2"/>
  <c r="K2693" i="2" s="1"/>
  <c r="E2694" i="2"/>
  <c r="K2694" i="2" s="1"/>
  <c r="E2695" i="2"/>
  <c r="K2695" i="2" s="1"/>
  <c r="E2696" i="2"/>
  <c r="K2696" i="2" s="1"/>
  <c r="E2697" i="2"/>
  <c r="K2697" i="2" s="1"/>
  <c r="E2698" i="2"/>
  <c r="K2698" i="2" s="1"/>
  <c r="E2699" i="2"/>
  <c r="K2699" i="2" s="1"/>
  <c r="E2700" i="2"/>
  <c r="K2700" i="2" s="1"/>
  <c r="E2701" i="2"/>
  <c r="K2701" i="2" s="1"/>
  <c r="E2702" i="2"/>
  <c r="K2702" i="2" s="1"/>
  <c r="E2703" i="2"/>
  <c r="K2703" i="2" s="1"/>
  <c r="E2704" i="2"/>
  <c r="K2704" i="2" s="1"/>
  <c r="E2705" i="2"/>
  <c r="K2705" i="2" s="1"/>
  <c r="E2706" i="2"/>
  <c r="K2706" i="2" s="1"/>
  <c r="E2707" i="2"/>
  <c r="K2707" i="2" s="1"/>
  <c r="E2708" i="2"/>
  <c r="K2708" i="2" s="1"/>
  <c r="E2709" i="2"/>
  <c r="K2709" i="2" s="1"/>
  <c r="E2710" i="2"/>
  <c r="K2710" i="2" s="1"/>
  <c r="E2711" i="2"/>
  <c r="K2711" i="2" s="1"/>
  <c r="E2712" i="2"/>
  <c r="K2712" i="2" s="1"/>
  <c r="E2713" i="2"/>
  <c r="K2713" i="2" s="1"/>
  <c r="E2714" i="2"/>
  <c r="K2714" i="2" s="1"/>
  <c r="E2715" i="2"/>
  <c r="K2715" i="2" s="1"/>
  <c r="E2716" i="2"/>
  <c r="K2716" i="2" s="1"/>
  <c r="E2717" i="2"/>
  <c r="K2717" i="2" s="1"/>
  <c r="E2718" i="2"/>
  <c r="K2718" i="2" s="1"/>
  <c r="E2719" i="2"/>
  <c r="K2719" i="2" s="1"/>
  <c r="E2720" i="2"/>
  <c r="K2720" i="2" s="1"/>
  <c r="E2721" i="2"/>
  <c r="K2721" i="2" s="1"/>
  <c r="E2722" i="2"/>
  <c r="K2722" i="2" s="1"/>
  <c r="E2723" i="2"/>
  <c r="K2723" i="2" s="1"/>
  <c r="E2724" i="2"/>
  <c r="K2724" i="2" s="1"/>
  <c r="E2725" i="2"/>
  <c r="K2725" i="2" s="1"/>
  <c r="E2726" i="2"/>
  <c r="K2726" i="2" s="1"/>
  <c r="E2727" i="2"/>
  <c r="K2727" i="2" s="1"/>
  <c r="E2728" i="2"/>
  <c r="K2728" i="2" s="1"/>
  <c r="E2729" i="2"/>
  <c r="K2729" i="2" s="1"/>
  <c r="E2730" i="2"/>
  <c r="K2730" i="2" s="1"/>
  <c r="E2731" i="2"/>
  <c r="K2731" i="2" s="1"/>
  <c r="E2732" i="2"/>
  <c r="K2732" i="2" s="1"/>
  <c r="E2733" i="2"/>
  <c r="K2733" i="2" s="1"/>
  <c r="E2734" i="2"/>
  <c r="K2734" i="2" s="1"/>
  <c r="E2735" i="2"/>
  <c r="K2735" i="2" s="1"/>
  <c r="E2736" i="2"/>
  <c r="K2736" i="2" s="1"/>
  <c r="E2737" i="2"/>
  <c r="K2737" i="2" s="1"/>
  <c r="E2738" i="2"/>
  <c r="K2738" i="2" s="1"/>
  <c r="E2739" i="2"/>
  <c r="K2739" i="2" s="1"/>
  <c r="E2740" i="2"/>
  <c r="K2740" i="2" s="1"/>
  <c r="E2741" i="2"/>
  <c r="K2741" i="2" s="1"/>
  <c r="E2742" i="2"/>
  <c r="K2742" i="2" s="1"/>
  <c r="E2743" i="2"/>
  <c r="K2743" i="2" s="1"/>
  <c r="E2744" i="2"/>
  <c r="K2744" i="2" s="1"/>
  <c r="E2745" i="2"/>
  <c r="K2745" i="2" s="1"/>
  <c r="E2746" i="2"/>
  <c r="K2746" i="2" s="1"/>
  <c r="E2747" i="2"/>
  <c r="K2747" i="2" s="1"/>
  <c r="E2748" i="2"/>
  <c r="K2748" i="2" s="1"/>
  <c r="E2749" i="2"/>
  <c r="K2749" i="2" s="1"/>
  <c r="E2750" i="2"/>
  <c r="K2750" i="2" s="1"/>
  <c r="E2751" i="2"/>
  <c r="K2751" i="2" s="1"/>
  <c r="E2752" i="2"/>
  <c r="K2752" i="2" s="1"/>
  <c r="E2753" i="2"/>
  <c r="K2753" i="2" s="1"/>
  <c r="E2754" i="2"/>
  <c r="K2754" i="2" s="1"/>
  <c r="E2755" i="2"/>
  <c r="K2755" i="2" s="1"/>
  <c r="E2756" i="2"/>
  <c r="K2756" i="2" s="1"/>
  <c r="E2757" i="2"/>
  <c r="K2757" i="2" s="1"/>
  <c r="E2758" i="2"/>
  <c r="K2758" i="2" s="1"/>
  <c r="E2759" i="2"/>
  <c r="K2759" i="2" s="1"/>
  <c r="E2760" i="2"/>
  <c r="K2760" i="2" s="1"/>
  <c r="E2761" i="2"/>
  <c r="K2761" i="2" s="1"/>
  <c r="E2762" i="2"/>
  <c r="K2762" i="2" s="1"/>
  <c r="E2763" i="2"/>
  <c r="K2763" i="2" s="1"/>
  <c r="E2764" i="2"/>
  <c r="K2764" i="2" s="1"/>
  <c r="E2765" i="2"/>
  <c r="K2765" i="2" s="1"/>
  <c r="E2766" i="2"/>
  <c r="K2766" i="2" s="1"/>
  <c r="E2767" i="2"/>
  <c r="K2767" i="2" s="1"/>
  <c r="E2768" i="2"/>
  <c r="K2768" i="2" s="1"/>
  <c r="E2769" i="2"/>
  <c r="K2769" i="2" s="1"/>
  <c r="E2770" i="2"/>
  <c r="K2770" i="2" s="1"/>
  <c r="E2771" i="2"/>
  <c r="K2771" i="2" s="1"/>
  <c r="E2772" i="2"/>
  <c r="K2772" i="2" s="1"/>
  <c r="E2773" i="2"/>
  <c r="K2773" i="2" s="1"/>
  <c r="E2774" i="2"/>
  <c r="K2774" i="2" s="1"/>
  <c r="E2775" i="2"/>
  <c r="K2775" i="2" s="1"/>
  <c r="E2776" i="2"/>
  <c r="K2776" i="2" s="1"/>
  <c r="E2777" i="2"/>
  <c r="K2777" i="2" s="1"/>
  <c r="E2778" i="2"/>
  <c r="K2778" i="2" s="1"/>
  <c r="E2779" i="2"/>
  <c r="K2779" i="2" s="1"/>
  <c r="E2780" i="2"/>
  <c r="K2780" i="2" s="1"/>
  <c r="E2781" i="2"/>
  <c r="K2781" i="2" s="1"/>
  <c r="E2782" i="2"/>
  <c r="K2782" i="2" s="1"/>
  <c r="E2783" i="2"/>
  <c r="K2783" i="2" s="1"/>
  <c r="E2784" i="2"/>
  <c r="K2784" i="2" s="1"/>
  <c r="E2785" i="2"/>
  <c r="K2785" i="2" s="1"/>
  <c r="E2786" i="2"/>
  <c r="K2786" i="2" s="1"/>
  <c r="E2787" i="2"/>
  <c r="K2787" i="2" s="1"/>
  <c r="E2788" i="2"/>
  <c r="K2788" i="2" s="1"/>
  <c r="E2789" i="2"/>
  <c r="K2789" i="2" s="1"/>
  <c r="E2790" i="2"/>
  <c r="K2790" i="2" s="1"/>
  <c r="E2791" i="2"/>
  <c r="K2791" i="2" s="1"/>
  <c r="E2792" i="2"/>
  <c r="K2792" i="2" s="1"/>
  <c r="E2793" i="2"/>
  <c r="K2793" i="2" s="1"/>
  <c r="E2794" i="2"/>
  <c r="K2794" i="2" s="1"/>
  <c r="E2795" i="2"/>
  <c r="K2795" i="2" s="1"/>
  <c r="E2796" i="2"/>
  <c r="K2796" i="2" s="1"/>
  <c r="E2797" i="2"/>
  <c r="K2797" i="2" s="1"/>
  <c r="E2798" i="2"/>
  <c r="K2798" i="2" s="1"/>
  <c r="E2799" i="2"/>
  <c r="K2799" i="2" s="1"/>
  <c r="E2800" i="2"/>
  <c r="K2800" i="2" s="1"/>
  <c r="E2801" i="2"/>
  <c r="K2801" i="2" s="1"/>
  <c r="E2802" i="2"/>
  <c r="K2802" i="2" s="1"/>
  <c r="E2803" i="2"/>
  <c r="K2803" i="2" s="1"/>
  <c r="E2804" i="2"/>
  <c r="K2804" i="2" s="1"/>
  <c r="E2805" i="2"/>
  <c r="K2805" i="2" s="1"/>
  <c r="E2806" i="2"/>
  <c r="K2806" i="2" s="1"/>
  <c r="E2807" i="2"/>
  <c r="K2807" i="2" s="1"/>
  <c r="E2808" i="2"/>
  <c r="K2808" i="2" s="1"/>
  <c r="E2809" i="2"/>
  <c r="K2809" i="2" s="1"/>
  <c r="E2810" i="2"/>
  <c r="K2810" i="2" s="1"/>
  <c r="E2811" i="2"/>
  <c r="K2811" i="2" s="1"/>
  <c r="E2812" i="2"/>
  <c r="K2812" i="2" s="1"/>
  <c r="E2813" i="2"/>
  <c r="K2813" i="2" s="1"/>
  <c r="E2814" i="2"/>
  <c r="K2814" i="2" s="1"/>
  <c r="E2815" i="2"/>
  <c r="K2815" i="2" s="1"/>
  <c r="E2816" i="2"/>
  <c r="K2816" i="2" s="1"/>
  <c r="E2817" i="2"/>
  <c r="K2817" i="2" s="1"/>
  <c r="E2818" i="2"/>
  <c r="K2818" i="2" s="1"/>
  <c r="E2819" i="2"/>
  <c r="K2819" i="2" s="1"/>
  <c r="E2820" i="2"/>
  <c r="K2820" i="2" s="1"/>
  <c r="E2821" i="2"/>
  <c r="K2821" i="2" s="1"/>
  <c r="E2822" i="2"/>
  <c r="K2822" i="2" s="1"/>
  <c r="E2823" i="2"/>
  <c r="K2823" i="2" s="1"/>
  <c r="E2824" i="2"/>
  <c r="K2824" i="2" s="1"/>
  <c r="E2825" i="2"/>
  <c r="K2825" i="2" s="1"/>
  <c r="E2826" i="2"/>
  <c r="K2826" i="2" s="1"/>
  <c r="E2827" i="2"/>
  <c r="K2827" i="2" s="1"/>
  <c r="E2828" i="2"/>
  <c r="K2828" i="2" s="1"/>
  <c r="E2829" i="2"/>
  <c r="K2829" i="2" s="1"/>
  <c r="E2830" i="2"/>
  <c r="K2830" i="2" s="1"/>
  <c r="E2831" i="2"/>
  <c r="K2831" i="2" s="1"/>
  <c r="E2832" i="2"/>
  <c r="K2832" i="2" s="1"/>
  <c r="E2833" i="2"/>
  <c r="K2833" i="2" s="1"/>
  <c r="E2834" i="2"/>
  <c r="K2834" i="2" s="1"/>
  <c r="E2835" i="2"/>
  <c r="K2835" i="2" s="1"/>
  <c r="E2836" i="2"/>
  <c r="K2836" i="2" s="1"/>
  <c r="E2837" i="2"/>
  <c r="K2837" i="2" s="1"/>
  <c r="E2838" i="2"/>
  <c r="K2838" i="2" s="1"/>
  <c r="E2839" i="2"/>
  <c r="K2839" i="2" s="1"/>
  <c r="E2840" i="2"/>
  <c r="K2840" i="2" s="1"/>
  <c r="E2841" i="2"/>
  <c r="K2841" i="2" s="1"/>
  <c r="E2842" i="2"/>
  <c r="K2842" i="2" s="1"/>
  <c r="E2843" i="2"/>
  <c r="K2843" i="2" s="1"/>
  <c r="E2844" i="2"/>
  <c r="K2844" i="2" s="1"/>
  <c r="E2845" i="2"/>
  <c r="K2845" i="2" s="1"/>
  <c r="E2846" i="2"/>
  <c r="K2846" i="2" s="1"/>
  <c r="E2847" i="2"/>
  <c r="K2847" i="2" s="1"/>
  <c r="E2848" i="2"/>
  <c r="K2848" i="2" s="1"/>
  <c r="E2849" i="2"/>
  <c r="K2849" i="2" s="1"/>
  <c r="E2850" i="2"/>
  <c r="K2850" i="2" s="1"/>
  <c r="E2851" i="2"/>
  <c r="K2851" i="2" s="1"/>
  <c r="E2852" i="2"/>
  <c r="K2852" i="2" s="1"/>
  <c r="E2853" i="2"/>
  <c r="K2853" i="2" s="1"/>
  <c r="E2854" i="2"/>
  <c r="K2854" i="2" s="1"/>
  <c r="E2855" i="2"/>
  <c r="K2855" i="2" s="1"/>
  <c r="E2856" i="2"/>
  <c r="K2856" i="2" s="1"/>
  <c r="E2857" i="2"/>
  <c r="K2857" i="2" s="1"/>
  <c r="E2858" i="2"/>
  <c r="K2858" i="2" s="1"/>
  <c r="E2859" i="2"/>
  <c r="K2859" i="2" s="1"/>
  <c r="E2860" i="2"/>
  <c r="K2860" i="2" s="1"/>
  <c r="E2861" i="2"/>
  <c r="K2861" i="2" s="1"/>
  <c r="E2862" i="2"/>
  <c r="K2862" i="2" s="1"/>
  <c r="E2863" i="2"/>
  <c r="K2863" i="2" s="1"/>
  <c r="E2864" i="2"/>
  <c r="K2864" i="2" s="1"/>
  <c r="E2865" i="2"/>
  <c r="K2865" i="2" s="1"/>
  <c r="E2866" i="2"/>
  <c r="K2866" i="2" s="1"/>
  <c r="E2867" i="2"/>
  <c r="K2867" i="2" s="1"/>
  <c r="E2868" i="2"/>
  <c r="K2868" i="2" s="1"/>
  <c r="E2869" i="2"/>
  <c r="K2869" i="2" s="1"/>
  <c r="E2870" i="2"/>
  <c r="K2870" i="2" s="1"/>
  <c r="E2871" i="2"/>
  <c r="K2871" i="2" s="1"/>
  <c r="E2872" i="2"/>
  <c r="K2872" i="2" s="1"/>
  <c r="E2873" i="2"/>
  <c r="K2873" i="2" s="1"/>
  <c r="E2874" i="2"/>
  <c r="K2874" i="2" s="1"/>
  <c r="E2875" i="2"/>
  <c r="K2875" i="2" s="1"/>
  <c r="E2876" i="2"/>
  <c r="K2876" i="2" s="1"/>
  <c r="E2877" i="2"/>
  <c r="K2877" i="2" s="1"/>
  <c r="E2878" i="2"/>
  <c r="K2878" i="2" s="1"/>
  <c r="E2879" i="2"/>
  <c r="K2879" i="2" s="1"/>
  <c r="E2880" i="2"/>
  <c r="K2880" i="2" s="1"/>
  <c r="E2881" i="2"/>
  <c r="K2881" i="2" s="1"/>
  <c r="E2882" i="2"/>
  <c r="K2882" i="2" s="1"/>
  <c r="E2883" i="2"/>
  <c r="K2883" i="2" s="1"/>
  <c r="E2884" i="2"/>
  <c r="K2884" i="2" s="1"/>
  <c r="E2885" i="2"/>
  <c r="K2885" i="2" s="1"/>
  <c r="E2886" i="2"/>
  <c r="K2886" i="2" s="1"/>
  <c r="E2887" i="2"/>
  <c r="K2887" i="2" s="1"/>
  <c r="E2888" i="2"/>
  <c r="K2888" i="2" s="1"/>
  <c r="E2889" i="2"/>
  <c r="K2889" i="2" s="1"/>
  <c r="E2890" i="2"/>
  <c r="K2890" i="2" s="1"/>
  <c r="E2891" i="2"/>
  <c r="K2891" i="2" s="1"/>
  <c r="E2892" i="2"/>
  <c r="K2892" i="2" s="1"/>
  <c r="E2893" i="2"/>
  <c r="K2893" i="2" s="1"/>
  <c r="E2894" i="2"/>
  <c r="K2894" i="2" s="1"/>
  <c r="E2895" i="2"/>
  <c r="K2895" i="2" s="1"/>
  <c r="E2896" i="2"/>
  <c r="K2896" i="2" s="1"/>
  <c r="E2897" i="2"/>
  <c r="K2897" i="2" s="1"/>
  <c r="E2898" i="2"/>
  <c r="K2898" i="2" s="1"/>
  <c r="E2899" i="2"/>
  <c r="K2899" i="2" s="1"/>
  <c r="E2900" i="2"/>
  <c r="K2900" i="2" s="1"/>
  <c r="E2901" i="2"/>
  <c r="K2901" i="2" s="1"/>
  <c r="E2902" i="2"/>
  <c r="K2902" i="2" s="1"/>
  <c r="E2903" i="2"/>
  <c r="K2903" i="2" s="1"/>
  <c r="E2904" i="2"/>
  <c r="K2904" i="2" s="1"/>
  <c r="E2905" i="2"/>
  <c r="K2905" i="2" s="1"/>
  <c r="E2906" i="2"/>
  <c r="K2906" i="2" s="1"/>
  <c r="E2907" i="2"/>
  <c r="K2907" i="2" s="1"/>
  <c r="E2908" i="2"/>
  <c r="K2908" i="2" s="1"/>
  <c r="E2909" i="2"/>
  <c r="K2909" i="2" s="1"/>
  <c r="E2910" i="2"/>
  <c r="K2910" i="2" s="1"/>
  <c r="E2911" i="2"/>
  <c r="K2911" i="2" s="1"/>
  <c r="E2912" i="2"/>
  <c r="K2912" i="2" s="1"/>
  <c r="E2913" i="2"/>
  <c r="K2913" i="2" s="1"/>
  <c r="E2914" i="2"/>
  <c r="K2914" i="2" s="1"/>
  <c r="E2915" i="2"/>
  <c r="K2915" i="2" s="1"/>
  <c r="E2916" i="2"/>
  <c r="K2916" i="2" s="1"/>
  <c r="E2917" i="2"/>
  <c r="K2917" i="2" s="1"/>
  <c r="E2918" i="2"/>
  <c r="K2918" i="2" s="1"/>
  <c r="E2919" i="2"/>
  <c r="K2919" i="2" s="1"/>
  <c r="E2920" i="2"/>
  <c r="K2920" i="2" s="1"/>
  <c r="E2921" i="2"/>
  <c r="K2921" i="2" s="1"/>
  <c r="E2922" i="2"/>
  <c r="K2922" i="2" s="1"/>
  <c r="E2923" i="2"/>
  <c r="K2923" i="2" s="1"/>
  <c r="E2924" i="2"/>
  <c r="K2924" i="2" s="1"/>
  <c r="E2925" i="2"/>
  <c r="K2925" i="2" s="1"/>
  <c r="E2926" i="2"/>
  <c r="K2926" i="2" s="1"/>
  <c r="E2927" i="2"/>
  <c r="K2927" i="2" s="1"/>
  <c r="E2928" i="2"/>
  <c r="K2928" i="2" s="1"/>
  <c r="E2929" i="2"/>
  <c r="K2929" i="2" s="1"/>
  <c r="E2930" i="2"/>
  <c r="K2930" i="2" s="1"/>
  <c r="E2931" i="2"/>
  <c r="K2931" i="2" s="1"/>
  <c r="E2932" i="2"/>
  <c r="K2932" i="2" s="1"/>
  <c r="E2933" i="2"/>
  <c r="K2933" i="2" s="1"/>
  <c r="E2934" i="2"/>
  <c r="K2934" i="2" s="1"/>
  <c r="E2935" i="2"/>
  <c r="K2935" i="2" s="1"/>
  <c r="E2936" i="2"/>
  <c r="K2936" i="2" s="1"/>
  <c r="E2937" i="2"/>
  <c r="K2937" i="2" s="1"/>
  <c r="E2938" i="2"/>
  <c r="K2938" i="2" s="1"/>
  <c r="E2939" i="2"/>
  <c r="K2939" i="2" s="1"/>
  <c r="E2940" i="2"/>
  <c r="K2940" i="2" s="1"/>
  <c r="E2941" i="2"/>
  <c r="K2941" i="2" s="1"/>
  <c r="E2942" i="2"/>
  <c r="K2942" i="2" s="1"/>
  <c r="E2943" i="2"/>
  <c r="K2943" i="2" s="1"/>
  <c r="E2944" i="2"/>
  <c r="K2944" i="2" s="1"/>
  <c r="E2945" i="2"/>
  <c r="K2945" i="2" s="1"/>
  <c r="E2946" i="2"/>
  <c r="K2946" i="2" s="1"/>
  <c r="E2947" i="2"/>
  <c r="K2947" i="2" s="1"/>
  <c r="E2948" i="2"/>
  <c r="K2948" i="2" s="1"/>
  <c r="E2949" i="2"/>
  <c r="K2949" i="2" s="1"/>
  <c r="E2950" i="2"/>
  <c r="K2950" i="2" s="1"/>
  <c r="E2951" i="2"/>
  <c r="K2951" i="2" s="1"/>
  <c r="E2952" i="2"/>
  <c r="K2952" i="2" s="1"/>
  <c r="E2953" i="2"/>
  <c r="K2953" i="2" s="1"/>
  <c r="E2954" i="2"/>
  <c r="K2954" i="2" s="1"/>
  <c r="E2955" i="2"/>
  <c r="K2955" i="2" s="1"/>
  <c r="E2956" i="2"/>
  <c r="K2956" i="2" s="1"/>
  <c r="E2957" i="2"/>
  <c r="K2957" i="2" s="1"/>
  <c r="E2958" i="2"/>
  <c r="K2958" i="2" s="1"/>
  <c r="E2959" i="2"/>
  <c r="K2959" i="2" s="1"/>
  <c r="E2960" i="2"/>
  <c r="K2960" i="2" s="1"/>
  <c r="E2961" i="2"/>
  <c r="K2961" i="2" s="1"/>
  <c r="E2962" i="2"/>
  <c r="K2962" i="2" s="1"/>
  <c r="E2963" i="2"/>
  <c r="K2963" i="2" s="1"/>
  <c r="E2964" i="2"/>
  <c r="K2964" i="2" s="1"/>
  <c r="E2965" i="2"/>
  <c r="K2965" i="2" s="1"/>
  <c r="E2966" i="2"/>
  <c r="K2966" i="2" s="1"/>
  <c r="E2967" i="2"/>
  <c r="K2967" i="2" s="1"/>
  <c r="E2968" i="2"/>
  <c r="K2968" i="2" s="1"/>
  <c r="E2969" i="2"/>
  <c r="K2969" i="2" s="1"/>
  <c r="E2970" i="2"/>
  <c r="K2970" i="2" s="1"/>
  <c r="E2971" i="2"/>
  <c r="K2971" i="2" s="1"/>
  <c r="E2972" i="2"/>
  <c r="K2972" i="2" s="1"/>
  <c r="E2973" i="2"/>
  <c r="K2973" i="2" s="1"/>
  <c r="E2974" i="2"/>
  <c r="K2974" i="2" s="1"/>
  <c r="E2975" i="2"/>
  <c r="K2975" i="2" s="1"/>
  <c r="E2976" i="2"/>
  <c r="K2976" i="2" s="1"/>
  <c r="E2977" i="2"/>
  <c r="K2977" i="2" s="1"/>
  <c r="E2978" i="2"/>
  <c r="K2978" i="2" s="1"/>
  <c r="E2979" i="2"/>
  <c r="K2979" i="2" s="1"/>
  <c r="E2980" i="2"/>
  <c r="K2980" i="2" s="1"/>
  <c r="E2981" i="2"/>
  <c r="K2981" i="2" s="1"/>
  <c r="E2982" i="2"/>
  <c r="K2982" i="2" s="1"/>
  <c r="E2983" i="2"/>
  <c r="K2983" i="2" s="1"/>
  <c r="E2984" i="2"/>
  <c r="K2984" i="2" s="1"/>
  <c r="E2985" i="2"/>
  <c r="K2985" i="2" s="1"/>
  <c r="E2986" i="2"/>
  <c r="K2986" i="2" s="1"/>
  <c r="E2987" i="2"/>
  <c r="K2987" i="2" s="1"/>
  <c r="E2988" i="2"/>
  <c r="K2988" i="2" s="1"/>
  <c r="E2989" i="2"/>
  <c r="K2989" i="2" s="1"/>
  <c r="E2990" i="2"/>
  <c r="K2990" i="2" s="1"/>
  <c r="E2991" i="2"/>
  <c r="K2991" i="2" s="1"/>
  <c r="E2992" i="2"/>
  <c r="K2992" i="2" s="1"/>
  <c r="E2993" i="2"/>
  <c r="K2993" i="2" s="1"/>
  <c r="E2994" i="2"/>
  <c r="K2994" i="2" s="1"/>
  <c r="E2995" i="2"/>
  <c r="K2995" i="2" s="1"/>
  <c r="E2996" i="2"/>
  <c r="K2996" i="2" s="1"/>
  <c r="E2997" i="2"/>
  <c r="K2997" i="2" s="1"/>
  <c r="E2998" i="2"/>
  <c r="K2998" i="2" s="1"/>
  <c r="E2999" i="2"/>
  <c r="K2999" i="2" s="1"/>
  <c r="E3000" i="2"/>
  <c r="K3000" i="2" s="1"/>
  <c r="E3001" i="2"/>
  <c r="K3001" i="2" s="1"/>
  <c r="E3002" i="2"/>
  <c r="K3002" i="2" s="1"/>
  <c r="E3003" i="2"/>
  <c r="K3003" i="2" s="1"/>
  <c r="E3004" i="2"/>
  <c r="K3004" i="2" s="1"/>
  <c r="E3005" i="2"/>
  <c r="K3005" i="2" s="1"/>
  <c r="E3006" i="2"/>
  <c r="K3006" i="2" s="1"/>
  <c r="E3007" i="2"/>
  <c r="K3007" i="2" s="1"/>
  <c r="E3008" i="2"/>
  <c r="K3008" i="2" s="1"/>
  <c r="E3009" i="2"/>
  <c r="K3009" i="2" s="1"/>
  <c r="E3010" i="2"/>
  <c r="K3010" i="2" s="1"/>
  <c r="E3011" i="2"/>
  <c r="K3011" i="2" s="1"/>
  <c r="E3012" i="2"/>
  <c r="K3012" i="2" s="1"/>
  <c r="E3013" i="2"/>
  <c r="K3013" i="2" s="1"/>
  <c r="E3014" i="2"/>
  <c r="K3014" i="2" s="1"/>
  <c r="E3015" i="2"/>
  <c r="K3015" i="2" s="1"/>
  <c r="E3016" i="2"/>
  <c r="K3016" i="2" s="1"/>
  <c r="E3017" i="2"/>
  <c r="K3017" i="2" s="1"/>
  <c r="E3018" i="2"/>
  <c r="K3018" i="2" s="1"/>
  <c r="E3019" i="2"/>
  <c r="K3019" i="2" s="1"/>
  <c r="E3020" i="2"/>
  <c r="K3020" i="2" s="1"/>
  <c r="E3021" i="2"/>
  <c r="K3021" i="2" s="1"/>
  <c r="E3022" i="2"/>
  <c r="K3022" i="2" s="1"/>
  <c r="E3023" i="2"/>
  <c r="K3023" i="2" s="1"/>
  <c r="E3024" i="2"/>
  <c r="K3024" i="2" s="1"/>
  <c r="E3025" i="2"/>
  <c r="K3025" i="2" s="1"/>
  <c r="E3026" i="2"/>
  <c r="K3026" i="2" s="1"/>
  <c r="E3027" i="2"/>
  <c r="K3027" i="2" s="1"/>
  <c r="E3028" i="2"/>
  <c r="K3028" i="2" s="1"/>
  <c r="E3029" i="2"/>
  <c r="K3029" i="2" s="1"/>
  <c r="E3030" i="2"/>
  <c r="K3030" i="2" s="1"/>
  <c r="E3031" i="2"/>
  <c r="K3031" i="2" s="1"/>
  <c r="E3032" i="2"/>
  <c r="K3032" i="2" s="1"/>
  <c r="E3033" i="2"/>
  <c r="K3033" i="2" s="1"/>
  <c r="E3034" i="2"/>
  <c r="K3034" i="2" s="1"/>
  <c r="E3035" i="2"/>
  <c r="K3035" i="2" s="1"/>
  <c r="E3036" i="2"/>
  <c r="K3036" i="2" s="1"/>
  <c r="E3037" i="2"/>
  <c r="K3037" i="2" s="1"/>
  <c r="E3038" i="2"/>
  <c r="K3038" i="2" s="1"/>
  <c r="E3039" i="2"/>
  <c r="K3039" i="2" s="1"/>
  <c r="E3040" i="2"/>
  <c r="K3040" i="2" s="1"/>
  <c r="E3041" i="2"/>
  <c r="K3041" i="2" s="1"/>
  <c r="E3042" i="2"/>
  <c r="K3042" i="2" s="1"/>
  <c r="E3043" i="2"/>
  <c r="K3043" i="2" s="1"/>
  <c r="E3044" i="2"/>
  <c r="K3044" i="2" s="1"/>
  <c r="E3045" i="2"/>
  <c r="K3045" i="2" s="1"/>
  <c r="E3046" i="2"/>
  <c r="K3046" i="2" s="1"/>
  <c r="E3047" i="2"/>
  <c r="K3047" i="2" s="1"/>
  <c r="E3048" i="2"/>
  <c r="K3048" i="2" s="1"/>
  <c r="E3049" i="2"/>
  <c r="K3049" i="2" s="1"/>
  <c r="E3050" i="2"/>
  <c r="K3050" i="2" s="1"/>
  <c r="E3051" i="2"/>
  <c r="K3051" i="2" s="1"/>
  <c r="E3052" i="2"/>
  <c r="K3052" i="2" s="1"/>
  <c r="E3053" i="2"/>
  <c r="K3053" i="2" s="1"/>
  <c r="E3054" i="2"/>
  <c r="K3054" i="2" s="1"/>
  <c r="E3055" i="2"/>
  <c r="K3055" i="2" s="1"/>
  <c r="E3056" i="2"/>
  <c r="K3056" i="2" s="1"/>
  <c r="E3057" i="2"/>
  <c r="K3057" i="2" s="1"/>
  <c r="E3058" i="2"/>
  <c r="K3058" i="2" s="1"/>
  <c r="E3059" i="2"/>
  <c r="K3059" i="2" s="1"/>
  <c r="E3060" i="2"/>
  <c r="K3060" i="2" s="1"/>
  <c r="E3061" i="2"/>
  <c r="K3061" i="2" s="1"/>
  <c r="E3062" i="2"/>
  <c r="K3062" i="2" s="1"/>
  <c r="E3063" i="2"/>
  <c r="K3063" i="2" s="1"/>
  <c r="E3064" i="2"/>
  <c r="K3064" i="2" s="1"/>
  <c r="E3065" i="2"/>
  <c r="K3065" i="2" s="1"/>
  <c r="E3066" i="2"/>
  <c r="K3066" i="2" s="1"/>
  <c r="E3067" i="2"/>
  <c r="K3067" i="2" s="1"/>
  <c r="E3068" i="2"/>
  <c r="K3068" i="2" s="1"/>
  <c r="E3069" i="2"/>
  <c r="K3069" i="2" s="1"/>
  <c r="E3070" i="2"/>
  <c r="K3070" i="2" s="1"/>
  <c r="E3071" i="2"/>
  <c r="K3071" i="2" s="1"/>
  <c r="E3072" i="2"/>
  <c r="K3072" i="2" s="1"/>
  <c r="E3073" i="2"/>
  <c r="K3073" i="2" s="1"/>
  <c r="E3074" i="2"/>
  <c r="K3074" i="2" s="1"/>
  <c r="E3075" i="2"/>
  <c r="K3075" i="2" s="1"/>
  <c r="E3076" i="2"/>
  <c r="K3076" i="2" s="1"/>
  <c r="E3077" i="2"/>
  <c r="K3077" i="2" s="1"/>
  <c r="E3078" i="2"/>
  <c r="K3078" i="2" s="1"/>
  <c r="E3079" i="2"/>
  <c r="K3079" i="2" s="1"/>
  <c r="E3080" i="2"/>
  <c r="K3080" i="2" s="1"/>
  <c r="E3081" i="2"/>
  <c r="K3081" i="2" s="1"/>
  <c r="E3082" i="2"/>
  <c r="K3082" i="2" s="1"/>
  <c r="E3083" i="2"/>
  <c r="K3083" i="2" s="1"/>
  <c r="E3084" i="2"/>
  <c r="K3084" i="2" s="1"/>
  <c r="E3085" i="2"/>
  <c r="K3085" i="2" s="1"/>
  <c r="E3086" i="2"/>
  <c r="K3086" i="2" s="1"/>
  <c r="E3087" i="2"/>
  <c r="K3087" i="2" s="1"/>
  <c r="E3088" i="2"/>
  <c r="K3088" i="2" s="1"/>
  <c r="E3089" i="2"/>
  <c r="K3089" i="2" s="1"/>
  <c r="E3090" i="2"/>
  <c r="K3090" i="2" s="1"/>
  <c r="E3091" i="2"/>
  <c r="K3091" i="2" s="1"/>
  <c r="E3092" i="2"/>
  <c r="K3092" i="2" s="1"/>
  <c r="E3093" i="2"/>
  <c r="K3093" i="2" s="1"/>
  <c r="E3094" i="2"/>
  <c r="K3094" i="2" s="1"/>
  <c r="E3095" i="2"/>
  <c r="K3095" i="2" s="1"/>
  <c r="E3096" i="2"/>
  <c r="K3096" i="2" s="1"/>
  <c r="E3097" i="2"/>
  <c r="K3097" i="2" s="1"/>
  <c r="E3098" i="2"/>
  <c r="K3098" i="2" s="1"/>
  <c r="E3099" i="2"/>
  <c r="K3099" i="2" s="1"/>
  <c r="E3100" i="2"/>
  <c r="K3100" i="2" s="1"/>
  <c r="E3101" i="2"/>
  <c r="K3101" i="2" s="1"/>
  <c r="E3102" i="2"/>
  <c r="K3102" i="2" s="1"/>
  <c r="E3103" i="2"/>
  <c r="K3103" i="2" s="1"/>
  <c r="E3104" i="2"/>
  <c r="K3104" i="2" s="1"/>
  <c r="E3105" i="2"/>
  <c r="K3105" i="2" s="1"/>
  <c r="E3106" i="2"/>
  <c r="K3106" i="2" s="1"/>
  <c r="E3107" i="2"/>
  <c r="K3107" i="2" s="1"/>
  <c r="E3108" i="2"/>
  <c r="K3108" i="2" s="1"/>
  <c r="E3109" i="2"/>
  <c r="K3109" i="2" s="1"/>
  <c r="E3110" i="2"/>
  <c r="K3110" i="2" s="1"/>
  <c r="E3111" i="2"/>
  <c r="K3111" i="2" s="1"/>
  <c r="E3112" i="2"/>
  <c r="K3112" i="2" s="1"/>
  <c r="E3113" i="2"/>
  <c r="K3113" i="2" s="1"/>
  <c r="E3114" i="2"/>
  <c r="K3114" i="2" s="1"/>
  <c r="E3115" i="2"/>
  <c r="K3115" i="2" s="1"/>
  <c r="E3116" i="2"/>
  <c r="K3116" i="2" s="1"/>
  <c r="E3117" i="2"/>
  <c r="K3117" i="2" s="1"/>
  <c r="E3118" i="2"/>
  <c r="K3118" i="2" s="1"/>
  <c r="E3119" i="2"/>
  <c r="K3119" i="2" s="1"/>
  <c r="E3120" i="2"/>
  <c r="K3120" i="2" s="1"/>
  <c r="E3121" i="2"/>
  <c r="K3121" i="2" s="1"/>
  <c r="E3122" i="2"/>
  <c r="K3122" i="2" s="1"/>
  <c r="E3123" i="2"/>
  <c r="K3123" i="2" s="1"/>
  <c r="E3124" i="2"/>
  <c r="K3124" i="2" s="1"/>
  <c r="E3125" i="2"/>
  <c r="K3125" i="2" s="1"/>
  <c r="E3126" i="2"/>
  <c r="K3126" i="2" s="1"/>
  <c r="E3127" i="2"/>
  <c r="K3127" i="2" s="1"/>
  <c r="E3128" i="2"/>
  <c r="K3128" i="2" s="1"/>
  <c r="E3129" i="2"/>
  <c r="K3129" i="2" s="1"/>
  <c r="E3130" i="2"/>
  <c r="K3130" i="2" s="1"/>
  <c r="E3131" i="2"/>
  <c r="K3131" i="2" s="1"/>
  <c r="E3132" i="2"/>
  <c r="K3132" i="2" s="1"/>
  <c r="E3133" i="2"/>
  <c r="K3133" i="2" s="1"/>
  <c r="E3134" i="2"/>
  <c r="K3134" i="2" s="1"/>
  <c r="E3135" i="2"/>
  <c r="K3135" i="2" s="1"/>
  <c r="E3136" i="2"/>
  <c r="K3136" i="2" s="1"/>
  <c r="E3137" i="2"/>
  <c r="K3137" i="2" s="1"/>
  <c r="E3138" i="2"/>
  <c r="K3138" i="2" s="1"/>
  <c r="E3139" i="2"/>
  <c r="K3139" i="2" s="1"/>
  <c r="E3140" i="2"/>
  <c r="K3140" i="2" s="1"/>
  <c r="E3141" i="2"/>
  <c r="K3141" i="2" s="1"/>
  <c r="E3142" i="2"/>
  <c r="K3142" i="2" s="1"/>
  <c r="E3143" i="2"/>
  <c r="K3143" i="2" s="1"/>
  <c r="E3144" i="2"/>
  <c r="K3144" i="2" s="1"/>
  <c r="E3145" i="2"/>
  <c r="K3145" i="2" s="1"/>
  <c r="E3146" i="2"/>
  <c r="K3146" i="2" s="1"/>
  <c r="E3147" i="2"/>
  <c r="K3147" i="2" s="1"/>
  <c r="E3148" i="2"/>
  <c r="K3148" i="2" s="1"/>
  <c r="E3149" i="2"/>
  <c r="K3149" i="2" s="1"/>
  <c r="E3150" i="2"/>
  <c r="K3150" i="2" s="1"/>
  <c r="E3151" i="2"/>
  <c r="K3151" i="2" s="1"/>
  <c r="E3152" i="2"/>
  <c r="K3152" i="2" s="1"/>
  <c r="E3153" i="2"/>
  <c r="K3153" i="2" s="1"/>
  <c r="E3154" i="2"/>
  <c r="K3154" i="2" s="1"/>
  <c r="E3155" i="2"/>
  <c r="K3155" i="2" s="1"/>
  <c r="E3156" i="2"/>
  <c r="K3156" i="2" s="1"/>
  <c r="E3157" i="2"/>
  <c r="K3157" i="2" s="1"/>
  <c r="E3158" i="2"/>
  <c r="K3158" i="2" s="1"/>
  <c r="E3159" i="2"/>
  <c r="K3159" i="2" s="1"/>
  <c r="E3160" i="2"/>
  <c r="K3160" i="2" s="1"/>
  <c r="E3161" i="2"/>
  <c r="K3161" i="2" s="1"/>
  <c r="E3162" i="2"/>
  <c r="K3162" i="2" s="1"/>
  <c r="E3163" i="2"/>
  <c r="K3163" i="2" s="1"/>
  <c r="E3164" i="2"/>
  <c r="K3164" i="2" s="1"/>
  <c r="E3165" i="2"/>
  <c r="K3165" i="2" s="1"/>
  <c r="E3166" i="2"/>
  <c r="K3166" i="2" s="1"/>
  <c r="E3167" i="2"/>
  <c r="K3167" i="2" s="1"/>
  <c r="E3168" i="2"/>
  <c r="K3168" i="2" s="1"/>
  <c r="E3169" i="2"/>
  <c r="K3169" i="2" s="1"/>
  <c r="E3170" i="2"/>
  <c r="K3170" i="2" s="1"/>
  <c r="E3171" i="2"/>
  <c r="K3171" i="2" s="1"/>
  <c r="E3172" i="2"/>
  <c r="K3172" i="2" s="1"/>
  <c r="E3173" i="2"/>
  <c r="K3173" i="2" s="1"/>
  <c r="E3174" i="2"/>
  <c r="K3174" i="2" s="1"/>
  <c r="E3175" i="2"/>
  <c r="K3175" i="2" s="1"/>
  <c r="E3176" i="2"/>
  <c r="K3176" i="2" s="1"/>
  <c r="E3177" i="2"/>
  <c r="K3177" i="2" s="1"/>
  <c r="E3178" i="2"/>
  <c r="K3178" i="2" s="1"/>
  <c r="E3179" i="2"/>
  <c r="K3179" i="2" s="1"/>
  <c r="E3180" i="2"/>
  <c r="K3180" i="2" s="1"/>
  <c r="E3181" i="2"/>
  <c r="K3181" i="2" s="1"/>
  <c r="E3182" i="2"/>
  <c r="K3182" i="2" s="1"/>
  <c r="E3183" i="2"/>
  <c r="K3183" i="2" s="1"/>
  <c r="E3184" i="2"/>
  <c r="K3184" i="2" s="1"/>
  <c r="E3185" i="2"/>
  <c r="K3185" i="2" s="1"/>
  <c r="E3186" i="2"/>
  <c r="K3186" i="2" s="1"/>
  <c r="E3187" i="2"/>
  <c r="K3187" i="2" s="1"/>
  <c r="E3188" i="2"/>
  <c r="K3188" i="2" s="1"/>
  <c r="E3189" i="2"/>
  <c r="K3189" i="2" s="1"/>
  <c r="E3190" i="2"/>
  <c r="K3190" i="2" s="1"/>
  <c r="E3191" i="2"/>
  <c r="K3191" i="2" s="1"/>
  <c r="E3192" i="2"/>
  <c r="K3192" i="2" s="1"/>
  <c r="E3193" i="2"/>
  <c r="K3193" i="2" s="1"/>
  <c r="E3194" i="2"/>
  <c r="K3194" i="2" s="1"/>
  <c r="E3195" i="2"/>
  <c r="K3195" i="2" s="1"/>
  <c r="E3196" i="2"/>
  <c r="K3196" i="2" s="1"/>
  <c r="E3197" i="2"/>
  <c r="K3197" i="2" s="1"/>
  <c r="E3198" i="2"/>
  <c r="K3198" i="2" s="1"/>
  <c r="E3199" i="2"/>
  <c r="K3199" i="2" s="1"/>
  <c r="E3200" i="2"/>
  <c r="K3200" i="2" s="1"/>
  <c r="E3201" i="2"/>
  <c r="K3201" i="2" s="1"/>
  <c r="E3202" i="2"/>
  <c r="K3202" i="2" s="1"/>
  <c r="E3203" i="2"/>
  <c r="K3203" i="2" s="1"/>
  <c r="E3204" i="2"/>
  <c r="K3204" i="2" s="1"/>
  <c r="E3205" i="2"/>
  <c r="K3205" i="2" s="1"/>
  <c r="E3206" i="2"/>
  <c r="K3206" i="2" s="1"/>
  <c r="E3207" i="2"/>
  <c r="K3207" i="2" s="1"/>
  <c r="E3208" i="2"/>
  <c r="K3208" i="2" s="1"/>
  <c r="E3209" i="2"/>
  <c r="K3209" i="2" s="1"/>
  <c r="E3210" i="2"/>
  <c r="K3210" i="2" s="1"/>
  <c r="E3211" i="2"/>
  <c r="K3211" i="2" s="1"/>
  <c r="E3212" i="2"/>
  <c r="K3212" i="2" s="1"/>
  <c r="E3213" i="2"/>
  <c r="K3213" i="2" s="1"/>
  <c r="E3214" i="2"/>
  <c r="K3214" i="2" s="1"/>
  <c r="E3215" i="2"/>
  <c r="K3215" i="2" s="1"/>
  <c r="E3216" i="2"/>
  <c r="K3216" i="2" s="1"/>
  <c r="E3217" i="2"/>
  <c r="K3217" i="2" s="1"/>
  <c r="E3218" i="2"/>
  <c r="K3218" i="2" s="1"/>
  <c r="E3219" i="2"/>
  <c r="K3219" i="2" s="1"/>
  <c r="E3220" i="2"/>
  <c r="K3220" i="2" s="1"/>
  <c r="E3221" i="2"/>
  <c r="K3221" i="2" s="1"/>
  <c r="E3222" i="2"/>
  <c r="K3222" i="2" s="1"/>
  <c r="E3223" i="2"/>
  <c r="K3223" i="2" s="1"/>
  <c r="E3224" i="2"/>
  <c r="K3224" i="2" s="1"/>
  <c r="E3225" i="2"/>
  <c r="K3225" i="2" s="1"/>
  <c r="E3226" i="2"/>
  <c r="K3226" i="2" s="1"/>
  <c r="E3227" i="2"/>
  <c r="K3227" i="2" s="1"/>
  <c r="E3228" i="2"/>
  <c r="K3228" i="2" s="1"/>
  <c r="E3229" i="2"/>
  <c r="K3229" i="2" s="1"/>
  <c r="E3230" i="2"/>
  <c r="K3230" i="2" s="1"/>
  <c r="E3231" i="2"/>
  <c r="K3231" i="2" s="1"/>
  <c r="E3232" i="2"/>
  <c r="K3232" i="2" s="1"/>
  <c r="E3233" i="2"/>
  <c r="K3233" i="2" s="1"/>
  <c r="E3234" i="2"/>
  <c r="K3234" i="2" s="1"/>
  <c r="E3235" i="2"/>
  <c r="K3235" i="2" s="1"/>
  <c r="E3236" i="2"/>
  <c r="K3236" i="2" s="1"/>
  <c r="E3237" i="2"/>
  <c r="K3237" i="2" s="1"/>
  <c r="E3238" i="2"/>
  <c r="K3238" i="2" s="1"/>
  <c r="E3239" i="2"/>
  <c r="K3239" i="2" s="1"/>
  <c r="E3240" i="2"/>
  <c r="K3240" i="2" s="1"/>
  <c r="E3241" i="2"/>
  <c r="K3241" i="2" s="1"/>
  <c r="E3242" i="2"/>
  <c r="K3242" i="2" s="1"/>
  <c r="E3243" i="2"/>
  <c r="K3243" i="2" s="1"/>
  <c r="E3244" i="2"/>
  <c r="K3244" i="2" s="1"/>
  <c r="E3245" i="2"/>
  <c r="K3245" i="2" s="1"/>
  <c r="E3246" i="2"/>
  <c r="K3246" i="2" s="1"/>
  <c r="E3247" i="2"/>
  <c r="K3247" i="2" s="1"/>
  <c r="E3248" i="2"/>
  <c r="K3248" i="2" s="1"/>
  <c r="E3249" i="2"/>
  <c r="K3249" i="2" s="1"/>
  <c r="E3250" i="2"/>
  <c r="K3250" i="2" s="1"/>
  <c r="E3251" i="2"/>
  <c r="K3251" i="2" s="1"/>
  <c r="E3252" i="2"/>
  <c r="K3252" i="2" s="1"/>
  <c r="E3253" i="2"/>
  <c r="K3253" i="2" s="1"/>
  <c r="E3254" i="2"/>
  <c r="K3254" i="2" s="1"/>
  <c r="E3255" i="2"/>
  <c r="K3255" i="2" s="1"/>
  <c r="E3256" i="2"/>
  <c r="K3256" i="2" s="1"/>
  <c r="E3257" i="2"/>
  <c r="K3257" i="2" s="1"/>
  <c r="E3258" i="2"/>
  <c r="K3258" i="2" s="1"/>
  <c r="E3259" i="2"/>
  <c r="K3259" i="2" s="1"/>
  <c r="E3260" i="2"/>
  <c r="K3260" i="2" s="1"/>
  <c r="E3261" i="2"/>
  <c r="K3261" i="2" s="1"/>
  <c r="E3262" i="2"/>
  <c r="K3262" i="2" s="1"/>
  <c r="E3263" i="2"/>
  <c r="K3263" i="2" s="1"/>
  <c r="E3264" i="2"/>
  <c r="K3264" i="2" s="1"/>
  <c r="E3265" i="2"/>
  <c r="K3265" i="2" s="1"/>
  <c r="E3266" i="2"/>
  <c r="K3266" i="2" s="1"/>
  <c r="E3267" i="2"/>
  <c r="K3267" i="2" s="1"/>
  <c r="E3268" i="2"/>
  <c r="K3268" i="2" s="1"/>
  <c r="E3269" i="2"/>
  <c r="K3269" i="2" s="1"/>
  <c r="E3270" i="2"/>
  <c r="K3270" i="2" s="1"/>
  <c r="E3271" i="2"/>
  <c r="K3271" i="2" s="1"/>
  <c r="E3272" i="2"/>
  <c r="K3272" i="2" s="1"/>
  <c r="E3273" i="2"/>
  <c r="K3273" i="2" s="1"/>
  <c r="E3274" i="2"/>
  <c r="K3274" i="2" s="1"/>
  <c r="E3275" i="2"/>
  <c r="K3275" i="2" s="1"/>
  <c r="E3276" i="2"/>
  <c r="K3276" i="2" s="1"/>
  <c r="E3277" i="2"/>
  <c r="K3277" i="2" s="1"/>
  <c r="E3278" i="2"/>
  <c r="K3278" i="2" s="1"/>
  <c r="E3279" i="2"/>
  <c r="K3279" i="2" s="1"/>
  <c r="E3280" i="2"/>
  <c r="K3280" i="2" s="1"/>
  <c r="E3281" i="2"/>
  <c r="K3281" i="2" s="1"/>
  <c r="E3282" i="2"/>
  <c r="K3282" i="2" s="1"/>
  <c r="E3283" i="2"/>
  <c r="K3283" i="2" s="1"/>
  <c r="E3284" i="2"/>
  <c r="K3284" i="2" s="1"/>
  <c r="E3285" i="2"/>
  <c r="K3285" i="2" s="1"/>
  <c r="E3286" i="2"/>
  <c r="K3286" i="2" s="1"/>
  <c r="E3287" i="2"/>
  <c r="K3287" i="2" s="1"/>
  <c r="E3288" i="2"/>
  <c r="K3288" i="2" s="1"/>
  <c r="E3289" i="2"/>
  <c r="K3289" i="2" s="1"/>
  <c r="E3290" i="2"/>
  <c r="K3290" i="2" s="1"/>
  <c r="E3291" i="2"/>
  <c r="K3291" i="2" s="1"/>
  <c r="E3292" i="2"/>
  <c r="K3292" i="2" s="1"/>
  <c r="E3293" i="2"/>
  <c r="K3293" i="2" s="1"/>
  <c r="E3294" i="2"/>
  <c r="K3294" i="2" s="1"/>
  <c r="E3295" i="2"/>
  <c r="K3295" i="2" s="1"/>
  <c r="E3296" i="2"/>
  <c r="K3296" i="2" s="1"/>
  <c r="E3297" i="2"/>
  <c r="K3297" i="2" s="1"/>
  <c r="E3298" i="2"/>
  <c r="K3298" i="2" s="1"/>
  <c r="E3299" i="2"/>
  <c r="K3299" i="2" s="1"/>
  <c r="E3300" i="2"/>
  <c r="K3300" i="2" s="1"/>
  <c r="E3301" i="2"/>
  <c r="K3301" i="2" s="1"/>
  <c r="E3302" i="2"/>
  <c r="K3302" i="2" s="1"/>
  <c r="E3303" i="2"/>
  <c r="K3303" i="2" s="1"/>
  <c r="E3304" i="2"/>
  <c r="K3304" i="2" s="1"/>
  <c r="E3305" i="2"/>
  <c r="K3305" i="2" s="1"/>
  <c r="E3306" i="2"/>
  <c r="K3306" i="2" s="1"/>
  <c r="E3307" i="2"/>
  <c r="K3307" i="2" s="1"/>
  <c r="E3308" i="2"/>
  <c r="K3308" i="2" s="1"/>
  <c r="E3309" i="2"/>
  <c r="K3309" i="2" s="1"/>
  <c r="E3310" i="2"/>
  <c r="K3310" i="2" s="1"/>
  <c r="E3311" i="2"/>
  <c r="K3311" i="2" s="1"/>
  <c r="E3312" i="2"/>
  <c r="K3312" i="2" s="1"/>
  <c r="E3313" i="2"/>
  <c r="K3313" i="2" s="1"/>
  <c r="E3314" i="2"/>
  <c r="K3314" i="2" s="1"/>
  <c r="E3315" i="2"/>
  <c r="K3315" i="2" s="1"/>
  <c r="E3316" i="2"/>
  <c r="K3316" i="2" s="1"/>
  <c r="E3317" i="2"/>
  <c r="K3317" i="2" s="1"/>
  <c r="E3318" i="2"/>
  <c r="K3318" i="2" s="1"/>
  <c r="E3319" i="2"/>
  <c r="K3319" i="2" s="1"/>
  <c r="E3320" i="2"/>
  <c r="K3320" i="2" s="1"/>
  <c r="E3321" i="2"/>
  <c r="K3321" i="2" s="1"/>
  <c r="E3322" i="2"/>
  <c r="K3322" i="2" s="1"/>
  <c r="E3323" i="2"/>
  <c r="K3323" i="2" s="1"/>
  <c r="E3324" i="2"/>
  <c r="K3324" i="2" s="1"/>
  <c r="E3325" i="2"/>
  <c r="K3325" i="2" s="1"/>
  <c r="E3326" i="2"/>
  <c r="K3326" i="2" s="1"/>
  <c r="E3327" i="2"/>
  <c r="K3327" i="2" s="1"/>
  <c r="E3328" i="2"/>
  <c r="K3328" i="2" s="1"/>
  <c r="E3329" i="2"/>
  <c r="K3329" i="2" s="1"/>
  <c r="E3330" i="2"/>
  <c r="K3330" i="2" s="1"/>
  <c r="E3331" i="2"/>
  <c r="K3331" i="2" s="1"/>
  <c r="E3332" i="2"/>
  <c r="K3332" i="2" s="1"/>
  <c r="E3333" i="2"/>
  <c r="K3333" i="2" s="1"/>
  <c r="E3334" i="2"/>
  <c r="K3334" i="2" s="1"/>
  <c r="E3335" i="2"/>
  <c r="K3335" i="2" s="1"/>
  <c r="E3336" i="2"/>
  <c r="K3336" i="2" s="1"/>
  <c r="E3337" i="2"/>
  <c r="K3337" i="2" s="1"/>
  <c r="E3338" i="2"/>
  <c r="K3338" i="2" s="1"/>
  <c r="E3339" i="2"/>
  <c r="K3339" i="2" s="1"/>
  <c r="E3340" i="2"/>
  <c r="K3340" i="2" s="1"/>
  <c r="E3341" i="2"/>
  <c r="K3341" i="2" s="1"/>
  <c r="E3342" i="2"/>
  <c r="K3342" i="2" s="1"/>
  <c r="E3343" i="2"/>
  <c r="K3343" i="2" s="1"/>
  <c r="E3344" i="2"/>
  <c r="K3344" i="2" s="1"/>
  <c r="E3345" i="2"/>
  <c r="K3345" i="2" s="1"/>
  <c r="E3346" i="2"/>
  <c r="K3346" i="2" s="1"/>
  <c r="E3347" i="2"/>
  <c r="K3347" i="2" s="1"/>
  <c r="E3348" i="2"/>
  <c r="K3348" i="2" s="1"/>
  <c r="E3349" i="2"/>
  <c r="K3349" i="2" s="1"/>
  <c r="E3350" i="2"/>
  <c r="K3350" i="2" s="1"/>
  <c r="E3351" i="2"/>
  <c r="K3351" i="2" s="1"/>
  <c r="E3352" i="2"/>
  <c r="K3352" i="2" s="1"/>
  <c r="E3353" i="2"/>
  <c r="K3353" i="2" s="1"/>
  <c r="E3354" i="2"/>
  <c r="K3354" i="2" s="1"/>
  <c r="E3355" i="2"/>
  <c r="K3355" i="2" s="1"/>
  <c r="E3356" i="2"/>
  <c r="K3356" i="2" s="1"/>
  <c r="E3357" i="2"/>
  <c r="K3357" i="2" s="1"/>
  <c r="E3358" i="2"/>
  <c r="K3358" i="2" s="1"/>
  <c r="E3359" i="2"/>
  <c r="K3359" i="2" s="1"/>
  <c r="E3360" i="2"/>
  <c r="K3360" i="2" s="1"/>
  <c r="E3361" i="2"/>
  <c r="K3361" i="2" s="1"/>
  <c r="E3362" i="2"/>
  <c r="K3362" i="2" s="1"/>
  <c r="E3363" i="2"/>
  <c r="K3363" i="2" s="1"/>
  <c r="E3364" i="2"/>
  <c r="K3364" i="2" s="1"/>
  <c r="E3365" i="2"/>
  <c r="K3365" i="2" s="1"/>
  <c r="E3366" i="2"/>
  <c r="K3366" i="2" s="1"/>
  <c r="E3367" i="2"/>
  <c r="K3367" i="2" s="1"/>
  <c r="E3368" i="2"/>
  <c r="K3368" i="2" s="1"/>
  <c r="E3369" i="2"/>
  <c r="K3369" i="2" s="1"/>
  <c r="E3370" i="2"/>
  <c r="K3370" i="2" s="1"/>
  <c r="E3371" i="2"/>
  <c r="K3371" i="2" s="1"/>
  <c r="E3372" i="2"/>
  <c r="K3372" i="2" s="1"/>
  <c r="E3373" i="2"/>
  <c r="K3373" i="2" s="1"/>
  <c r="E3374" i="2"/>
  <c r="K3374" i="2" s="1"/>
  <c r="E3375" i="2"/>
  <c r="K3375" i="2" s="1"/>
  <c r="E3376" i="2"/>
  <c r="K3376" i="2" s="1"/>
  <c r="E3377" i="2"/>
  <c r="K3377" i="2" s="1"/>
  <c r="E3378" i="2"/>
  <c r="K3378" i="2" s="1"/>
  <c r="E3379" i="2"/>
  <c r="K3379" i="2" s="1"/>
  <c r="E3380" i="2"/>
  <c r="K3380" i="2" s="1"/>
  <c r="E3381" i="2"/>
  <c r="K3381" i="2" s="1"/>
  <c r="E3382" i="2"/>
  <c r="K3382" i="2" s="1"/>
  <c r="E3383" i="2"/>
  <c r="K3383" i="2" s="1"/>
  <c r="E3384" i="2"/>
  <c r="K3384" i="2" s="1"/>
  <c r="E3385" i="2"/>
  <c r="K3385" i="2" s="1"/>
  <c r="E3386" i="2"/>
  <c r="K3386" i="2" s="1"/>
  <c r="E3387" i="2"/>
  <c r="K3387" i="2" s="1"/>
  <c r="E3388" i="2"/>
  <c r="K3388" i="2" s="1"/>
  <c r="E3389" i="2"/>
  <c r="K3389" i="2" s="1"/>
  <c r="E3390" i="2"/>
  <c r="K3390" i="2" s="1"/>
  <c r="E3391" i="2"/>
  <c r="K3391" i="2" s="1"/>
  <c r="E3392" i="2"/>
  <c r="K3392" i="2" s="1"/>
  <c r="E3393" i="2"/>
  <c r="K3393" i="2" s="1"/>
  <c r="E3394" i="2"/>
  <c r="K3394" i="2" s="1"/>
  <c r="E3395" i="2"/>
  <c r="K3395" i="2" s="1"/>
  <c r="E3396" i="2"/>
  <c r="K3396" i="2" s="1"/>
  <c r="E3397" i="2"/>
  <c r="K3397" i="2" s="1"/>
  <c r="E3398" i="2"/>
  <c r="K3398" i="2" s="1"/>
  <c r="E3399" i="2"/>
  <c r="K3399" i="2" s="1"/>
  <c r="E3400" i="2"/>
  <c r="K3400" i="2" s="1"/>
  <c r="E3401" i="2"/>
  <c r="K3401" i="2" s="1"/>
  <c r="E3402" i="2"/>
  <c r="K3402" i="2" s="1"/>
  <c r="E3403" i="2"/>
  <c r="K3403" i="2" s="1"/>
  <c r="E3404" i="2"/>
  <c r="K3404" i="2" s="1"/>
  <c r="E3405" i="2"/>
  <c r="K3405" i="2" s="1"/>
  <c r="E3406" i="2"/>
  <c r="K3406" i="2" s="1"/>
  <c r="E3407" i="2"/>
  <c r="K3407" i="2" s="1"/>
  <c r="E3408" i="2"/>
  <c r="K3408" i="2" s="1"/>
  <c r="E3409" i="2"/>
  <c r="K3409" i="2" s="1"/>
  <c r="E3410" i="2"/>
  <c r="K3410" i="2" s="1"/>
  <c r="E3411" i="2"/>
  <c r="K3411" i="2" s="1"/>
  <c r="E3412" i="2"/>
  <c r="K3412" i="2" s="1"/>
  <c r="E3413" i="2"/>
  <c r="K3413" i="2" s="1"/>
  <c r="E3414" i="2"/>
  <c r="K3414" i="2" s="1"/>
  <c r="E3415" i="2"/>
  <c r="K3415" i="2" s="1"/>
  <c r="E3416" i="2"/>
  <c r="K3416" i="2" s="1"/>
  <c r="E3417" i="2"/>
  <c r="K3417" i="2" s="1"/>
  <c r="E3418" i="2"/>
  <c r="K3418" i="2" s="1"/>
  <c r="E3419" i="2"/>
  <c r="K3419" i="2" s="1"/>
  <c r="E3420" i="2"/>
  <c r="K3420" i="2" s="1"/>
  <c r="E3421" i="2"/>
  <c r="K3421" i="2" s="1"/>
  <c r="E3422" i="2"/>
  <c r="K3422" i="2" s="1"/>
  <c r="E3423" i="2"/>
  <c r="K3423" i="2" s="1"/>
  <c r="E3424" i="2"/>
  <c r="K3424" i="2" s="1"/>
  <c r="E3425" i="2"/>
  <c r="K3425" i="2" s="1"/>
  <c r="E3426" i="2"/>
  <c r="K3426" i="2" s="1"/>
  <c r="E3427" i="2"/>
  <c r="K3427" i="2" s="1"/>
  <c r="E3428" i="2"/>
  <c r="K3428" i="2" s="1"/>
  <c r="E3429" i="2"/>
  <c r="K3429" i="2" s="1"/>
  <c r="E3430" i="2"/>
  <c r="K3430" i="2" s="1"/>
  <c r="E3431" i="2"/>
  <c r="K3431" i="2" s="1"/>
  <c r="E3432" i="2"/>
  <c r="K3432" i="2" s="1"/>
  <c r="E3433" i="2"/>
  <c r="K3433" i="2" s="1"/>
  <c r="E3434" i="2"/>
  <c r="K3434" i="2" s="1"/>
  <c r="E3435" i="2"/>
  <c r="K3435" i="2" s="1"/>
  <c r="E3436" i="2"/>
  <c r="K3436" i="2" s="1"/>
  <c r="E3437" i="2"/>
  <c r="K3437" i="2" s="1"/>
  <c r="E3438" i="2"/>
  <c r="K3438" i="2" s="1"/>
  <c r="E3439" i="2"/>
  <c r="K3439" i="2" s="1"/>
  <c r="E3440" i="2"/>
  <c r="K3440" i="2" s="1"/>
  <c r="E3441" i="2"/>
  <c r="K3441" i="2" s="1"/>
  <c r="E3442" i="2"/>
  <c r="K3442" i="2" s="1"/>
  <c r="E3443" i="2"/>
  <c r="K3443" i="2" s="1"/>
  <c r="E3444" i="2"/>
  <c r="K3444" i="2" s="1"/>
  <c r="E3445" i="2"/>
  <c r="K3445" i="2" s="1"/>
  <c r="E3446" i="2"/>
  <c r="K3446" i="2" s="1"/>
  <c r="E3447" i="2"/>
  <c r="K3447" i="2" s="1"/>
  <c r="E3448" i="2"/>
  <c r="K3448" i="2" s="1"/>
  <c r="E3449" i="2"/>
  <c r="K3449" i="2" s="1"/>
  <c r="E3450" i="2"/>
  <c r="K3450" i="2" s="1"/>
  <c r="E3451" i="2"/>
  <c r="K3451" i="2" s="1"/>
  <c r="E3452" i="2"/>
  <c r="K3452" i="2" s="1"/>
  <c r="E3453" i="2"/>
  <c r="K3453" i="2" s="1"/>
  <c r="E3454" i="2"/>
  <c r="K3454" i="2" s="1"/>
  <c r="E3455" i="2"/>
  <c r="K3455" i="2" s="1"/>
  <c r="E3456" i="2"/>
  <c r="K3456" i="2" s="1"/>
  <c r="E3457" i="2"/>
  <c r="K3457" i="2" s="1"/>
  <c r="E3458" i="2"/>
  <c r="K3458" i="2" s="1"/>
  <c r="E3459" i="2"/>
  <c r="K3459" i="2" s="1"/>
  <c r="E3460" i="2"/>
  <c r="K3460" i="2" s="1"/>
  <c r="E3461" i="2"/>
  <c r="K3461" i="2" s="1"/>
  <c r="E3462" i="2"/>
  <c r="K3462" i="2" s="1"/>
  <c r="E3463" i="2"/>
  <c r="K3463" i="2" s="1"/>
  <c r="E3464" i="2"/>
  <c r="K3464" i="2" s="1"/>
  <c r="E3465" i="2"/>
  <c r="K3465" i="2" s="1"/>
  <c r="E3466" i="2"/>
  <c r="K3466" i="2" s="1"/>
  <c r="E3467" i="2"/>
  <c r="K3467" i="2" s="1"/>
  <c r="E3468" i="2"/>
  <c r="K3468" i="2" s="1"/>
  <c r="E3469" i="2"/>
  <c r="K3469" i="2" s="1"/>
  <c r="E3470" i="2"/>
  <c r="K3470" i="2" s="1"/>
  <c r="E3471" i="2"/>
  <c r="K3471" i="2" s="1"/>
  <c r="E3472" i="2"/>
  <c r="K3472" i="2" s="1"/>
  <c r="E3473" i="2"/>
  <c r="K3473" i="2" s="1"/>
  <c r="E3474" i="2"/>
  <c r="K3474" i="2" s="1"/>
  <c r="E3475" i="2"/>
  <c r="K3475" i="2" s="1"/>
  <c r="E3476" i="2"/>
  <c r="K3476" i="2" s="1"/>
  <c r="E3477" i="2"/>
  <c r="K3477" i="2" s="1"/>
  <c r="E3478" i="2"/>
  <c r="K3478" i="2" s="1"/>
  <c r="E3479" i="2"/>
  <c r="K3479" i="2" s="1"/>
  <c r="E3480" i="2"/>
  <c r="K3480" i="2" s="1"/>
  <c r="E3481" i="2"/>
  <c r="K3481" i="2" s="1"/>
  <c r="E3482" i="2"/>
  <c r="K3482" i="2" s="1"/>
  <c r="E3483" i="2"/>
  <c r="K3483" i="2" s="1"/>
  <c r="E3484" i="2"/>
  <c r="K3484" i="2" s="1"/>
  <c r="E3485" i="2"/>
  <c r="K3485" i="2" s="1"/>
  <c r="E3486" i="2"/>
  <c r="K3486" i="2" s="1"/>
  <c r="E3487" i="2"/>
  <c r="K3487" i="2" s="1"/>
  <c r="E3488" i="2"/>
  <c r="K3488" i="2" s="1"/>
  <c r="E3489" i="2"/>
  <c r="K3489" i="2" s="1"/>
  <c r="E3490" i="2"/>
  <c r="K3490" i="2" s="1"/>
  <c r="E3491" i="2"/>
  <c r="K3491" i="2" s="1"/>
  <c r="E3492" i="2"/>
  <c r="K3492" i="2" s="1"/>
  <c r="E3493" i="2"/>
  <c r="K3493" i="2" s="1"/>
  <c r="E3494" i="2"/>
  <c r="K3494" i="2" s="1"/>
  <c r="E3495" i="2"/>
  <c r="K3495" i="2" s="1"/>
  <c r="E3496" i="2"/>
  <c r="K3496" i="2" s="1"/>
  <c r="E3497" i="2"/>
  <c r="K3497" i="2" s="1"/>
  <c r="E3498" i="2"/>
  <c r="K3498" i="2" s="1"/>
  <c r="E3499" i="2"/>
  <c r="K3499" i="2" s="1"/>
  <c r="E3500" i="2"/>
  <c r="K3500" i="2" s="1"/>
  <c r="E3501" i="2"/>
  <c r="K3501" i="2" s="1"/>
  <c r="E3502" i="2"/>
  <c r="K3502" i="2" s="1"/>
  <c r="E3503" i="2"/>
  <c r="K3503" i="2" s="1"/>
  <c r="E3504" i="2"/>
  <c r="K3504" i="2" s="1"/>
  <c r="E3505" i="2"/>
  <c r="K3505" i="2" s="1"/>
  <c r="E3506" i="2"/>
  <c r="K3506" i="2" s="1"/>
  <c r="E3507" i="2"/>
  <c r="K3507" i="2" s="1"/>
  <c r="E8" i="2"/>
  <c r="K8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16" i="2"/>
  <c r="K16" i="2" s="1"/>
  <c r="E17" i="2"/>
  <c r="K17" i="2" s="1"/>
  <c r="E18" i="2"/>
  <c r="K18" i="2" s="1"/>
  <c r="E7" i="2"/>
  <c r="K7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2" i="2"/>
  <c r="M3438" i="2" l="1"/>
  <c r="L3438" i="2"/>
  <c r="M3374" i="2"/>
  <c r="L3374" i="2"/>
  <c r="L3318" i="2"/>
  <c r="M3318" i="2" s="1"/>
  <c r="M3246" i="2"/>
  <c r="L3246" i="2"/>
  <c r="M14" i="2"/>
  <c r="L14" i="2"/>
  <c r="M3482" i="2"/>
  <c r="L3482" i="2"/>
  <c r="M3450" i="2"/>
  <c r="L3450" i="2"/>
  <c r="M3418" i="2"/>
  <c r="L3418" i="2"/>
  <c r="M3386" i="2"/>
  <c r="L3386" i="2"/>
  <c r="M3354" i="2"/>
  <c r="L3354" i="2"/>
  <c r="L3322" i="2"/>
  <c r="M3322" i="2" s="1"/>
  <c r="M3290" i="2"/>
  <c r="L3290" i="2"/>
  <c r="L3258" i="2"/>
  <c r="M3258" i="2" s="1"/>
  <c r="M3226" i="2"/>
  <c r="L3226" i="2"/>
  <c r="L3194" i="2"/>
  <c r="M3194" i="2" s="1"/>
  <c r="M3162" i="2"/>
  <c r="L3162" i="2"/>
  <c r="L3130" i="2"/>
  <c r="M3130" i="2" s="1"/>
  <c r="M3098" i="2"/>
  <c r="L3098" i="2"/>
  <c r="M3066" i="2"/>
  <c r="L3066" i="2"/>
  <c r="M3034" i="2"/>
  <c r="L3034" i="2"/>
  <c r="M3002" i="2"/>
  <c r="L3002" i="2"/>
  <c r="M2970" i="2"/>
  <c r="L2970" i="2"/>
  <c r="M2938" i="2"/>
  <c r="L2938" i="2"/>
  <c r="M2906" i="2"/>
  <c r="L2906" i="2"/>
  <c r="M2874" i="2"/>
  <c r="L2874" i="2"/>
  <c r="M2842" i="2"/>
  <c r="L2842" i="2"/>
  <c r="L2818" i="2"/>
  <c r="M2818" i="2" s="1"/>
  <c r="M2786" i="2"/>
  <c r="L2786" i="2"/>
  <c r="L2754" i="2"/>
  <c r="M2754" i="2" s="1"/>
  <c r="M2722" i="2"/>
  <c r="L2722" i="2"/>
  <c r="L2690" i="2"/>
  <c r="M2690" i="2" s="1"/>
  <c r="M2658" i="2"/>
  <c r="L2658" i="2"/>
  <c r="L2626" i="2"/>
  <c r="M2626" i="2" s="1"/>
  <c r="M2594" i="2"/>
  <c r="L2594" i="2"/>
  <c r="L2562" i="2"/>
  <c r="M2562" i="2" s="1"/>
  <c r="M2530" i="2"/>
  <c r="L2530" i="2"/>
  <c r="M2498" i="2"/>
  <c r="L2498" i="2"/>
  <c r="M2466" i="2"/>
  <c r="L2466" i="2"/>
  <c r="M2434" i="2"/>
  <c r="L2434" i="2"/>
  <c r="M2402" i="2"/>
  <c r="L2402" i="2"/>
  <c r="M2370" i="2"/>
  <c r="L2370" i="2"/>
  <c r="M2338" i="2"/>
  <c r="L2338" i="2"/>
  <c r="M2314" i="2"/>
  <c r="L2314" i="2"/>
  <c r="L2290" i="2"/>
  <c r="M2290" i="2" s="1"/>
  <c r="M2266" i="2"/>
  <c r="L2266" i="2"/>
  <c r="M2242" i="2"/>
  <c r="L2242" i="2"/>
  <c r="M2218" i="2"/>
  <c r="L2218" i="2"/>
  <c r="M2194" i="2"/>
  <c r="L2194" i="2"/>
  <c r="M2170" i="2"/>
  <c r="L2170" i="2"/>
  <c r="M2146" i="2"/>
  <c r="L2146" i="2"/>
  <c r="L2122" i="2"/>
  <c r="M2122" i="2" s="1"/>
  <c r="M2098" i="2"/>
  <c r="L2098" i="2"/>
  <c r="M2074" i="2"/>
  <c r="L2074" i="2"/>
  <c r="M2050" i="2"/>
  <c r="L2050" i="2"/>
  <c r="M2026" i="2"/>
  <c r="L2026" i="2"/>
  <c r="M2002" i="2"/>
  <c r="L2002" i="2"/>
  <c r="L1978" i="2"/>
  <c r="M1978" i="2" s="1"/>
  <c r="L1954" i="2"/>
  <c r="M1954" i="2" s="1"/>
  <c r="M1938" i="2"/>
  <c r="L1938" i="2"/>
  <c r="L1914" i="2"/>
  <c r="M1914" i="2" s="1"/>
  <c r="L1890" i="2"/>
  <c r="M1890" i="2" s="1"/>
  <c r="M1866" i="2"/>
  <c r="L1866" i="2"/>
  <c r="M1842" i="2"/>
  <c r="L1842" i="2"/>
  <c r="M1818" i="2"/>
  <c r="L1818" i="2"/>
  <c r="M1794" i="2"/>
  <c r="L1794" i="2"/>
  <c r="L1786" i="2"/>
  <c r="M1786" i="2" s="1"/>
  <c r="M1778" i="2"/>
  <c r="L1778" i="2"/>
  <c r="M1770" i="2"/>
  <c r="L1770" i="2"/>
  <c r="M1762" i="2"/>
  <c r="L1762" i="2"/>
  <c r="M1754" i="2"/>
  <c r="L1754" i="2"/>
  <c r="L1746" i="2"/>
  <c r="M1746" i="2" s="1"/>
  <c r="M1738" i="2"/>
  <c r="L1738" i="2"/>
  <c r="M1730" i="2"/>
  <c r="L1730" i="2"/>
  <c r="M1722" i="2"/>
  <c r="L1722" i="2"/>
  <c r="M1714" i="2"/>
  <c r="L1714" i="2"/>
  <c r="M1706" i="2"/>
  <c r="L1706" i="2"/>
  <c r="M1698" i="2"/>
  <c r="L1698" i="2"/>
  <c r="M1690" i="2"/>
  <c r="L1690" i="2"/>
  <c r="L1682" i="2"/>
  <c r="M1682" i="2" s="1"/>
  <c r="M1674" i="2"/>
  <c r="L1674" i="2"/>
  <c r="M1666" i="2"/>
  <c r="L1666" i="2"/>
  <c r="L1658" i="2"/>
  <c r="M1658" i="2" s="1"/>
  <c r="M1650" i="2"/>
  <c r="L1650" i="2"/>
  <c r="L1642" i="2"/>
  <c r="M1642" i="2" s="1"/>
  <c r="M1634" i="2"/>
  <c r="L1634" i="2"/>
  <c r="M1626" i="2"/>
  <c r="L1626" i="2"/>
  <c r="L1618" i="2"/>
  <c r="M1618" i="2" s="1"/>
  <c r="M1610" i="2"/>
  <c r="L1610" i="2"/>
  <c r="M1602" i="2"/>
  <c r="L1602" i="2"/>
  <c r="M1594" i="2"/>
  <c r="L1594" i="2"/>
  <c r="M1586" i="2"/>
  <c r="L1586" i="2"/>
  <c r="L1578" i="2"/>
  <c r="M1578" i="2" s="1"/>
  <c r="M1570" i="2"/>
  <c r="L1570" i="2"/>
  <c r="M1562" i="2"/>
  <c r="L1562" i="2"/>
  <c r="M1554" i="2"/>
  <c r="L1554" i="2"/>
  <c r="M1546" i="2"/>
  <c r="L1546" i="2"/>
  <c r="M1538" i="2"/>
  <c r="L1538" i="2"/>
  <c r="M1530" i="2"/>
  <c r="L1530" i="2"/>
  <c r="M1522" i="2"/>
  <c r="L1522" i="2"/>
  <c r="L1514" i="2"/>
  <c r="M1514" i="2" s="1"/>
  <c r="M1506" i="2"/>
  <c r="L1506" i="2"/>
  <c r="M1498" i="2"/>
  <c r="L1498" i="2"/>
  <c r="M1490" i="2"/>
  <c r="L1490" i="2"/>
  <c r="M1482" i="2"/>
  <c r="L1482" i="2"/>
  <c r="M1474" i="2"/>
  <c r="L1474" i="2"/>
  <c r="M1466" i="2"/>
  <c r="L1466" i="2"/>
  <c r="M1458" i="2"/>
  <c r="L1458" i="2"/>
  <c r="L1450" i="2"/>
  <c r="M1450" i="2" s="1"/>
  <c r="M1442" i="2"/>
  <c r="L1442" i="2"/>
  <c r="M1434" i="2"/>
  <c r="L1434" i="2"/>
  <c r="M1426" i="2"/>
  <c r="L1426" i="2"/>
  <c r="M1418" i="2"/>
  <c r="L1418" i="2"/>
  <c r="L1410" i="2"/>
  <c r="M1410" i="2" s="1"/>
  <c r="M1402" i="2"/>
  <c r="L1402" i="2"/>
  <c r="M1394" i="2"/>
  <c r="L1394" i="2"/>
  <c r="L1386" i="2"/>
  <c r="M1386" i="2" s="1"/>
  <c r="M1378" i="2"/>
  <c r="L1378" i="2"/>
  <c r="M1370" i="2"/>
  <c r="L1370" i="2"/>
  <c r="M1362" i="2"/>
  <c r="L1362" i="2"/>
  <c r="M1354" i="2"/>
  <c r="L1354" i="2"/>
  <c r="L1346" i="2"/>
  <c r="M1346" i="2" s="1"/>
  <c r="M1338" i="2"/>
  <c r="L1338" i="2"/>
  <c r="M1330" i="2"/>
  <c r="L1330" i="2"/>
  <c r="L1322" i="2"/>
  <c r="M1322" i="2" s="1"/>
  <c r="M1314" i="2"/>
  <c r="L1314" i="2"/>
  <c r="L1306" i="2"/>
  <c r="M1306" i="2" s="1"/>
  <c r="M1298" i="2"/>
  <c r="L1298" i="2"/>
  <c r="M1290" i="2"/>
  <c r="L1290" i="2"/>
  <c r="L1282" i="2"/>
  <c r="M1282" i="2" s="1"/>
  <c r="M1274" i="2"/>
  <c r="L1274" i="2"/>
  <c r="M1266" i="2"/>
  <c r="L1266" i="2"/>
  <c r="M1258" i="2"/>
  <c r="L1258" i="2"/>
  <c r="M1250" i="2"/>
  <c r="L1250" i="2"/>
  <c r="L1242" i="2"/>
  <c r="M1242" i="2" s="1"/>
  <c r="M1234" i="2"/>
  <c r="L1234" i="2"/>
  <c r="M1226" i="2"/>
  <c r="L1226" i="2"/>
  <c r="L1218" i="2"/>
  <c r="M1218" i="2" s="1"/>
  <c r="M1210" i="2"/>
  <c r="L1210" i="2"/>
  <c r="L1202" i="2"/>
  <c r="M1202" i="2"/>
  <c r="M1194" i="2"/>
  <c r="L1194" i="2"/>
  <c r="M1186" i="2"/>
  <c r="L1186" i="2"/>
  <c r="L1178" i="2"/>
  <c r="M1178" i="2" s="1"/>
  <c r="M1170" i="2"/>
  <c r="L1170" i="2"/>
  <c r="M1162" i="2"/>
  <c r="L1162" i="2"/>
  <c r="L1154" i="2"/>
  <c r="M1154" i="2" s="1"/>
  <c r="M1146" i="2"/>
  <c r="L1146" i="2"/>
  <c r="M1138" i="2"/>
  <c r="L1138" i="2"/>
  <c r="M1130" i="2"/>
  <c r="L1130" i="2"/>
  <c r="M1122" i="2"/>
  <c r="L1122" i="2"/>
  <c r="L1114" i="2"/>
  <c r="M1114" i="2" s="1"/>
  <c r="M1106" i="2"/>
  <c r="L1106" i="2"/>
  <c r="M1098" i="2"/>
  <c r="L1098" i="2"/>
  <c r="M1090" i="2"/>
  <c r="L1090" i="2"/>
  <c r="M1082" i="2"/>
  <c r="L1082" i="2"/>
  <c r="M1074" i="2"/>
  <c r="L1074" i="2"/>
  <c r="M1066" i="2"/>
  <c r="L1066" i="2"/>
  <c r="M1058" i="2"/>
  <c r="L1058" i="2"/>
  <c r="L1050" i="2"/>
  <c r="M1050" i="2" s="1"/>
  <c r="M1042" i="2"/>
  <c r="L1042" i="2"/>
  <c r="M1034" i="2"/>
  <c r="L1034" i="2"/>
  <c r="M1026" i="2"/>
  <c r="L1026" i="2"/>
  <c r="M1018" i="2"/>
  <c r="L1018" i="2"/>
  <c r="M1010" i="2"/>
  <c r="L1010" i="2"/>
  <c r="M1002" i="2"/>
  <c r="L1002" i="2"/>
  <c r="M994" i="2"/>
  <c r="L994" i="2"/>
  <c r="M986" i="2"/>
  <c r="L986" i="2"/>
  <c r="M978" i="2"/>
  <c r="L978" i="2"/>
  <c r="L970" i="2"/>
  <c r="M970" i="2" s="1"/>
  <c r="M962" i="2"/>
  <c r="L962" i="2"/>
  <c r="M954" i="2"/>
  <c r="L954" i="2"/>
  <c r="M946" i="2"/>
  <c r="L946" i="2"/>
  <c r="M938" i="2"/>
  <c r="L938" i="2"/>
  <c r="M930" i="2"/>
  <c r="L930" i="2"/>
  <c r="M922" i="2"/>
  <c r="L922" i="2"/>
  <c r="M914" i="2"/>
  <c r="L914" i="2"/>
  <c r="L906" i="2"/>
  <c r="M906" i="2" s="1"/>
  <c r="M898" i="2"/>
  <c r="L898" i="2"/>
  <c r="M890" i="2"/>
  <c r="L890" i="2"/>
  <c r="L882" i="2"/>
  <c r="M882" i="2" s="1"/>
  <c r="M874" i="2"/>
  <c r="L874" i="2"/>
  <c r="M866" i="2"/>
  <c r="L866" i="2"/>
  <c r="M858" i="2"/>
  <c r="L858" i="2"/>
  <c r="M850" i="2"/>
  <c r="L850" i="2"/>
  <c r="L842" i="2"/>
  <c r="M842" i="2" s="1"/>
  <c r="M834" i="2"/>
  <c r="L834" i="2"/>
  <c r="M826" i="2"/>
  <c r="L826" i="2"/>
  <c r="L818" i="2"/>
  <c r="M818" i="2" s="1"/>
  <c r="M810" i="2"/>
  <c r="L810" i="2"/>
  <c r="M802" i="2"/>
  <c r="L802" i="2"/>
  <c r="M794" i="2"/>
  <c r="L794" i="2"/>
  <c r="M786" i="2"/>
  <c r="L786" i="2"/>
  <c r="L778" i="2"/>
  <c r="M778" i="2" s="1"/>
  <c r="M770" i="2"/>
  <c r="L770" i="2"/>
  <c r="M762" i="2"/>
  <c r="L762" i="2"/>
  <c r="M754" i="2"/>
  <c r="L754" i="2"/>
  <c r="M746" i="2"/>
  <c r="L746" i="2"/>
  <c r="L738" i="2"/>
  <c r="M738" i="2" s="1"/>
  <c r="M730" i="2"/>
  <c r="L730" i="2"/>
  <c r="M722" i="2"/>
  <c r="L722" i="2"/>
  <c r="M714" i="2"/>
  <c r="L714" i="2"/>
  <c r="M706" i="2"/>
  <c r="L706" i="2"/>
  <c r="M698" i="2"/>
  <c r="L698" i="2"/>
  <c r="M690" i="2"/>
  <c r="L690" i="2"/>
  <c r="M682" i="2"/>
  <c r="L682" i="2"/>
  <c r="L674" i="2"/>
  <c r="M674" i="2" s="1"/>
  <c r="M666" i="2"/>
  <c r="L666" i="2"/>
  <c r="M658" i="2"/>
  <c r="L658" i="2"/>
  <c r="L650" i="2"/>
  <c r="M650" i="2" s="1"/>
  <c r="M642" i="2"/>
  <c r="L642" i="2"/>
  <c r="M634" i="2"/>
  <c r="L634" i="2"/>
  <c r="M626" i="2"/>
  <c r="L626" i="2"/>
  <c r="M618" i="2"/>
  <c r="L618" i="2"/>
  <c r="L610" i="2"/>
  <c r="M610" i="2" s="1"/>
  <c r="M602" i="2"/>
  <c r="L602" i="2"/>
  <c r="M594" i="2"/>
  <c r="L594" i="2"/>
  <c r="M586" i="2"/>
  <c r="L586" i="2"/>
  <c r="M578" i="2"/>
  <c r="L578" i="2"/>
  <c r="M570" i="2"/>
  <c r="L570" i="2"/>
  <c r="M562" i="2"/>
  <c r="L562" i="2"/>
  <c r="M554" i="2"/>
  <c r="L554" i="2"/>
  <c r="L546" i="2"/>
  <c r="M546" i="2" s="1"/>
  <c r="M538" i="2"/>
  <c r="L538" i="2"/>
  <c r="M530" i="2"/>
  <c r="L530" i="2"/>
  <c r="M522" i="2"/>
  <c r="L522" i="2"/>
  <c r="M514" i="2"/>
  <c r="L514" i="2"/>
  <c r="L506" i="2"/>
  <c r="M506" i="2" s="1"/>
  <c r="M498" i="2"/>
  <c r="L498" i="2"/>
  <c r="M490" i="2"/>
  <c r="L490" i="2"/>
  <c r="M482" i="2"/>
  <c r="L482" i="2"/>
  <c r="M474" i="2"/>
  <c r="L474" i="2"/>
  <c r="M466" i="2"/>
  <c r="L466" i="2"/>
  <c r="M458" i="2"/>
  <c r="L458" i="2"/>
  <c r="M450" i="2"/>
  <c r="L450" i="2"/>
  <c r="L442" i="2"/>
  <c r="M442" i="2" s="1"/>
  <c r="M434" i="2"/>
  <c r="L434" i="2"/>
  <c r="M426" i="2"/>
  <c r="L426" i="2"/>
  <c r="M418" i="2"/>
  <c r="L418" i="2"/>
  <c r="M410" i="2"/>
  <c r="L410" i="2"/>
  <c r="M402" i="2"/>
  <c r="L402" i="2"/>
  <c r="M394" i="2"/>
  <c r="L394" i="2"/>
  <c r="M386" i="2"/>
  <c r="L386" i="2"/>
  <c r="L378" i="2"/>
  <c r="M378" i="2" s="1"/>
  <c r="M370" i="2"/>
  <c r="L370" i="2"/>
  <c r="M362" i="2"/>
  <c r="L362" i="2"/>
  <c r="M354" i="2"/>
  <c r="L354" i="2"/>
  <c r="M346" i="2"/>
  <c r="L346" i="2"/>
  <c r="M338" i="2"/>
  <c r="L338" i="2"/>
  <c r="M330" i="2"/>
  <c r="L330" i="2"/>
  <c r="M322" i="2"/>
  <c r="L322" i="2"/>
  <c r="L314" i="2"/>
  <c r="M314" i="2" s="1"/>
  <c r="M306" i="2"/>
  <c r="L306" i="2"/>
  <c r="L298" i="2"/>
  <c r="M298" i="2" s="1"/>
  <c r="M290" i="2"/>
  <c r="L290" i="2"/>
  <c r="M282" i="2"/>
  <c r="L282" i="2"/>
  <c r="M274" i="2"/>
  <c r="L274" i="2"/>
  <c r="M266" i="2"/>
  <c r="L266" i="2"/>
  <c r="M258" i="2"/>
  <c r="L258" i="2"/>
  <c r="M250" i="2"/>
  <c r="L250" i="2"/>
  <c r="M242" i="2"/>
  <c r="L242" i="2"/>
  <c r="L234" i="2"/>
  <c r="M234" i="2" s="1"/>
  <c r="M226" i="2"/>
  <c r="L226" i="2"/>
  <c r="M218" i="2"/>
  <c r="L218" i="2"/>
  <c r="M210" i="2"/>
  <c r="L210" i="2"/>
  <c r="M202" i="2"/>
  <c r="L202" i="2"/>
  <c r="M194" i="2"/>
  <c r="L194" i="2"/>
  <c r="M186" i="2"/>
  <c r="L186" i="2"/>
  <c r="M178" i="2"/>
  <c r="L178" i="2"/>
  <c r="L170" i="2"/>
  <c r="M170" i="2" s="1"/>
  <c r="M162" i="2"/>
  <c r="L162" i="2"/>
  <c r="M154" i="2"/>
  <c r="L154" i="2"/>
  <c r="L146" i="2"/>
  <c r="M146" i="2" s="1"/>
  <c r="M138" i="2"/>
  <c r="L138" i="2"/>
  <c r="L130" i="2"/>
  <c r="M130" i="2" s="1"/>
  <c r="M122" i="2"/>
  <c r="L122" i="2"/>
  <c r="M114" i="2"/>
  <c r="L114" i="2"/>
  <c r="L106" i="2"/>
  <c r="M106" i="2" s="1"/>
  <c r="M98" i="2"/>
  <c r="L98" i="2"/>
  <c r="M90" i="2"/>
  <c r="L90" i="2"/>
  <c r="M82" i="2"/>
  <c r="L82" i="2"/>
  <c r="M74" i="2"/>
  <c r="L74" i="2"/>
  <c r="L66" i="2"/>
  <c r="M66" i="2" s="1"/>
  <c r="M58" i="2"/>
  <c r="L58" i="2"/>
  <c r="M50" i="2"/>
  <c r="L50" i="2"/>
  <c r="M42" i="2"/>
  <c r="L42" i="2"/>
  <c r="M34" i="2"/>
  <c r="L34" i="2"/>
  <c r="M26" i="2"/>
  <c r="L26" i="2"/>
  <c r="M18" i="2"/>
  <c r="L18" i="2"/>
  <c r="M3430" i="2"/>
  <c r="L3430" i="2"/>
  <c r="L3382" i="2"/>
  <c r="M3382" i="2" s="1"/>
  <c r="M3302" i="2"/>
  <c r="L3302" i="2"/>
  <c r="M8" i="2"/>
  <c r="L8" i="2"/>
  <c r="M3498" i="2"/>
  <c r="L3498" i="2"/>
  <c r="M3458" i="2"/>
  <c r="L3458" i="2"/>
  <c r="M3426" i="2"/>
  <c r="L3426" i="2"/>
  <c r="M3394" i="2"/>
  <c r="L3394" i="2"/>
  <c r="L3362" i="2"/>
  <c r="M3362" i="2" s="1"/>
  <c r="M3330" i="2"/>
  <c r="L3330" i="2"/>
  <c r="M3298" i="2"/>
  <c r="L3298" i="2"/>
  <c r="M3266" i="2"/>
  <c r="L3266" i="2"/>
  <c r="L3234" i="2"/>
  <c r="M3234" i="2" s="1"/>
  <c r="M3202" i="2"/>
  <c r="L3202" i="2"/>
  <c r="M3170" i="2"/>
  <c r="L3170" i="2"/>
  <c r="M3138" i="2"/>
  <c r="L3138" i="2"/>
  <c r="L3106" i="2"/>
  <c r="M3106" i="2" s="1"/>
  <c r="M3074" i="2"/>
  <c r="L3074" i="2"/>
  <c r="M3042" i="2"/>
  <c r="L3042" i="2"/>
  <c r="M3010" i="2"/>
  <c r="L3010" i="2"/>
  <c r="M2978" i="2"/>
  <c r="L2978" i="2"/>
  <c r="M2946" i="2"/>
  <c r="L2946" i="2"/>
  <c r="M2914" i="2"/>
  <c r="L2914" i="2"/>
  <c r="M2882" i="2"/>
  <c r="L2882" i="2"/>
  <c r="M2850" i="2"/>
  <c r="L2850" i="2"/>
  <c r="M2810" i="2"/>
  <c r="L2810" i="2"/>
  <c r="L2778" i="2"/>
  <c r="M2778" i="2" s="1"/>
  <c r="M2746" i="2"/>
  <c r="L2746" i="2"/>
  <c r="L2714" i="2"/>
  <c r="M2714" i="2" s="1"/>
  <c r="M2674" i="2"/>
  <c r="L2674" i="2"/>
  <c r="M2642" i="2"/>
  <c r="L2642" i="2"/>
  <c r="M2602" i="2"/>
  <c r="L2602" i="2"/>
  <c r="M2570" i="2"/>
  <c r="L2570" i="2"/>
  <c r="M2538" i="2"/>
  <c r="L2538" i="2"/>
  <c r="M2506" i="2"/>
  <c r="L2506" i="2"/>
  <c r="M2474" i="2"/>
  <c r="L2474" i="2"/>
  <c r="M2442" i="2"/>
  <c r="L2442" i="2"/>
  <c r="M2410" i="2"/>
  <c r="L2410" i="2"/>
  <c r="M2378" i="2"/>
  <c r="L2378" i="2"/>
  <c r="M2346" i="2"/>
  <c r="L2346" i="2"/>
  <c r="M2322" i="2"/>
  <c r="L2322" i="2"/>
  <c r="M2298" i="2"/>
  <c r="L2298" i="2"/>
  <c r="M2282" i="2"/>
  <c r="L2282" i="2"/>
  <c r="M2258" i="2"/>
  <c r="L2258" i="2"/>
  <c r="M2234" i="2"/>
  <c r="L2234" i="2"/>
  <c r="M2210" i="2"/>
  <c r="L2210" i="2"/>
  <c r="L2186" i="2"/>
  <c r="M2186" i="2" s="1"/>
  <c r="M2162" i="2"/>
  <c r="L2162" i="2"/>
  <c r="M2138" i="2"/>
  <c r="L2138" i="2"/>
  <c r="M2114" i="2"/>
  <c r="L2114" i="2"/>
  <c r="M2090" i="2"/>
  <c r="L2090" i="2"/>
  <c r="M2066" i="2"/>
  <c r="L2066" i="2"/>
  <c r="L2042" i="2"/>
  <c r="M2042" i="2" s="1"/>
  <c r="L2018" i="2"/>
  <c r="M2018" i="2" s="1"/>
  <c r="M1994" i="2"/>
  <c r="L1994" i="2"/>
  <c r="M1962" i="2"/>
  <c r="L1962" i="2"/>
  <c r="M1930" i="2"/>
  <c r="L1930" i="2"/>
  <c r="M1906" i="2"/>
  <c r="L1906" i="2"/>
  <c r="M1882" i="2"/>
  <c r="L1882" i="2"/>
  <c r="M1858" i="2"/>
  <c r="L1858" i="2"/>
  <c r="M1834" i="2"/>
  <c r="L1834" i="2"/>
  <c r="L1810" i="2"/>
  <c r="M1810" i="2" s="1"/>
  <c r="M13" i="2"/>
  <c r="L13" i="2"/>
  <c r="M3497" i="2"/>
  <c r="L3497" i="2"/>
  <c r="M3481" i="2"/>
  <c r="L3481" i="2"/>
  <c r="L3465" i="2"/>
  <c r="M3465" i="2" s="1"/>
  <c r="M3449" i="2"/>
  <c r="L3449" i="2"/>
  <c r="M3433" i="2"/>
  <c r="L3433" i="2"/>
  <c r="M3417" i="2"/>
  <c r="L3417" i="2"/>
  <c r="L3401" i="2"/>
  <c r="M3401" i="2" s="1"/>
  <c r="M3385" i="2"/>
  <c r="L3385" i="2"/>
  <c r="M3369" i="2"/>
  <c r="L3369" i="2"/>
  <c r="M3353" i="2"/>
  <c r="L3353" i="2"/>
  <c r="M3345" i="2"/>
  <c r="L3345" i="2"/>
  <c r="M3337" i="2"/>
  <c r="L3337" i="2"/>
  <c r="M3329" i="2"/>
  <c r="L3329" i="2"/>
  <c r="L3321" i="2"/>
  <c r="M3321" i="2" s="1"/>
  <c r="M3313" i="2"/>
  <c r="L3313" i="2"/>
  <c r="M3305" i="2"/>
  <c r="L3305" i="2"/>
  <c r="M3297" i="2"/>
  <c r="L3297" i="2"/>
  <c r="M3289" i="2"/>
  <c r="L3289" i="2"/>
  <c r="M3281" i="2"/>
  <c r="L3281" i="2"/>
  <c r="M3273" i="2"/>
  <c r="L3273" i="2"/>
  <c r="M3265" i="2"/>
  <c r="L3265" i="2"/>
  <c r="L3257" i="2"/>
  <c r="M3257" i="2" s="1"/>
  <c r="M3249" i="2"/>
  <c r="L3249" i="2"/>
  <c r="M3241" i="2"/>
  <c r="L3241" i="2"/>
  <c r="L3233" i="2"/>
  <c r="M3233" i="2"/>
  <c r="M3225" i="2"/>
  <c r="L3225" i="2"/>
  <c r="M3217" i="2"/>
  <c r="L3217" i="2"/>
  <c r="M3209" i="2"/>
  <c r="L3209" i="2"/>
  <c r="M3201" i="2"/>
  <c r="L3201" i="2"/>
  <c r="L3193" i="2"/>
  <c r="M3193" i="2" s="1"/>
  <c r="M3185" i="2"/>
  <c r="L3185" i="2"/>
  <c r="M3177" i="2"/>
  <c r="L3177" i="2"/>
  <c r="M3169" i="2"/>
  <c r="L3169" i="2"/>
  <c r="M3161" i="2"/>
  <c r="L3161" i="2"/>
  <c r="L3153" i="2"/>
  <c r="M3153" i="2" s="1"/>
  <c r="M3145" i="2"/>
  <c r="L3145" i="2"/>
  <c r="M3137" i="2"/>
  <c r="L3137" i="2"/>
  <c r="L3129" i="2"/>
  <c r="M3129" i="2" s="1"/>
  <c r="M3121" i="2"/>
  <c r="L3121" i="2"/>
  <c r="M3113" i="2"/>
  <c r="L3113" i="2"/>
  <c r="M3105" i="2"/>
  <c r="L3105" i="2"/>
  <c r="M3097" i="2"/>
  <c r="L3097" i="2"/>
  <c r="L3089" i="2"/>
  <c r="M3089" i="2" s="1"/>
  <c r="M3081" i="2"/>
  <c r="L3081" i="2"/>
  <c r="M3073" i="2"/>
  <c r="L3073" i="2"/>
  <c r="M3065" i="2"/>
  <c r="L3065" i="2"/>
  <c r="M3057" i="2"/>
  <c r="L3057" i="2"/>
  <c r="M3049" i="2"/>
  <c r="L3049" i="2"/>
  <c r="M3041" i="2"/>
  <c r="L3041" i="2"/>
  <c r="M3033" i="2"/>
  <c r="L3033" i="2"/>
  <c r="L3025" i="2"/>
  <c r="M3025" i="2" s="1"/>
  <c r="M3017" i="2"/>
  <c r="L3017" i="2"/>
  <c r="M3009" i="2"/>
  <c r="L3009" i="2"/>
  <c r="M3001" i="2"/>
  <c r="L3001" i="2"/>
  <c r="M2993" i="2"/>
  <c r="L2993" i="2"/>
  <c r="M2985" i="2"/>
  <c r="L2985" i="2"/>
  <c r="M2977" i="2"/>
  <c r="L2977" i="2"/>
  <c r="M2969" i="2"/>
  <c r="L2969" i="2"/>
  <c r="L2961" i="2"/>
  <c r="M2961" i="2" s="1"/>
  <c r="M2953" i="2"/>
  <c r="L2953" i="2"/>
  <c r="M2945" i="2"/>
  <c r="L2945" i="2"/>
  <c r="M2937" i="2"/>
  <c r="L2937" i="2"/>
  <c r="M2929" i="2"/>
  <c r="L2929" i="2"/>
  <c r="M2921" i="2"/>
  <c r="L2921" i="2"/>
  <c r="M2913" i="2"/>
  <c r="L2913" i="2"/>
  <c r="M2905" i="2"/>
  <c r="L2905" i="2"/>
  <c r="M2897" i="2"/>
  <c r="L2897" i="2"/>
  <c r="M2889" i="2"/>
  <c r="L2889" i="2"/>
  <c r="M2881" i="2"/>
  <c r="L2881" i="2"/>
  <c r="M2873" i="2"/>
  <c r="L2873" i="2"/>
  <c r="M2865" i="2"/>
  <c r="L2865" i="2"/>
  <c r="M2857" i="2"/>
  <c r="L2857" i="2"/>
  <c r="M2849" i="2"/>
  <c r="L2849" i="2"/>
  <c r="M2841" i="2"/>
  <c r="L2841" i="2"/>
  <c r="M2833" i="2"/>
  <c r="L2833" i="2"/>
  <c r="M2825" i="2"/>
  <c r="L2825" i="2"/>
  <c r="M2817" i="2"/>
  <c r="L2817" i="2"/>
  <c r="M2809" i="2"/>
  <c r="L2809" i="2"/>
  <c r="M2801" i="2"/>
  <c r="L2801" i="2"/>
  <c r="M2793" i="2"/>
  <c r="L2793" i="2"/>
  <c r="M2785" i="2"/>
  <c r="L2785" i="2"/>
  <c r="L2777" i="2"/>
  <c r="M2777" i="2" s="1"/>
  <c r="M2769" i="2"/>
  <c r="L2769" i="2"/>
  <c r="M2761" i="2"/>
  <c r="L2761" i="2"/>
  <c r="M2753" i="2"/>
  <c r="L2753" i="2"/>
  <c r="M2745" i="2"/>
  <c r="L2745" i="2"/>
  <c r="M2737" i="2"/>
  <c r="L2737" i="2"/>
  <c r="M2729" i="2"/>
  <c r="L2729" i="2"/>
  <c r="M2721" i="2"/>
  <c r="L2721" i="2"/>
  <c r="L2713" i="2"/>
  <c r="M2713" i="2" s="1"/>
  <c r="M2705" i="2"/>
  <c r="L2705" i="2"/>
  <c r="M2697" i="2"/>
  <c r="L2697" i="2"/>
  <c r="M2689" i="2"/>
  <c r="L2689" i="2"/>
  <c r="M2681" i="2"/>
  <c r="L2681" i="2"/>
  <c r="M2673" i="2"/>
  <c r="L2673" i="2"/>
  <c r="M2665" i="2"/>
  <c r="L2665" i="2"/>
  <c r="M2657" i="2"/>
  <c r="L2657" i="2"/>
  <c r="L2649" i="2"/>
  <c r="M2649" i="2" s="1"/>
  <c r="M2641" i="2"/>
  <c r="L2641" i="2"/>
  <c r="M2633" i="2"/>
  <c r="L2633" i="2"/>
  <c r="M2625" i="2"/>
  <c r="L2625" i="2"/>
  <c r="M2617" i="2"/>
  <c r="L2617" i="2"/>
  <c r="M2609" i="2"/>
  <c r="L2609" i="2"/>
  <c r="M2601" i="2"/>
  <c r="L2601" i="2"/>
  <c r="M2593" i="2"/>
  <c r="L2593" i="2"/>
  <c r="L2585" i="2"/>
  <c r="M2585" i="2" s="1"/>
  <c r="M2577" i="2"/>
  <c r="L2577" i="2"/>
  <c r="M2569" i="2"/>
  <c r="L2569" i="2"/>
  <c r="M2561" i="2"/>
  <c r="L2561" i="2"/>
  <c r="M2553" i="2"/>
  <c r="L2553" i="2"/>
  <c r="L2545" i="2"/>
  <c r="M2545" i="2" s="1"/>
  <c r="M2537" i="2"/>
  <c r="L2537" i="2"/>
  <c r="M2529" i="2"/>
  <c r="L2529" i="2"/>
  <c r="L2521" i="2"/>
  <c r="M2521" i="2" s="1"/>
  <c r="M2513" i="2"/>
  <c r="L2513" i="2"/>
  <c r="M2505" i="2"/>
  <c r="L2505" i="2"/>
  <c r="M2497" i="2"/>
  <c r="L2497" i="2"/>
  <c r="M2489" i="2"/>
  <c r="L2489" i="2"/>
  <c r="L2481" i="2"/>
  <c r="M2481" i="2" s="1"/>
  <c r="M2473" i="2"/>
  <c r="L2473" i="2"/>
  <c r="M2465" i="2"/>
  <c r="L2465" i="2"/>
  <c r="L2457" i="2"/>
  <c r="M2457" i="2" s="1"/>
  <c r="M2449" i="2"/>
  <c r="L2449" i="2"/>
  <c r="M2441" i="2"/>
  <c r="L2441" i="2"/>
  <c r="M2433" i="2"/>
  <c r="L2433" i="2"/>
  <c r="M2425" i="2"/>
  <c r="L2425" i="2"/>
  <c r="L2417" i="2"/>
  <c r="M2417" i="2" s="1"/>
  <c r="M2409" i="2"/>
  <c r="L2409" i="2"/>
  <c r="M2401" i="2"/>
  <c r="L2401" i="2"/>
  <c r="L2393" i="2"/>
  <c r="M2393" i="2" s="1"/>
  <c r="M2385" i="2"/>
  <c r="L2385" i="2"/>
  <c r="M2377" i="2"/>
  <c r="L2377" i="2"/>
  <c r="M2369" i="2"/>
  <c r="L2369" i="2"/>
  <c r="M2361" i="2"/>
  <c r="L2361" i="2"/>
  <c r="L2353" i="2"/>
  <c r="M2353" i="2" s="1"/>
  <c r="M2345" i="2"/>
  <c r="L2345" i="2"/>
  <c r="M2337" i="2"/>
  <c r="L2337" i="2"/>
  <c r="L2329" i="2"/>
  <c r="M2329" i="2" s="1"/>
  <c r="M2321" i="2"/>
  <c r="L2321" i="2"/>
  <c r="M2313" i="2"/>
  <c r="L2313" i="2"/>
  <c r="M2305" i="2"/>
  <c r="L2305" i="2"/>
  <c r="M2297" i="2"/>
  <c r="L2297" i="2"/>
  <c r="M2289" i="2"/>
  <c r="L2289" i="2"/>
  <c r="M2281" i="2"/>
  <c r="L2281" i="2"/>
  <c r="M2273" i="2"/>
  <c r="L2273" i="2"/>
  <c r="M2265" i="2"/>
  <c r="L2265" i="2"/>
  <c r="M2257" i="2"/>
  <c r="L2257" i="2"/>
  <c r="M2249" i="2"/>
  <c r="L2249" i="2"/>
  <c r="M2241" i="2"/>
  <c r="L2241" i="2"/>
  <c r="M2233" i="2"/>
  <c r="L2233" i="2"/>
  <c r="M2225" i="2"/>
  <c r="L2225" i="2"/>
  <c r="M2217" i="2"/>
  <c r="L2217" i="2"/>
  <c r="M2209" i="2"/>
  <c r="L2209" i="2"/>
  <c r="M2201" i="2"/>
  <c r="L2201" i="2"/>
  <c r="M2193" i="2"/>
  <c r="L2193" i="2"/>
  <c r="M2185" i="2"/>
  <c r="L2185" i="2"/>
  <c r="M2177" i="2"/>
  <c r="L2177" i="2"/>
  <c r="M2169" i="2"/>
  <c r="L2169" i="2"/>
  <c r="M2161" i="2"/>
  <c r="L2161" i="2"/>
  <c r="M2153" i="2"/>
  <c r="L2153" i="2"/>
  <c r="M2145" i="2"/>
  <c r="L2145" i="2"/>
  <c r="M2137" i="2"/>
  <c r="L2137" i="2"/>
  <c r="M2129" i="2"/>
  <c r="L2129" i="2"/>
  <c r="M2121" i="2"/>
  <c r="L2121" i="2"/>
  <c r="M2113" i="2"/>
  <c r="L2113" i="2"/>
  <c r="M2105" i="2"/>
  <c r="L2105" i="2"/>
  <c r="M2097" i="2"/>
  <c r="L2097" i="2"/>
  <c r="M2089" i="2"/>
  <c r="L2089" i="2"/>
  <c r="M2081" i="2"/>
  <c r="L2081" i="2"/>
  <c r="M2073" i="2"/>
  <c r="L2073" i="2"/>
  <c r="M2065" i="2"/>
  <c r="L2065" i="2"/>
  <c r="M2057" i="2"/>
  <c r="L2057" i="2"/>
  <c r="M2049" i="2"/>
  <c r="L2049" i="2"/>
  <c r="L2041" i="2"/>
  <c r="M2041" i="2" s="1"/>
  <c r="M2033" i="2"/>
  <c r="L2033" i="2"/>
  <c r="M2025" i="2"/>
  <c r="L2025" i="2"/>
  <c r="M2017" i="2"/>
  <c r="L2017" i="2"/>
  <c r="M2009" i="2"/>
  <c r="L2009" i="2"/>
  <c r="L2001" i="2"/>
  <c r="M2001" i="2" s="1"/>
  <c r="M1993" i="2"/>
  <c r="L1993" i="2"/>
  <c r="M1985" i="2"/>
  <c r="L1985" i="2"/>
  <c r="L1977" i="2"/>
  <c r="M1977" i="2" s="1"/>
  <c r="M1969" i="2"/>
  <c r="L1969" i="2"/>
  <c r="M1961" i="2"/>
  <c r="L1961" i="2"/>
  <c r="M1953" i="2"/>
  <c r="L1953" i="2"/>
  <c r="M1945" i="2"/>
  <c r="L1945" i="2"/>
  <c r="L1937" i="2"/>
  <c r="M1937" i="2" s="1"/>
  <c r="M1929" i="2"/>
  <c r="L1929" i="2"/>
  <c r="M1921" i="2"/>
  <c r="L1921" i="2"/>
  <c r="L1913" i="2"/>
  <c r="M1913" i="2" s="1"/>
  <c r="M1905" i="2"/>
  <c r="L1905" i="2"/>
  <c r="M1897" i="2"/>
  <c r="L1897" i="2"/>
  <c r="M1889" i="2"/>
  <c r="L1889" i="2"/>
  <c r="M1881" i="2"/>
  <c r="L1881" i="2"/>
  <c r="L1873" i="2"/>
  <c r="M1873" i="2" s="1"/>
  <c r="M1865" i="2"/>
  <c r="L1865" i="2"/>
  <c r="M1857" i="2"/>
  <c r="L1857" i="2"/>
  <c r="L1849" i="2"/>
  <c r="M1849" i="2" s="1"/>
  <c r="M1841" i="2"/>
  <c r="L1841" i="2"/>
  <c r="M1833" i="2"/>
  <c r="L1833" i="2"/>
  <c r="M1825" i="2"/>
  <c r="L1825" i="2"/>
  <c r="M1817" i="2"/>
  <c r="L1817" i="2"/>
  <c r="L1809" i="2"/>
  <c r="M1809" i="2" s="1"/>
  <c r="M1801" i="2"/>
  <c r="L1801" i="2"/>
  <c r="M1793" i="2"/>
  <c r="L1793" i="2"/>
  <c r="M1785" i="2"/>
  <c r="L1785" i="2"/>
  <c r="M1777" i="2"/>
  <c r="L1777" i="2"/>
  <c r="M1769" i="2"/>
  <c r="L1769" i="2"/>
  <c r="M1761" i="2"/>
  <c r="L1761" i="2"/>
  <c r="M1753" i="2"/>
  <c r="L1753" i="2"/>
  <c r="M1745" i="2"/>
  <c r="L1745" i="2"/>
  <c r="M1737" i="2"/>
  <c r="L1737" i="2"/>
  <c r="M1729" i="2"/>
  <c r="L1729" i="2"/>
  <c r="M1721" i="2"/>
  <c r="L1721" i="2"/>
  <c r="M1713" i="2"/>
  <c r="L1713" i="2"/>
  <c r="M1705" i="2"/>
  <c r="L1705" i="2"/>
  <c r="M1697" i="2"/>
  <c r="L1697" i="2"/>
  <c r="M1689" i="2"/>
  <c r="L1689" i="2"/>
  <c r="L1681" i="2"/>
  <c r="M1681" i="2" s="1"/>
  <c r="M1673" i="2"/>
  <c r="L1673" i="2"/>
  <c r="M1665" i="2"/>
  <c r="L1665" i="2"/>
  <c r="M1657" i="2"/>
  <c r="L1657" i="2"/>
  <c r="M1649" i="2"/>
  <c r="L1649" i="2"/>
  <c r="M1641" i="2"/>
  <c r="L1641" i="2"/>
  <c r="M1633" i="2"/>
  <c r="L1633" i="2"/>
  <c r="M1625" i="2"/>
  <c r="L1625" i="2"/>
  <c r="L1617" i="2"/>
  <c r="M1617" i="2" s="1"/>
  <c r="M1609" i="2"/>
  <c r="L1609" i="2"/>
  <c r="M1601" i="2"/>
  <c r="L1601" i="2"/>
  <c r="M1593" i="2"/>
  <c r="L1593" i="2"/>
  <c r="M1585" i="2"/>
  <c r="L1585" i="2"/>
  <c r="M1577" i="2"/>
  <c r="L1577" i="2"/>
  <c r="M1569" i="2"/>
  <c r="L1569" i="2"/>
  <c r="M1561" i="2"/>
  <c r="L1561" i="2"/>
  <c r="M1553" i="2"/>
  <c r="L1553" i="2"/>
  <c r="M1545" i="2"/>
  <c r="L1545" i="2"/>
  <c r="M1537" i="2"/>
  <c r="L1537" i="2"/>
  <c r="M1529" i="2"/>
  <c r="L1529" i="2"/>
  <c r="M1521" i="2"/>
  <c r="L1521" i="2"/>
  <c r="M1513" i="2"/>
  <c r="L1513" i="2"/>
  <c r="M1505" i="2"/>
  <c r="L1505" i="2"/>
  <c r="L1497" i="2"/>
  <c r="M1497" i="2" s="1"/>
  <c r="M1489" i="2"/>
  <c r="L1489" i="2"/>
  <c r="M1481" i="2"/>
  <c r="L1481" i="2"/>
  <c r="M1473" i="2"/>
  <c r="L1473" i="2"/>
  <c r="M1465" i="2"/>
  <c r="L1465" i="2"/>
  <c r="M1457" i="2"/>
  <c r="L1457" i="2"/>
  <c r="M1449" i="2"/>
  <c r="L1449" i="2"/>
  <c r="M1441" i="2"/>
  <c r="L1441" i="2"/>
  <c r="M1433" i="2"/>
  <c r="L1433" i="2"/>
  <c r="M1425" i="2"/>
  <c r="L1425" i="2"/>
  <c r="M1417" i="2"/>
  <c r="L1417" i="2"/>
  <c r="M1409" i="2"/>
  <c r="L1409" i="2"/>
  <c r="M1401" i="2"/>
  <c r="L1401" i="2"/>
  <c r="M1393" i="2"/>
  <c r="L1393" i="2"/>
  <c r="M1385" i="2"/>
  <c r="L1385" i="2"/>
  <c r="M1377" i="2"/>
  <c r="L1377" i="2"/>
  <c r="M1369" i="2"/>
  <c r="L1369" i="2"/>
  <c r="M1361" i="2"/>
  <c r="L1361" i="2"/>
  <c r="M1353" i="2"/>
  <c r="L1353" i="2"/>
  <c r="M1345" i="2"/>
  <c r="L1345" i="2"/>
  <c r="M1337" i="2"/>
  <c r="L1337" i="2"/>
  <c r="M1329" i="2"/>
  <c r="L1329" i="2"/>
  <c r="M1321" i="2"/>
  <c r="L1321" i="2"/>
  <c r="M1313" i="2"/>
  <c r="L1313" i="2"/>
  <c r="L1305" i="2"/>
  <c r="M1305" i="2" s="1"/>
  <c r="M1297" i="2"/>
  <c r="L1297" i="2"/>
  <c r="M1289" i="2"/>
  <c r="L1289" i="2"/>
  <c r="M1281" i="2"/>
  <c r="L1281" i="2"/>
  <c r="M1273" i="2"/>
  <c r="L1273" i="2"/>
  <c r="L1265" i="2"/>
  <c r="M1265" i="2" s="1"/>
  <c r="M1257" i="2"/>
  <c r="L1257" i="2"/>
  <c r="M1249" i="2"/>
  <c r="L1249" i="2"/>
  <c r="L1241" i="2"/>
  <c r="M1241" i="2" s="1"/>
  <c r="M1233" i="2"/>
  <c r="L1233" i="2"/>
  <c r="M1225" i="2"/>
  <c r="L1225" i="2"/>
  <c r="M1217" i="2"/>
  <c r="L1217" i="2"/>
  <c r="M1209" i="2"/>
  <c r="L1209" i="2"/>
  <c r="L1201" i="2"/>
  <c r="M1201" i="2" s="1"/>
  <c r="M1193" i="2"/>
  <c r="L1193" i="2"/>
  <c r="M1185" i="2"/>
  <c r="L1185" i="2"/>
  <c r="L1177" i="2"/>
  <c r="M1177" i="2" s="1"/>
  <c r="M1169" i="2"/>
  <c r="L1169" i="2"/>
  <c r="M1161" i="2"/>
  <c r="L1161" i="2"/>
  <c r="M1153" i="2"/>
  <c r="L1153" i="2"/>
  <c r="M1145" i="2"/>
  <c r="L1145" i="2"/>
  <c r="L1137" i="2"/>
  <c r="M1137" i="2" s="1"/>
  <c r="M1129" i="2"/>
  <c r="L1129" i="2"/>
  <c r="M1121" i="2"/>
  <c r="L1121" i="2"/>
  <c r="L1113" i="2"/>
  <c r="M1113" i="2" s="1"/>
  <c r="M1105" i="2"/>
  <c r="L1105" i="2"/>
  <c r="M1097" i="2"/>
  <c r="L1097" i="2"/>
  <c r="M1089" i="2"/>
  <c r="L1089" i="2"/>
  <c r="M1081" i="2"/>
  <c r="L1081" i="2"/>
  <c r="L1073" i="2"/>
  <c r="M1073" i="2" s="1"/>
  <c r="M1065" i="2"/>
  <c r="L1065" i="2"/>
  <c r="M1057" i="2"/>
  <c r="L1057" i="2"/>
  <c r="M1049" i="2"/>
  <c r="L1049" i="2"/>
  <c r="M1041" i="2"/>
  <c r="L1041" i="2"/>
  <c r="M1033" i="2"/>
  <c r="L1033" i="2"/>
  <c r="M1025" i="2"/>
  <c r="L1025" i="2"/>
  <c r="M1017" i="2"/>
  <c r="L1017" i="2"/>
  <c r="L1009" i="2"/>
  <c r="M1009" i="2" s="1"/>
  <c r="M1001" i="2"/>
  <c r="L1001" i="2"/>
  <c r="M993" i="2"/>
  <c r="L993" i="2"/>
  <c r="M985" i="2"/>
  <c r="L985" i="2"/>
  <c r="M977" i="2"/>
  <c r="L977" i="2"/>
  <c r="M969" i="2"/>
  <c r="L969" i="2"/>
  <c r="M961" i="2"/>
  <c r="L961" i="2"/>
  <c r="M953" i="2"/>
  <c r="L953" i="2"/>
  <c r="L945" i="2"/>
  <c r="M945" i="2" s="1"/>
  <c r="M937" i="2"/>
  <c r="L937" i="2"/>
  <c r="M929" i="2"/>
  <c r="L929" i="2"/>
  <c r="M921" i="2"/>
  <c r="L921" i="2"/>
  <c r="M913" i="2"/>
  <c r="L913" i="2"/>
  <c r="M905" i="2"/>
  <c r="L905" i="2"/>
  <c r="M897" i="2"/>
  <c r="L897" i="2"/>
  <c r="M889" i="2"/>
  <c r="L889" i="2"/>
  <c r="L881" i="2"/>
  <c r="M881" i="2" s="1"/>
  <c r="M873" i="2"/>
  <c r="L873" i="2"/>
  <c r="M865" i="2"/>
  <c r="L865" i="2"/>
  <c r="M857" i="2"/>
  <c r="L857" i="2"/>
  <c r="M849" i="2"/>
  <c r="L849" i="2"/>
  <c r="M841" i="2"/>
  <c r="L841" i="2"/>
  <c r="M833" i="2"/>
  <c r="L833" i="2"/>
  <c r="M825" i="2"/>
  <c r="L825" i="2"/>
  <c r="L817" i="2"/>
  <c r="M817" i="2" s="1"/>
  <c r="M809" i="2"/>
  <c r="L809" i="2"/>
  <c r="M801" i="2"/>
  <c r="L801" i="2"/>
  <c r="M793" i="2"/>
  <c r="L793" i="2"/>
  <c r="M785" i="2"/>
  <c r="L785" i="2"/>
  <c r="M777" i="2"/>
  <c r="L777" i="2"/>
  <c r="M769" i="2"/>
  <c r="L769" i="2"/>
  <c r="L761" i="2"/>
  <c r="M761" i="2" s="1"/>
  <c r="M753" i="2"/>
  <c r="L753" i="2"/>
  <c r="M745" i="2"/>
  <c r="L745" i="2"/>
  <c r="M737" i="2"/>
  <c r="L737" i="2"/>
  <c r="M729" i="2"/>
  <c r="L729" i="2"/>
  <c r="M721" i="2"/>
  <c r="L721" i="2"/>
  <c r="M713" i="2"/>
  <c r="L713" i="2"/>
  <c r="M705" i="2"/>
  <c r="L705" i="2"/>
  <c r="L697" i="2"/>
  <c r="M697" i="2" s="1"/>
  <c r="M689" i="2"/>
  <c r="L689" i="2"/>
  <c r="M681" i="2"/>
  <c r="L681" i="2"/>
  <c r="M673" i="2"/>
  <c r="L673" i="2"/>
  <c r="M665" i="2"/>
  <c r="L665" i="2"/>
  <c r="M657" i="2"/>
  <c r="L657" i="2"/>
  <c r="M649" i="2"/>
  <c r="L649" i="2"/>
  <c r="M641" i="2"/>
  <c r="L641" i="2"/>
  <c r="L633" i="2"/>
  <c r="M633" i="2" s="1"/>
  <c r="M625" i="2"/>
  <c r="L625" i="2"/>
  <c r="M617" i="2"/>
  <c r="L617" i="2"/>
  <c r="M609" i="2"/>
  <c r="L609" i="2"/>
  <c r="M601" i="2"/>
  <c r="L601" i="2"/>
  <c r="M593" i="2"/>
  <c r="L593" i="2"/>
  <c r="M585" i="2"/>
  <c r="L585" i="2"/>
  <c r="M577" i="2"/>
  <c r="L577" i="2"/>
  <c r="L569" i="2"/>
  <c r="M569" i="2" s="1"/>
  <c r="M561" i="2"/>
  <c r="L561" i="2"/>
  <c r="M553" i="2"/>
  <c r="L553" i="2"/>
  <c r="M545" i="2"/>
  <c r="L545" i="2"/>
  <c r="M537" i="2"/>
  <c r="L537" i="2"/>
  <c r="L529" i="2"/>
  <c r="M529" i="2" s="1"/>
  <c r="M521" i="2"/>
  <c r="L521" i="2"/>
  <c r="M513" i="2"/>
  <c r="L513" i="2"/>
  <c r="L505" i="2"/>
  <c r="M505" i="2" s="1"/>
  <c r="M497" i="2"/>
  <c r="L497" i="2"/>
  <c r="M489" i="2"/>
  <c r="L489" i="2"/>
  <c r="M481" i="2"/>
  <c r="L481" i="2"/>
  <c r="M473" i="2"/>
  <c r="L473" i="2"/>
  <c r="L465" i="2"/>
  <c r="M465" i="2" s="1"/>
  <c r="M457" i="2"/>
  <c r="L457" i="2"/>
  <c r="M449" i="2"/>
  <c r="L449" i="2"/>
  <c r="L441" i="2"/>
  <c r="M441" i="2" s="1"/>
  <c r="M433" i="2"/>
  <c r="L433" i="2"/>
  <c r="M425" i="2"/>
  <c r="L425" i="2"/>
  <c r="M417" i="2"/>
  <c r="L417" i="2"/>
  <c r="M409" i="2"/>
  <c r="L409" i="2"/>
  <c r="L401" i="2"/>
  <c r="M401" i="2" s="1"/>
  <c r="M393" i="2"/>
  <c r="L393" i="2"/>
  <c r="M385" i="2"/>
  <c r="L385" i="2"/>
  <c r="L377" i="2"/>
  <c r="M377" i="2" s="1"/>
  <c r="M369" i="2"/>
  <c r="L369" i="2"/>
  <c r="M361" i="2"/>
  <c r="L361" i="2"/>
  <c r="M353" i="2"/>
  <c r="L353" i="2"/>
  <c r="M345" i="2"/>
  <c r="L345" i="2"/>
  <c r="L337" i="2"/>
  <c r="M337" i="2" s="1"/>
  <c r="M329" i="2"/>
  <c r="L329" i="2"/>
  <c r="M321" i="2"/>
  <c r="L321" i="2"/>
  <c r="M313" i="2"/>
  <c r="L313" i="2"/>
  <c r="M305" i="2"/>
  <c r="L305" i="2"/>
  <c r="M297" i="2"/>
  <c r="L297" i="2"/>
  <c r="M289" i="2"/>
  <c r="L289" i="2"/>
  <c r="M281" i="2"/>
  <c r="L281" i="2"/>
  <c r="L273" i="2"/>
  <c r="M273" i="2" s="1"/>
  <c r="M265" i="2"/>
  <c r="L265" i="2"/>
  <c r="M257" i="2"/>
  <c r="L257" i="2"/>
  <c r="M249" i="2"/>
  <c r="L249" i="2"/>
  <c r="M241" i="2"/>
  <c r="L241" i="2"/>
  <c r="M233" i="2"/>
  <c r="L233" i="2"/>
  <c r="M225" i="2"/>
  <c r="L225" i="2"/>
  <c r="M217" i="2"/>
  <c r="L217" i="2"/>
  <c r="M209" i="2"/>
  <c r="L209" i="2"/>
  <c r="M201" i="2"/>
  <c r="L201" i="2"/>
  <c r="M193" i="2"/>
  <c r="L193" i="2"/>
  <c r="M185" i="2"/>
  <c r="L185" i="2"/>
  <c r="M177" i="2"/>
  <c r="L177" i="2"/>
  <c r="M169" i="2"/>
  <c r="L169" i="2"/>
  <c r="M161" i="2"/>
  <c r="L161" i="2"/>
  <c r="M153" i="2"/>
  <c r="L153" i="2"/>
  <c r="L145" i="2"/>
  <c r="M145" i="2" s="1"/>
  <c r="M137" i="2"/>
  <c r="L137" i="2"/>
  <c r="M129" i="2"/>
  <c r="L129" i="2"/>
  <c r="M121" i="2"/>
  <c r="L121" i="2"/>
  <c r="M113" i="2"/>
  <c r="L113" i="2"/>
  <c r="M105" i="2"/>
  <c r="L105" i="2"/>
  <c r="M97" i="2"/>
  <c r="L97" i="2"/>
  <c r="M89" i="2"/>
  <c r="L89" i="2"/>
  <c r="M81" i="2"/>
  <c r="L81" i="2"/>
  <c r="M73" i="2"/>
  <c r="L73" i="2"/>
  <c r="M65" i="2"/>
  <c r="L65" i="2"/>
  <c r="M57" i="2"/>
  <c r="L57" i="2"/>
  <c r="M49" i="2"/>
  <c r="L49" i="2"/>
  <c r="M41" i="2"/>
  <c r="L41" i="2"/>
  <c r="M33" i="2"/>
  <c r="L33" i="2"/>
  <c r="M25" i="2"/>
  <c r="L25" i="2"/>
  <c r="M3494" i="2"/>
  <c r="L3494" i="2"/>
  <c r="M3462" i="2"/>
  <c r="L3462" i="2"/>
  <c r="M3398" i="2"/>
  <c r="L3398" i="2"/>
  <c r="M3334" i="2"/>
  <c r="L3334" i="2"/>
  <c r="M3270" i="2"/>
  <c r="L3270" i="2"/>
  <c r="M3500" i="2"/>
  <c r="L3500" i="2"/>
  <c r="M3490" i="2"/>
  <c r="L3490" i="2"/>
  <c r="L3466" i="2"/>
  <c r="M3466" i="2" s="1"/>
  <c r="M3434" i="2"/>
  <c r="L3434" i="2"/>
  <c r="M3402" i="2"/>
  <c r="L3402" i="2"/>
  <c r="M3370" i="2"/>
  <c r="L3370" i="2"/>
  <c r="L3338" i="2"/>
  <c r="M3338" i="2" s="1"/>
  <c r="M3306" i="2"/>
  <c r="L3306" i="2"/>
  <c r="M3274" i="2"/>
  <c r="L3274" i="2"/>
  <c r="M3242" i="2"/>
  <c r="L3242" i="2"/>
  <c r="M3210" i="2"/>
  <c r="L3210" i="2"/>
  <c r="M3178" i="2"/>
  <c r="L3178" i="2"/>
  <c r="M3146" i="2"/>
  <c r="L3146" i="2"/>
  <c r="M3114" i="2"/>
  <c r="L3114" i="2"/>
  <c r="M3082" i="2"/>
  <c r="L3082" i="2"/>
  <c r="M3058" i="2"/>
  <c r="L3058" i="2"/>
  <c r="M3026" i="2"/>
  <c r="L3026" i="2"/>
  <c r="M2994" i="2"/>
  <c r="L2994" i="2"/>
  <c r="L2962" i="2"/>
  <c r="M2962" i="2" s="1"/>
  <c r="M2930" i="2"/>
  <c r="L2930" i="2"/>
  <c r="M2890" i="2"/>
  <c r="L2890" i="2"/>
  <c r="M2858" i="2"/>
  <c r="L2858" i="2"/>
  <c r="M2826" i="2"/>
  <c r="L2826" i="2"/>
  <c r="L2794" i="2"/>
  <c r="M2794" i="2" s="1"/>
  <c r="M2762" i="2"/>
  <c r="L2762" i="2"/>
  <c r="M2730" i="2"/>
  <c r="L2730" i="2"/>
  <c r="M2698" i="2"/>
  <c r="L2698" i="2"/>
  <c r="L2666" i="2"/>
  <c r="M2666" i="2" s="1"/>
  <c r="M2634" i="2"/>
  <c r="L2634" i="2"/>
  <c r="M2610" i="2"/>
  <c r="L2610" i="2"/>
  <c r="M2578" i="2"/>
  <c r="L2578" i="2"/>
  <c r="M2546" i="2"/>
  <c r="L2546" i="2"/>
  <c r="M2514" i="2"/>
  <c r="L2514" i="2"/>
  <c r="M2482" i="2"/>
  <c r="L2482" i="2"/>
  <c r="M2450" i="2"/>
  <c r="L2450" i="2"/>
  <c r="L2418" i="2"/>
  <c r="M2418" i="2" s="1"/>
  <c r="M2386" i="2"/>
  <c r="L2386" i="2"/>
  <c r="M2354" i="2"/>
  <c r="L2354" i="2"/>
  <c r="L2330" i="2"/>
  <c r="M2330" i="2" s="1"/>
  <c r="M2306" i="2"/>
  <c r="L2306" i="2"/>
  <c r="M2274" i="2"/>
  <c r="L2274" i="2"/>
  <c r="M2250" i="2"/>
  <c r="L2250" i="2"/>
  <c r="M2226" i="2"/>
  <c r="L2226" i="2"/>
  <c r="M2202" i="2"/>
  <c r="L2202" i="2"/>
  <c r="M2178" i="2"/>
  <c r="L2178" i="2"/>
  <c r="M2154" i="2"/>
  <c r="L2154" i="2"/>
  <c r="M2130" i="2"/>
  <c r="L2130" i="2"/>
  <c r="M2106" i="2"/>
  <c r="L2106" i="2"/>
  <c r="M2082" i="2"/>
  <c r="L2082" i="2"/>
  <c r="M2058" i="2"/>
  <c r="L2058" i="2"/>
  <c r="M2034" i="2"/>
  <c r="L2034" i="2"/>
  <c r="M2010" i="2"/>
  <c r="L2010" i="2"/>
  <c r="M1986" i="2"/>
  <c r="L1986" i="2"/>
  <c r="M1970" i="2"/>
  <c r="L1970" i="2"/>
  <c r="M1946" i="2"/>
  <c r="L1946" i="2"/>
  <c r="M1922" i="2"/>
  <c r="L1922" i="2"/>
  <c r="M1898" i="2"/>
  <c r="L1898" i="2"/>
  <c r="M1874" i="2"/>
  <c r="L1874" i="2"/>
  <c r="L1850" i="2"/>
  <c r="M1850" i="2" s="1"/>
  <c r="L1826" i="2"/>
  <c r="M1826" i="2" s="1"/>
  <c r="M1802" i="2"/>
  <c r="L1802" i="2"/>
  <c r="M3505" i="2"/>
  <c r="L3505" i="2"/>
  <c r="L3489" i="2"/>
  <c r="M3489" i="2" s="1"/>
  <c r="M3473" i="2"/>
  <c r="L3473" i="2"/>
  <c r="M3457" i="2"/>
  <c r="L3457" i="2"/>
  <c r="M3441" i="2"/>
  <c r="L3441" i="2"/>
  <c r="L3425" i="2"/>
  <c r="M3425" i="2" s="1"/>
  <c r="M3409" i="2"/>
  <c r="L3409" i="2"/>
  <c r="M3393" i="2"/>
  <c r="L3393" i="2"/>
  <c r="M3377" i="2"/>
  <c r="L3377" i="2"/>
  <c r="L3361" i="2"/>
  <c r="M3361" i="2" s="1"/>
  <c r="M12" i="2"/>
  <c r="L12" i="2"/>
  <c r="M3504" i="2"/>
  <c r="L3504" i="2"/>
  <c r="M3496" i="2"/>
  <c r="L3496" i="2"/>
  <c r="L3488" i="2"/>
  <c r="M3488" i="2" s="1"/>
  <c r="M3480" i="2"/>
  <c r="L3480" i="2"/>
  <c r="M3472" i="2"/>
  <c r="L3472" i="2"/>
  <c r="M3464" i="2"/>
  <c r="L3464" i="2"/>
  <c r="M3456" i="2"/>
  <c r="L3456" i="2"/>
  <c r="L3448" i="2"/>
  <c r="M3448" i="2" s="1"/>
  <c r="M3440" i="2"/>
  <c r="L3440" i="2"/>
  <c r="M3432" i="2"/>
  <c r="L3432" i="2"/>
  <c r="L3424" i="2"/>
  <c r="M3424" i="2" s="1"/>
  <c r="M3416" i="2"/>
  <c r="L3416" i="2"/>
  <c r="M3408" i="2"/>
  <c r="L3408" i="2"/>
  <c r="M3400" i="2"/>
  <c r="L3400" i="2"/>
  <c r="M3392" i="2"/>
  <c r="L3392" i="2"/>
  <c r="L3384" i="2"/>
  <c r="M3384" i="2" s="1"/>
  <c r="M3376" i="2"/>
  <c r="L3376" i="2"/>
  <c r="M3368" i="2"/>
  <c r="L3368" i="2"/>
  <c r="L3360" i="2"/>
  <c r="M3360" i="2" s="1"/>
  <c r="M3352" i="2"/>
  <c r="L3352" i="2"/>
  <c r="M3344" i="2"/>
  <c r="L3344" i="2"/>
  <c r="M3336" i="2"/>
  <c r="L3336" i="2"/>
  <c r="M3328" i="2"/>
  <c r="L3328" i="2"/>
  <c r="L3320" i="2"/>
  <c r="M3320" i="2" s="1"/>
  <c r="M3312" i="2"/>
  <c r="L3312" i="2"/>
  <c r="M3304" i="2"/>
  <c r="L3304" i="2"/>
  <c r="M3296" i="2"/>
  <c r="L3296" i="2"/>
  <c r="M3288" i="2"/>
  <c r="L3288" i="2"/>
  <c r="M3280" i="2"/>
  <c r="L3280" i="2"/>
  <c r="M3272" i="2"/>
  <c r="L3272" i="2"/>
  <c r="M3264" i="2"/>
  <c r="L3264" i="2"/>
  <c r="M3256" i="2"/>
  <c r="L3256" i="2"/>
  <c r="M3248" i="2"/>
  <c r="L3248" i="2"/>
  <c r="M3240" i="2"/>
  <c r="L3240" i="2"/>
  <c r="M3232" i="2"/>
  <c r="L3232" i="2"/>
  <c r="M3224" i="2"/>
  <c r="L3224" i="2"/>
  <c r="M3216" i="2"/>
  <c r="L3216" i="2"/>
  <c r="M3208" i="2"/>
  <c r="L3208" i="2"/>
  <c r="M3200" i="2"/>
  <c r="L3200" i="2"/>
  <c r="L3192" i="2"/>
  <c r="M3192" i="2" s="1"/>
  <c r="M3184" i="2"/>
  <c r="L3184" i="2"/>
  <c r="M3176" i="2"/>
  <c r="L3176" i="2"/>
  <c r="M3168" i="2"/>
  <c r="L3168" i="2"/>
  <c r="M3160" i="2"/>
  <c r="L3160" i="2"/>
  <c r="M3152" i="2"/>
  <c r="L3152" i="2"/>
  <c r="M3144" i="2"/>
  <c r="L3144" i="2"/>
  <c r="M3136" i="2"/>
  <c r="L3136" i="2"/>
  <c r="L3128" i="2"/>
  <c r="M3128" i="2" s="1"/>
  <c r="M3120" i="2"/>
  <c r="L3120" i="2"/>
  <c r="M3112" i="2"/>
  <c r="L3112" i="2"/>
  <c r="M3104" i="2"/>
  <c r="L3104" i="2"/>
  <c r="M3096" i="2"/>
  <c r="L3096" i="2"/>
  <c r="M3088" i="2"/>
  <c r="L3088" i="2"/>
  <c r="M3080" i="2"/>
  <c r="L3080" i="2"/>
  <c r="M3072" i="2"/>
  <c r="L3072" i="2"/>
  <c r="M3064" i="2"/>
  <c r="L3064" i="2"/>
  <c r="M3056" i="2"/>
  <c r="L3056" i="2"/>
  <c r="M3048" i="2"/>
  <c r="L3048" i="2"/>
  <c r="M3040" i="2"/>
  <c r="L3040" i="2"/>
  <c r="M3032" i="2"/>
  <c r="L3032" i="2"/>
  <c r="M3024" i="2"/>
  <c r="L3024" i="2"/>
  <c r="M3016" i="2"/>
  <c r="L3016" i="2"/>
  <c r="L3008" i="2"/>
  <c r="M3008" i="2" s="1"/>
  <c r="M3000" i="2"/>
  <c r="L3000" i="2"/>
  <c r="M2992" i="2"/>
  <c r="L2992" i="2"/>
  <c r="M2984" i="2"/>
  <c r="L2984" i="2"/>
  <c r="M2976" i="2"/>
  <c r="L2976" i="2"/>
  <c r="M2968" i="2"/>
  <c r="L2968" i="2"/>
  <c r="M2960" i="2"/>
  <c r="L2960" i="2"/>
  <c r="M2952" i="2"/>
  <c r="L2952" i="2"/>
  <c r="L2944" i="2"/>
  <c r="M2944" i="2" s="1"/>
  <c r="M2936" i="2"/>
  <c r="L2936" i="2"/>
  <c r="M2928" i="2"/>
  <c r="L2928" i="2"/>
  <c r="M2920" i="2"/>
  <c r="L2920" i="2"/>
  <c r="M2912" i="2"/>
  <c r="L2912" i="2"/>
  <c r="M2904" i="2"/>
  <c r="L2904" i="2"/>
  <c r="M2896" i="2"/>
  <c r="L2896" i="2"/>
  <c r="M2888" i="2"/>
  <c r="L2888" i="2"/>
  <c r="L2880" i="2"/>
  <c r="M2880" i="2" s="1"/>
  <c r="M2872" i="2"/>
  <c r="L2872" i="2"/>
  <c r="M2864" i="2"/>
  <c r="L2864" i="2"/>
  <c r="M2856" i="2"/>
  <c r="L2856" i="2"/>
  <c r="M2848" i="2"/>
  <c r="L2848" i="2"/>
  <c r="M2840" i="2"/>
  <c r="L2840" i="2"/>
  <c r="M2832" i="2"/>
  <c r="L2832" i="2"/>
  <c r="M2824" i="2"/>
  <c r="L2824" i="2"/>
  <c r="L2816" i="2"/>
  <c r="M2816" i="2" s="1"/>
  <c r="M2808" i="2"/>
  <c r="L2808" i="2"/>
  <c r="M2800" i="2"/>
  <c r="L2800" i="2"/>
  <c r="M2792" i="2"/>
  <c r="L2792" i="2"/>
  <c r="M2784" i="2"/>
  <c r="L2784" i="2"/>
  <c r="L2776" i="2"/>
  <c r="M2776" i="2" s="1"/>
  <c r="M2768" i="2"/>
  <c r="L2768" i="2"/>
  <c r="M2760" i="2"/>
  <c r="L2760" i="2"/>
  <c r="M2752" i="2"/>
  <c r="L2752" i="2"/>
  <c r="M2744" i="2"/>
  <c r="L2744" i="2"/>
  <c r="M2736" i="2"/>
  <c r="L2736" i="2"/>
  <c r="M2728" i="2"/>
  <c r="L2728" i="2"/>
  <c r="M2720" i="2"/>
  <c r="L2720" i="2"/>
  <c r="L2712" i="2"/>
  <c r="M2712" i="2" s="1"/>
  <c r="M2704" i="2"/>
  <c r="L2704" i="2"/>
  <c r="M2696" i="2"/>
  <c r="L2696" i="2"/>
  <c r="L2688" i="2"/>
  <c r="M2688" i="2" s="1"/>
  <c r="M2680" i="2"/>
  <c r="L2680" i="2"/>
  <c r="M2672" i="2"/>
  <c r="L2672" i="2"/>
  <c r="M2664" i="2"/>
  <c r="L2664" i="2"/>
  <c r="M2656" i="2"/>
  <c r="L2656" i="2"/>
  <c r="L2648" i="2"/>
  <c r="M2648" i="2" s="1"/>
  <c r="M2640" i="2"/>
  <c r="L2640" i="2"/>
  <c r="M2632" i="2"/>
  <c r="L2632" i="2"/>
  <c r="L2624" i="2"/>
  <c r="M2624" i="2" s="1"/>
  <c r="M2616" i="2"/>
  <c r="L2616" i="2"/>
  <c r="M2608" i="2"/>
  <c r="L2608" i="2"/>
  <c r="M2600" i="2"/>
  <c r="L2600" i="2"/>
  <c r="M2592" i="2"/>
  <c r="L2592" i="2"/>
  <c r="L2584" i="2"/>
  <c r="M2584" i="2" s="1"/>
  <c r="M2576" i="2"/>
  <c r="L2576" i="2"/>
  <c r="M2568" i="2"/>
  <c r="L2568" i="2"/>
  <c r="M2560" i="2"/>
  <c r="L2560" i="2"/>
  <c r="M2552" i="2"/>
  <c r="L2552" i="2"/>
  <c r="M2544" i="2"/>
  <c r="L2544" i="2"/>
  <c r="M2536" i="2"/>
  <c r="L2536" i="2"/>
  <c r="M2528" i="2"/>
  <c r="L2528" i="2"/>
  <c r="M2520" i="2"/>
  <c r="L2520" i="2"/>
  <c r="M2512" i="2"/>
  <c r="L2512" i="2"/>
  <c r="M2504" i="2"/>
  <c r="L2504" i="2"/>
  <c r="M2496" i="2"/>
  <c r="L2496" i="2"/>
  <c r="M2488" i="2"/>
  <c r="L2488" i="2"/>
  <c r="M2480" i="2"/>
  <c r="L2480" i="2"/>
  <c r="M2472" i="2"/>
  <c r="L2472" i="2"/>
  <c r="M2464" i="2"/>
  <c r="L2464" i="2"/>
  <c r="M2456" i="2"/>
  <c r="L2456" i="2"/>
  <c r="M2448" i="2"/>
  <c r="L2448" i="2"/>
  <c r="M2440" i="2"/>
  <c r="L2440" i="2"/>
  <c r="M2432" i="2"/>
  <c r="L2432" i="2"/>
  <c r="M2424" i="2"/>
  <c r="L2424" i="2"/>
  <c r="M2416" i="2"/>
  <c r="L2416" i="2"/>
  <c r="M2408" i="2"/>
  <c r="L2408" i="2"/>
  <c r="M2400" i="2"/>
  <c r="L2400" i="2"/>
  <c r="M2392" i="2"/>
  <c r="L2392" i="2"/>
  <c r="M2384" i="2"/>
  <c r="L2384" i="2"/>
  <c r="M2376" i="2"/>
  <c r="L2376" i="2"/>
  <c r="M2368" i="2"/>
  <c r="L2368" i="2"/>
  <c r="M2360" i="2"/>
  <c r="L2360" i="2"/>
  <c r="M2352" i="2"/>
  <c r="L2352" i="2"/>
  <c r="M2344" i="2"/>
  <c r="L2344" i="2"/>
  <c r="M2336" i="2"/>
  <c r="L2336" i="2"/>
  <c r="M2328" i="2"/>
  <c r="L2328" i="2"/>
  <c r="M2320" i="2"/>
  <c r="L2320" i="2"/>
  <c r="M2312" i="2"/>
  <c r="L2312" i="2"/>
  <c r="M2304" i="2"/>
  <c r="L2304" i="2"/>
  <c r="M2296" i="2"/>
  <c r="L2296" i="2"/>
  <c r="M2288" i="2"/>
  <c r="L2288" i="2"/>
  <c r="M2280" i="2"/>
  <c r="L2280" i="2"/>
  <c r="L2272" i="2"/>
  <c r="M2272" i="2" s="1"/>
  <c r="M2264" i="2"/>
  <c r="L2264" i="2"/>
  <c r="M2256" i="2"/>
  <c r="L2256" i="2"/>
  <c r="M2248" i="2"/>
  <c r="L2248" i="2"/>
  <c r="M2240" i="2"/>
  <c r="L2240" i="2"/>
  <c r="M2232" i="2"/>
  <c r="L2232" i="2"/>
  <c r="M2224" i="2"/>
  <c r="L2224" i="2"/>
  <c r="M2216" i="2"/>
  <c r="L2216" i="2"/>
  <c r="L2208" i="2"/>
  <c r="M2208" i="2" s="1"/>
  <c r="M2200" i="2"/>
  <c r="L2200" i="2"/>
  <c r="M2192" i="2"/>
  <c r="L2192" i="2"/>
  <c r="M2184" i="2"/>
  <c r="L2184" i="2"/>
  <c r="M2176" i="2"/>
  <c r="L2176" i="2"/>
  <c r="M2168" i="2"/>
  <c r="L2168" i="2"/>
  <c r="M2160" i="2"/>
  <c r="L2160" i="2"/>
  <c r="M2152" i="2"/>
  <c r="L2152" i="2"/>
  <c r="L2144" i="2"/>
  <c r="M2144" i="2" s="1"/>
  <c r="M2136" i="2"/>
  <c r="L2136" i="2"/>
  <c r="M2128" i="2"/>
  <c r="L2128" i="2"/>
  <c r="M2120" i="2"/>
  <c r="L2120" i="2"/>
  <c r="M2112" i="2"/>
  <c r="L2112" i="2"/>
  <c r="L2104" i="2"/>
  <c r="M2104" i="2" s="1"/>
  <c r="M2096" i="2"/>
  <c r="L2096" i="2"/>
  <c r="M2088" i="2"/>
  <c r="L2088" i="2"/>
  <c r="L2080" i="2"/>
  <c r="M2080" i="2" s="1"/>
  <c r="M2072" i="2"/>
  <c r="L2072" i="2"/>
  <c r="M2064" i="2"/>
  <c r="L2064" i="2"/>
  <c r="M2056" i="2"/>
  <c r="L2056" i="2"/>
  <c r="M2048" i="2"/>
  <c r="L2048" i="2"/>
  <c r="L2040" i="2"/>
  <c r="M2040" i="2" s="1"/>
  <c r="M2032" i="2"/>
  <c r="L2032" i="2"/>
  <c r="M2024" i="2"/>
  <c r="L2024" i="2"/>
  <c r="M2016" i="2"/>
  <c r="L2016" i="2"/>
  <c r="M2008" i="2"/>
  <c r="L2008" i="2"/>
  <c r="M2000" i="2"/>
  <c r="L2000" i="2"/>
  <c r="M1992" i="2"/>
  <c r="L1992" i="2"/>
  <c r="M1984" i="2"/>
  <c r="L1984" i="2"/>
  <c r="L1976" i="2"/>
  <c r="M1976" i="2" s="1"/>
  <c r="M1968" i="2"/>
  <c r="L1968" i="2"/>
  <c r="M1960" i="2"/>
  <c r="L1960" i="2"/>
  <c r="M1952" i="2"/>
  <c r="L1952" i="2"/>
  <c r="M1944" i="2"/>
  <c r="L1944" i="2"/>
  <c r="M1936" i="2"/>
  <c r="L1936" i="2"/>
  <c r="M1928" i="2"/>
  <c r="L1928" i="2"/>
  <c r="M1920" i="2"/>
  <c r="L1920" i="2"/>
  <c r="L1912" i="2"/>
  <c r="M1912" i="2" s="1"/>
  <c r="M1904" i="2"/>
  <c r="L1904" i="2"/>
  <c r="M1896" i="2"/>
  <c r="L1896" i="2"/>
  <c r="M1888" i="2"/>
  <c r="L1888" i="2"/>
  <c r="M1880" i="2"/>
  <c r="L1880" i="2"/>
  <c r="M1872" i="2"/>
  <c r="L1872" i="2"/>
  <c r="M1864" i="2"/>
  <c r="L1864" i="2"/>
  <c r="M1856" i="2"/>
  <c r="L1856" i="2"/>
  <c r="L1848" i="2"/>
  <c r="M1848" i="2" s="1"/>
  <c r="M1840" i="2"/>
  <c r="L1840" i="2"/>
  <c r="M1832" i="2"/>
  <c r="L1832" i="2"/>
  <c r="M1824" i="2"/>
  <c r="L1824" i="2"/>
  <c r="M1816" i="2"/>
  <c r="L1816" i="2"/>
  <c r="M1808" i="2"/>
  <c r="L1808" i="2"/>
  <c r="M1800" i="2"/>
  <c r="L1800" i="2"/>
  <c r="M1792" i="2"/>
  <c r="L1792" i="2"/>
  <c r="M1784" i="2"/>
  <c r="L1784" i="2"/>
  <c r="M1776" i="2"/>
  <c r="L1776" i="2"/>
  <c r="M1768" i="2"/>
  <c r="L1768" i="2"/>
  <c r="M1760" i="2"/>
  <c r="L1760" i="2"/>
  <c r="M1752" i="2"/>
  <c r="L1752" i="2"/>
  <c r="M1744" i="2"/>
  <c r="L1744" i="2"/>
  <c r="M1736" i="2"/>
  <c r="L1736" i="2"/>
  <c r="M1728" i="2"/>
  <c r="L1728" i="2"/>
  <c r="M1720" i="2"/>
  <c r="L1720" i="2"/>
  <c r="M1712" i="2"/>
  <c r="L1712" i="2"/>
  <c r="M1704" i="2"/>
  <c r="L1704" i="2"/>
  <c r="M1696" i="2"/>
  <c r="L1696" i="2"/>
  <c r="M1688" i="2"/>
  <c r="L1688" i="2"/>
  <c r="M1680" i="2"/>
  <c r="L1680" i="2"/>
  <c r="M1672" i="2"/>
  <c r="L1672" i="2"/>
  <c r="M1664" i="2"/>
  <c r="L1664" i="2"/>
  <c r="M1656" i="2"/>
  <c r="L1656" i="2"/>
  <c r="M1648" i="2"/>
  <c r="L1648" i="2"/>
  <c r="M1640" i="2"/>
  <c r="L1640" i="2"/>
  <c r="M1632" i="2"/>
  <c r="L1632" i="2"/>
  <c r="M1624" i="2"/>
  <c r="L1624" i="2"/>
  <c r="M1616" i="2"/>
  <c r="L1616" i="2"/>
  <c r="M1608" i="2"/>
  <c r="L1608" i="2"/>
  <c r="M1600" i="2"/>
  <c r="L1600" i="2"/>
  <c r="M1592" i="2"/>
  <c r="L1592" i="2"/>
  <c r="M1584" i="2"/>
  <c r="L1584" i="2"/>
  <c r="M1576" i="2"/>
  <c r="L1576" i="2"/>
  <c r="M1568" i="2"/>
  <c r="L1568" i="2"/>
  <c r="M1560" i="2"/>
  <c r="L1560" i="2"/>
  <c r="M1552" i="2"/>
  <c r="L1552" i="2"/>
  <c r="M1544" i="2"/>
  <c r="L1544" i="2"/>
  <c r="L1536" i="2"/>
  <c r="M1536" i="2" s="1"/>
  <c r="M1528" i="2"/>
  <c r="L1528" i="2"/>
  <c r="M1520" i="2"/>
  <c r="L1520" i="2"/>
  <c r="M1512" i="2"/>
  <c r="L1512" i="2"/>
  <c r="M1504" i="2"/>
  <c r="L1504" i="2"/>
  <c r="L1496" i="2"/>
  <c r="M1496" i="2" s="1"/>
  <c r="M1488" i="2"/>
  <c r="L1488" i="2"/>
  <c r="M1480" i="2"/>
  <c r="L1480" i="2"/>
  <c r="L1472" i="2"/>
  <c r="M1472" i="2" s="1"/>
  <c r="M1464" i="2"/>
  <c r="L1464" i="2"/>
  <c r="M1456" i="2"/>
  <c r="L1456" i="2"/>
  <c r="M1448" i="2"/>
  <c r="L1448" i="2"/>
  <c r="M1440" i="2"/>
  <c r="L1440" i="2"/>
  <c r="L1432" i="2"/>
  <c r="M1432" i="2" s="1"/>
  <c r="M1424" i="2"/>
  <c r="L1424" i="2"/>
  <c r="M1416" i="2"/>
  <c r="L1416" i="2"/>
  <c r="L1408" i="2"/>
  <c r="M1408" i="2" s="1"/>
  <c r="M1400" i="2"/>
  <c r="L1400" i="2"/>
  <c r="M1392" i="2"/>
  <c r="L1392" i="2"/>
  <c r="M1384" i="2"/>
  <c r="L1384" i="2"/>
  <c r="M1376" i="2"/>
  <c r="L1376" i="2"/>
  <c r="L1368" i="2"/>
  <c r="M1368" i="2" s="1"/>
  <c r="M1360" i="2"/>
  <c r="L1360" i="2"/>
  <c r="M1352" i="2"/>
  <c r="L1352" i="2"/>
  <c r="L1344" i="2"/>
  <c r="M1344" i="2" s="1"/>
  <c r="M1336" i="2"/>
  <c r="L1336" i="2"/>
  <c r="M1328" i="2"/>
  <c r="L1328" i="2"/>
  <c r="M1320" i="2"/>
  <c r="L1320" i="2"/>
  <c r="M1312" i="2"/>
  <c r="L1312" i="2"/>
  <c r="L1304" i="2"/>
  <c r="M1304" i="2" s="1"/>
  <c r="M1296" i="2"/>
  <c r="L1296" i="2"/>
  <c r="M1288" i="2"/>
  <c r="L1288" i="2"/>
  <c r="M1280" i="2"/>
  <c r="L1280" i="2"/>
  <c r="M1272" i="2"/>
  <c r="L1272" i="2"/>
  <c r="M1264" i="2"/>
  <c r="L1264" i="2"/>
  <c r="M1256" i="2"/>
  <c r="L1256" i="2"/>
  <c r="M1248" i="2"/>
  <c r="L1248" i="2"/>
  <c r="L1240" i="2"/>
  <c r="M1240" i="2" s="1"/>
  <c r="M1232" i="2"/>
  <c r="L1232" i="2"/>
  <c r="M1224" i="2"/>
  <c r="L1224" i="2"/>
  <c r="M1216" i="2"/>
  <c r="L1216" i="2"/>
  <c r="M1208" i="2"/>
  <c r="L1208" i="2"/>
  <c r="M1200" i="2"/>
  <c r="L1200" i="2"/>
  <c r="M1192" i="2"/>
  <c r="L1192" i="2"/>
  <c r="M1184" i="2"/>
  <c r="L1184" i="2"/>
  <c r="L1176" i="2"/>
  <c r="M1176" i="2" s="1"/>
  <c r="M1168" i="2"/>
  <c r="L1168" i="2"/>
  <c r="M1160" i="2"/>
  <c r="L1160" i="2"/>
  <c r="M1152" i="2"/>
  <c r="L1152" i="2"/>
  <c r="M1144" i="2"/>
  <c r="L1144" i="2"/>
  <c r="M1136" i="2"/>
  <c r="L1136" i="2"/>
  <c r="M1128" i="2"/>
  <c r="L1128" i="2"/>
  <c r="M1120" i="2"/>
  <c r="L1120" i="2"/>
  <c r="L1112" i="2"/>
  <c r="M1112" i="2" s="1"/>
  <c r="M1104" i="2"/>
  <c r="L1104" i="2"/>
  <c r="M1096" i="2"/>
  <c r="L1096" i="2"/>
  <c r="M1088" i="2"/>
  <c r="L1088" i="2"/>
  <c r="M1080" i="2"/>
  <c r="L1080" i="2"/>
  <c r="M1072" i="2"/>
  <c r="L1072" i="2"/>
  <c r="M1064" i="2"/>
  <c r="L1064" i="2"/>
  <c r="M1056" i="2"/>
  <c r="L1056" i="2"/>
  <c r="M1048" i="2"/>
  <c r="L1048" i="2"/>
  <c r="M1040" i="2"/>
  <c r="L1040" i="2"/>
  <c r="M1032" i="2"/>
  <c r="L1032" i="2"/>
  <c r="M1024" i="2"/>
  <c r="L1024" i="2"/>
  <c r="M1016" i="2"/>
  <c r="L1016" i="2"/>
  <c r="M1008" i="2"/>
  <c r="L1008" i="2"/>
  <c r="M1000" i="2"/>
  <c r="L1000" i="2"/>
  <c r="L992" i="2"/>
  <c r="M992" i="2" s="1"/>
  <c r="M984" i="2"/>
  <c r="L984" i="2"/>
  <c r="M976" i="2"/>
  <c r="L976" i="2"/>
  <c r="M968" i="2"/>
  <c r="L968" i="2"/>
  <c r="M960" i="2"/>
  <c r="L960" i="2"/>
  <c r="M952" i="2"/>
  <c r="L952" i="2"/>
  <c r="M944" i="2"/>
  <c r="L944" i="2"/>
  <c r="M936" i="2"/>
  <c r="L936" i="2"/>
  <c r="M928" i="2"/>
  <c r="L928" i="2"/>
  <c r="M920" i="2"/>
  <c r="L920" i="2"/>
  <c r="M912" i="2"/>
  <c r="L912" i="2"/>
  <c r="M904" i="2"/>
  <c r="L904" i="2"/>
  <c r="M896" i="2"/>
  <c r="L896" i="2"/>
  <c r="M888" i="2"/>
  <c r="L888" i="2"/>
  <c r="M880" i="2"/>
  <c r="L880" i="2"/>
  <c r="M872" i="2"/>
  <c r="L872" i="2"/>
  <c r="L864" i="2"/>
  <c r="M864" i="2" s="1"/>
  <c r="M856" i="2"/>
  <c r="L856" i="2"/>
  <c r="M848" i="2"/>
  <c r="L848" i="2"/>
  <c r="M840" i="2"/>
  <c r="L840" i="2"/>
  <c r="M832" i="2"/>
  <c r="L832" i="2"/>
  <c r="M824" i="2"/>
  <c r="L824" i="2"/>
  <c r="M816" i="2"/>
  <c r="L816" i="2"/>
  <c r="M808" i="2"/>
  <c r="L808" i="2"/>
  <c r="L800" i="2"/>
  <c r="M800" i="2" s="1"/>
  <c r="M792" i="2"/>
  <c r="L792" i="2"/>
  <c r="M784" i="2"/>
  <c r="L784" i="2"/>
  <c r="M776" i="2"/>
  <c r="L776" i="2"/>
  <c r="M768" i="2"/>
  <c r="L768" i="2"/>
  <c r="L760" i="2"/>
  <c r="M760" i="2" s="1"/>
  <c r="M752" i="2"/>
  <c r="L752" i="2"/>
  <c r="M744" i="2"/>
  <c r="L744" i="2"/>
  <c r="L736" i="2"/>
  <c r="M736" i="2" s="1"/>
  <c r="M728" i="2"/>
  <c r="L728" i="2"/>
  <c r="M720" i="2"/>
  <c r="L720" i="2"/>
  <c r="M712" i="2"/>
  <c r="L712" i="2"/>
  <c r="M704" i="2"/>
  <c r="L704" i="2"/>
  <c r="L696" i="2"/>
  <c r="M696" i="2" s="1"/>
  <c r="M688" i="2"/>
  <c r="L688" i="2"/>
  <c r="M680" i="2"/>
  <c r="L680" i="2"/>
  <c r="M672" i="2"/>
  <c r="L672" i="2"/>
  <c r="M664" i="2"/>
  <c r="L664" i="2"/>
  <c r="M656" i="2"/>
  <c r="L656" i="2"/>
  <c r="M648" i="2"/>
  <c r="L648" i="2"/>
  <c r="M640" i="2"/>
  <c r="L640" i="2"/>
  <c r="L632" i="2"/>
  <c r="M632" i="2" s="1"/>
  <c r="M624" i="2"/>
  <c r="L624" i="2"/>
  <c r="M616" i="2"/>
  <c r="L616" i="2"/>
  <c r="M608" i="2"/>
  <c r="L608" i="2"/>
  <c r="M600" i="2"/>
  <c r="L600" i="2"/>
  <c r="M592" i="2"/>
  <c r="L592" i="2"/>
  <c r="M584" i="2"/>
  <c r="L584" i="2"/>
  <c r="M576" i="2"/>
  <c r="L576" i="2"/>
  <c r="L568" i="2"/>
  <c r="M568" i="2" s="1"/>
  <c r="M560" i="2"/>
  <c r="L560" i="2"/>
  <c r="M552" i="2"/>
  <c r="L552" i="2"/>
  <c r="M544" i="2"/>
  <c r="L544" i="2"/>
  <c r="M536" i="2"/>
  <c r="L536" i="2"/>
  <c r="L528" i="2"/>
  <c r="M528" i="2" s="1"/>
  <c r="M520" i="2"/>
  <c r="L520" i="2"/>
  <c r="M512" i="2"/>
  <c r="L512" i="2"/>
  <c r="L504" i="2"/>
  <c r="M504" i="2" s="1"/>
  <c r="M496" i="2"/>
  <c r="L496" i="2"/>
  <c r="M488" i="2"/>
  <c r="L488" i="2"/>
  <c r="M480" i="2"/>
  <c r="L480" i="2"/>
  <c r="M472" i="2"/>
  <c r="L472" i="2"/>
  <c r="L464" i="2"/>
  <c r="M464" i="2" s="1"/>
  <c r="M456" i="2"/>
  <c r="L456" i="2"/>
  <c r="M448" i="2"/>
  <c r="L448" i="2"/>
  <c r="L440" i="2"/>
  <c r="M440" i="2" s="1"/>
  <c r="M432" i="2"/>
  <c r="L432" i="2"/>
  <c r="M424" i="2"/>
  <c r="L424" i="2"/>
  <c r="M416" i="2"/>
  <c r="L416" i="2"/>
  <c r="M408" i="2"/>
  <c r="L408" i="2"/>
  <c r="M400" i="2"/>
  <c r="L400" i="2"/>
  <c r="M392" i="2"/>
  <c r="L392" i="2"/>
  <c r="M384" i="2"/>
  <c r="L384" i="2"/>
  <c r="M376" i="2"/>
  <c r="L376" i="2"/>
  <c r="M368" i="2"/>
  <c r="L368" i="2"/>
  <c r="M360" i="2"/>
  <c r="L360" i="2"/>
  <c r="M352" i="2"/>
  <c r="L352" i="2"/>
  <c r="M344" i="2"/>
  <c r="L344" i="2"/>
  <c r="M336" i="2"/>
  <c r="L336" i="2"/>
  <c r="M328" i="2"/>
  <c r="L328" i="2"/>
  <c r="M320" i="2"/>
  <c r="L320" i="2"/>
  <c r="M312" i="2"/>
  <c r="L312" i="2"/>
  <c r="M304" i="2"/>
  <c r="L304" i="2"/>
  <c r="M296" i="2"/>
  <c r="L296" i="2"/>
  <c r="M288" i="2"/>
  <c r="L288" i="2"/>
  <c r="M280" i="2"/>
  <c r="L280" i="2"/>
  <c r="M272" i="2"/>
  <c r="L272" i="2"/>
  <c r="M264" i="2"/>
  <c r="L264" i="2"/>
  <c r="M256" i="2"/>
  <c r="L256" i="2"/>
  <c r="M248" i="2"/>
  <c r="L248" i="2"/>
  <c r="M240" i="2"/>
  <c r="L240" i="2"/>
  <c r="M232" i="2"/>
  <c r="L232" i="2"/>
  <c r="M224" i="2"/>
  <c r="L224" i="2"/>
  <c r="M216" i="2"/>
  <c r="L216" i="2"/>
  <c r="M208" i="2"/>
  <c r="L208" i="2"/>
  <c r="M200" i="2"/>
  <c r="L200" i="2"/>
  <c r="M192" i="2"/>
  <c r="L192" i="2"/>
  <c r="M184" i="2"/>
  <c r="L184" i="2"/>
  <c r="M176" i="2"/>
  <c r="L176" i="2"/>
  <c r="M168" i="2"/>
  <c r="L168" i="2"/>
  <c r="M160" i="2"/>
  <c r="L160" i="2"/>
  <c r="M152" i="2"/>
  <c r="L152" i="2"/>
  <c r="M144" i="2"/>
  <c r="L144" i="2"/>
  <c r="M136" i="2"/>
  <c r="L136" i="2"/>
  <c r="M128" i="2"/>
  <c r="L128" i="2"/>
  <c r="M120" i="2"/>
  <c r="L120" i="2"/>
  <c r="M112" i="2"/>
  <c r="L112" i="2"/>
  <c r="M104" i="2"/>
  <c r="L104" i="2"/>
  <c r="M96" i="2"/>
  <c r="L96" i="2"/>
  <c r="M88" i="2"/>
  <c r="L88" i="2"/>
  <c r="M80" i="2"/>
  <c r="L80" i="2"/>
  <c r="M72" i="2"/>
  <c r="L72" i="2"/>
  <c r="M64" i="2"/>
  <c r="L64" i="2"/>
  <c r="M56" i="2"/>
  <c r="L56" i="2"/>
  <c r="M48" i="2"/>
  <c r="L48" i="2"/>
  <c r="M40" i="2"/>
  <c r="L40" i="2"/>
  <c r="M32" i="2"/>
  <c r="L32" i="2"/>
  <c r="L24" i="2"/>
  <c r="M24" i="2" s="1"/>
  <c r="M3502" i="2"/>
  <c r="L3502" i="2"/>
  <c r="M3454" i="2"/>
  <c r="L3454" i="2"/>
  <c r="M3390" i="2"/>
  <c r="L3390" i="2"/>
  <c r="M3326" i="2"/>
  <c r="L3326" i="2"/>
  <c r="M3262" i="2"/>
  <c r="L3262" i="2"/>
  <c r="M3492" i="2"/>
  <c r="L3492" i="2"/>
  <c r="M3506" i="2"/>
  <c r="L3506" i="2"/>
  <c r="M3474" i="2"/>
  <c r="L3474" i="2"/>
  <c r="M3442" i="2"/>
  <c r="L3442" i="2"/>
  <c r="M3410" i="2"/>
  <c r="L3410" i="2"/>
  <c r="M3378" i="2"/>
  <c r="L3378" i="2"/>
  <c r="M3346" i="2"/>
  <c r="L3346" i="2"/>
  <c r="M3314" i="2"/>
  <c r="L3314" i="2"/>
  <c r="M3282" i="2"/>
  <c r="L3282" i="2"/>
  <c r="M3250" i="2"/>
  <c r="L3250" i="2"/>
  <c r="M3218" i="2"/>
  <c r="L3218" i="2"/>
  <c r="M3186" i="2"/>
  <c r="L3186" i="2"/>
  <c r="M3154" i="2"/>
  <c r="L3154" i="2"/>
  <c r="M3122" i="2"/>
  <c r="L3122" i="2"/>
  <c r="L3090" i="2"/>
  <c r="M3090" i="2" s="1"/>
  <c r="M3050" i="2"/>
  <c r="L3050" i="2"/>
  <c r="M3018" i="2"/>
  <c r="L3018" i="2"/>
  <c r="L2986" i="2"/>
  <c r="M2986" i="2" s="1"/>
  <c r="M2954" i="2"/>
  <c r="L2954" i="2"/>
  <c r="M2922" i="2"/>
  <c r="L2922" i="2"/>
  <c r="M2898" i="2"/>
  <c r="L2898" i="2"/>
  <c r="M2866" i="2"/>
  <c r="L2866" i="2"/>
  <c r="L2834" i="2"/>
  <c r="M2834" i="2" s="1"/>
  <c r="M2802" i="2"/>
  <c r="L2802" i="2"/>
  <c r="M2770" i="2"/>
  <c r="L2770" i="2"/>
  <c r="M2738" i="2"/>
  <c r="L2738" i="2"/>
  <c r="M2706" i="2"/>
  <c r="L2706" i="2"/>
  <c r="M2682" i="2"/>
  <c r="L2682" i="2"/>
  <c r="M2650" i="2"/>
  <c r="L2650" i="2"/>
  <c r="M2618" i="2"/>
  <c r="L2618" i="2"/>
  <c r="L2586" i="2"/>
  <c r="M2586" i="2" s="1"/>
  <c r="M2554" i="2"/>
  <c r="L2554" i="2"/>
  <c r="M2522" i="2"/>
  <c r="L2522" i="2"/>
  <c r="M2490" i="2"/>
  <c r="L2490" i="2"/>
  <c r="L2458" i="2"/>
  <c r="M2458" i="2" s="1"/>
  <c r="M2426" i="2"/>
  <c r="L2426" i="2"/>
  <c r="M2394" i="2"/>
  <c r="L2394" i="2"/>
  <c r="M2362" i="2"/>
  <c r="L2362" i="2"/>
  <c r="M11" i="2"/>
  <c r="L11" i="2"/>
  <c r="M3503" i="2"/>
  <c r="L3503" i="2"/>
  <c r="M3495" i="2"/>
  <c r="L3495" i="2"/>
  <c r="M3487" i="2"/>
  <c r="L3487" i="2"/>
  <c r="L3479" i="2"/>
  <c r="M3479" i="2"/>
  <c r="M3471" i="2"/>
  <c r="L3471" i="2"/>
  <c r="M3463" i="2"/>
  <c r="L3463" i="2"/>
  <c r="M3455" i="2"/>
  <c r="L3455" i="2"/>
  <c r="L3447" i="2"/>
  <c r="M3447" i="2"/>
  <c r="M3439" i="2"/>
  <c r="L3439" i="2"/>
  <c r="M3431" i="2"/>
  <c r="L3431" i="2"/>
  <c r="M3423" i="2"/>
  <c r="L3423" i="2"/>
  <c r="L3415" i="2"/>
  <c r="M3415" i="2"/>
  <c r="M3407" i="2"/>
  <c r="L3407" i="2"/>
  <c r="M3399" i="2"/>
  <c r="L3399" i="2"/>
  <c r="M3391" i="2"/>
  <c r="L3391" i="2"/>
  <c r="L3383" i="2"/>
  <c r="M3383" i="2"/>
  <c r="M3375" i="2"/>
  <c r="L3375" i="2"/>
  <c r="M3367" i="2"/>
  <c r="L3367" i="2"/>
  <c r="M3359" i="2"/>
  <c r="L3359" i="2"/>
  <c r="M3351" i="2"/>
  <c r="L3351" i="2"/>
  <c r="M3343" i="2"/>
  <c r="L3343" i="2"/>
  <c r="M3335" i="2"/>
  <c r="L3335" i="2"/>
  <c r="M3327" i="2"/>
  <c r="L3327" i="2"/>
  <c r="L3319" i="2"/>
  <c r="M3319" i="2" s="1"/>
  <c r="M3311" i="2"/>
  <c r="L3311" i="2"/>
  <c r="M3303" i="2"/>
  <c r="L3303" i="2"/>
  <c r="M3295" i="2"/>
  <c r="L3295" i="2"/>
  <c r="M3287" i="2"/>
  <c r="L3287" i="2"/>
  <c r="L3279" i="2"/>
  <c r="M3279" i="2" s="1"/>
  <c r="M3271" i="2"/>
  <c r="L3271" i="2"/>
  <c r="M3263" i="2"/>
  <c r="L3263" i="2"/>
  <c r="M3255" i="2"/>
  <c r="L3255" i="2"/>
  <c r="M3247" i="2"/>
  <c r="L3247" i="2"/>
  <c r="M3239" i="2"/>
  <c r="L3239" i="2"/>
  <c r="M3231" i="2"/>
  <c r="L3231" i="2"/>
  <c r="M3223" i="2"/>
  <c r="L3223" i="2"/>
  <c r="L3215" i="2"/>
  <c r="M3215" i="2" s="1"/>
  <c r="M3207" i="2"/>
  <c r="L3207" i="2"/>
  <c r="M3199" i="2"/>
  <c r="L3199" i="2"/>
  <c r="M3191" i="2"/>
  <c r="L3191" i="2"/>
  <c r="M3183" i="2"/>
  <c r="L3183" i="2"/>
  <c r="M3175" i="2"/>
  <c r="L3175" i="2"/>
  <c r="M3167" i="2"/>
  <c r="L3167" i="2"/>
  <c r="M3159" i="2"/>
  <c r="L3159" i="2"/>
  <c r="L3151" i="2"/>
  <c r="M3151" i="2" s="1"/>
  <c r="M3143" i="2"/>
  <c r="L3143" i="2"/>
  <c r="M3135" i="2"/>
  <c r="L3135" i="2"/>
  <c r="M3127" i="2"/>
  <c r="L3127" i="2"/>
  <c r="M3119" i="2"/>
  <c r="L3119" i="2"/>
  <c r="M3111" i="2"/>
  <c r="L3111" i="2"/>
  <c r="M3103" i="2"/>
  <c r="L3103" i="2"/>
  <c r="M3095" i="2"/>
  <c r="L3095" i="2"/>
  <c r="L3087" i="2"/>
  <c r="M3087" i="2" s="1"/>
  <c r="M3079" i="2"/>
  <c r="L3079" i="2"/>
  <c r="L3071" i="2"/>
  <c r="M3071" i="2" s="1"/>
  <c r="M3063" i="2"/>
  <c r="L3063" i="2"/>
  <c r="M3055" i="2"/>
  <c r="L3055" i="2"/>
  <c r="M3047" i="2"/>
  <c r="L3047" i="2"/>
  <c r="M3039" i="2"/>
  <c r="L3039" i="2"/>
  <c r="M3031" i="2"/>
  <c r="L3031" i="2"/>
  <c r="M3023" i="2"/>
  <c r="L3023" i="2"/>
  <c r="M3015" i="2"/>
  <c r="L3015" i="2"/>
  <c r="L3007" i="2"/>
  <c r="M3007" i="2" s="1"/>
  <c r="M2999" i="2"/>
  <c r="L2999" i="2"/>
  <c r="M2991" i="2"/>
  <c r="L2991" i="2"/>
  <c r="M2983" i="2"/>
  <c r="L2983" i="2"/>
  <c r="M2975" i="2"/>
  <c r="L2975" i="2"/>
  <c r="M2967" i="2"/>
  <c r="L2967" i="2"/>
  <c r="M2959" i="2"/>
  <c r="L2959" i="2"/>
  <c r="M2951" i="2"/>
  <c r="L2951" i="2"/>
  <c r="L2943" i="2"/>
  <c r="M2943" i="2" s="1"/>
  <c r="M2935" i="2"/>
  <c r="L2935" i="2"/>
  <c r="M2927" i="2"/>
  <c r="L2927" i="2"/>
  <c r="M2919" i="2"/>
  <c r="L2919" i="2"/>
  <c r="M2911" i="2"/>
  <c r="L2911" i="2"/>
  <c r="M2903" i="2"/>
  <c r="L2903" i="2"/>
  <c r="M2895" i="2"/>
  <c r="L2895" i="2"/>
  <c r="M2887" i="2"/>
  <c r="L2887" i="2"/>
  <c r="L2879" i="2"/>
  <c r="M2879" i="2" s="1"/>
  <c r="M2871" i="2"/>
  <c r="L2871" i="2"/>
  <c r="M2863" i="2"/>
  <c r="L2863" i="2"/>
  <c r="M2855" i="2"/>
  <c r="L2855" i="2"/>
  <c r="M2847" i="2"/>
  <c r="L2847" i="2"/>
  <c r="M2839" i="2"/>
  <c r="L2839" i="2"/>
  <c r="M2831" i="2"/>
  <c r="L2831" i="2"/>
  <c r="M2823" i="2"/>
  <c r="L2823" i="2"/>
  <c r="L2815" i="2"/>
  <c r="M2815" i="2" s="1"/>
  <c r="M2807" i="2"/>
  <c r="L2807" i="2"/>
  <c r="M2799" i="2"/>
  <c r="L2799" i="2"/>
  <c r="M2791" i="2"/>
  <c r="L2791" i="2"/>
  <c r="M2783" i="2"/>
  <c r="L2783" i="2"/>
  <c r="M2775" i="2"/>
  <c r="L2775" i="2"/>
  <c r="M2767" i="2"/>
  <c r="L2767" i="2"/>
  <c r="M2759" i="2"/>
  <c r="L2759" i="2"/>
  <c r="M2751" i="2"/>
  <c r="L2751" i="2"/>
  <c r="M2743" i="2"/>
  <c r="L2743" i="2"/>
  <c r="M2735" i="2"/>
  <c r="L2735" i="2"/>
  <c r="M2727" i="2"/>
  <c r="L2727" i="2"/>
  <c r="M2719" i="2"/>
  <c r="L2719" i="2"/>
  <c r="M2711" i="2"/>
  <c r="L2711" i="2"/>
  <c r="M2703" i="2"/>
  <c r="L2703" i="2"/>
  <c r="M2695" i="2"/>
  <c r="L2695" i="2"/>
  <c r="M2687" i="2"/>
  <c r="L2687" i="2"/>
  <c r="M2679" i="2"/>
  <c r="L2679" i="2"/>
  <c r="M2671" i="2"/>
  <c r="L2671" i="2"/>
  <c r="M2663" i="2"/>
  <c r="L2663" i="2"/>
  <c r="M2655" i="2"/>
  <c r="L2655" i="2"/>
  <c r="M2647" i="2"/>
  <c r="L2647" i="2"/>
  <c r="M2639" i="2"/>
  <c r="L2639" i="2"/>
  <c r="M2631" i="2"/>
  <c r="L2631" i="2"/>
  <c r="M2623" i="2"/>
  <c r="L2623" i="2"/>
  <c r="M2615" i="2"/>
  <c r="L2615" i="2"/>
  <c r="L2607" i="2"/>
  <c r="M2607" i="2" s="1"/>
  <c r="M2599" i="2"/>
  <c r="L2599" i="2"/>
  <c r="M2591" i="2"/>
  <c r="L2591" i="2"/>
  <c r="M2583" i="2"/>
  <c r="L2583" i="2"/>
  <c r="M2575" i="2"/>
  <c r="L2575" i="2"/>
  <c r="M2567" i="2"/>
  <c r="L2567" i="2"/>
  <c r="M2559" i="2"/>
  <c r="L2559" i="2"/>
  <c r="M2551" i="2"/>
  <c r="L2551" i="2"/>
  <c r="L2543" i="2"/>
  <c r="M2543" i="2" s="1"/>
  <c r="M2535" i="2"/>
  <c r="L2535" i="2"/>
  <c r="M2527" i="2"/>
  <c r="L2527" i="2"/>
  <c r="M2519" i="2"/>
  <c r="L2519" i="2"/>
  <c r="M2511" i="2"/>
  <c r="L2511" i="2"/>
  <c r="M2503" i="2"/>
  <c r="L2503" i="2"/>
  <c r="M2495" i="2"/>
  <c r="L2495" i="2"/>
  <c r="M2487" i="2"/>
  <c r="L2487" i="2"/>
  <c r="L2479" i="2"/>
  <c r="M2479" i="2" s="1"/>
  <c r="M2471" i="2"/>
  <c r="L2471" i="2"/>
  <c r="M2463" i="2"/>
  <c r="L2463" i="2"/>
  <c r="M2455" i="2"/>
  <c r="L2455" i="2"/>
  <c r="M2447" i="2"/>
  <c r="L2447" i="2"/>
  <c r="M2439" i="2"/>
  <c r="L2439" i="2"/>
  <c r="M2431" i="2"/>
  <c r="L2431" i="2"/>
  <c r="M2423" i="2"/>
  <c r="L2423" i="2"/>
  <c r="L2415" i="2"/>
  <c r="M2415" i="2" s="1"/>
  <c r="M2407" i="2"/>
  <c r="L2407" i="2"/>
  <c r="M2399" i="2"/>
  <c r="L2399" i="2"/>
  <c r="M2391" i="2"/>
  <c r="L2391" i="2"/>
  <c r="M2383" i="2"/>
  <c r="L2383" i="2"/>
  <c r="M2375" i="2"/>
  <c r="L2375" i="2"/>
  <c r="M2367" i="2"/>
  <c r="L2367" i="2"/>
  <c r="M2359" i="2"/>
  <c r="L2359" i="2"/>
  <c r="L2351" i="2"/>
  <c r="M2351" i="2" s="1"/>
  <c r="M2343" i="2"/>
  <c r="L2343" i="2"/>
  <c r="M2335" i="2"/>
  <c r="L2335" i="2"/>
  <c r="M2327" i="2"/>
  <c r="L2327" i="2"/>
  <c r="M2319" i="2"/>
  <c r="L2319" i="2"/>
  <c r="M2311" i="2"/>
  <c r="L2311" i="2"/>
  <c r="M2303" i="2"/>
  <c r="L2303" i="2"/>
  <c r="M2295" i="2"/>
  <c r="L2295" i="2"/>
  <c r="M2287" i="2"/>
  <c r="L2287" i="2"/>
  <c r="M2279" i="2"/>
  <c r="L2279" i="2"/>
  <c r="L2271" i="2"/>
  <c r="M2271" i="2" s="1"/>
  <c r="M2263" i="2"/>
  <c r="L2263" i="2"/>
  <c r="M2255" i="2"/>
  <c r="L2255" i="2"/>
  <c r="M2247" i="2"/>
  <c r="L2247" i="2"/>
  <c r="M2239" i="2"/>
  <c r="L2239" i="2"/>
  <c r="M2231" i="2"/>
  <c r="L2231" i="2"/>
  <c r="M2223" i="2"/>
  <c r="L2223" i="2"/>
  <c r="M2215" i="2"/>
  <c r="L2215" i="2"/>
  <c r="L2207" i="2"/>
  <c r="M2207" i="2" s="1"/>
  <c r="M2199" i="2"/>
  <c r="L2199" i="2"/>
  <c r="M2191" i="2"/>
  <c r="L2191" i="2"/>
  <c r="M2183" i="2"/>
  <c r="L2183" i="2"/>
  <c r="M2175" i="2"/>
  <c r="L2175" i="2"/>
  <c r="M2167" i="2"/>
  <c r="L2167" i="2"/>
  <c r="M2159" i="2"/>
  <c r="L2159" i="2"/>
  <c r="M2151" i="2"/>
  <c r="L2151" i="2"/>
  <c r="L2143" i="2"/>
  <c r="M2143" i="2" s="1"/>
  <c r="M2135" i="2"/>
  <c r="L2135" i="2"/>
  <c r="M2127" i="2"/>
  <c r="L2127" i="2"/>
  <c r="M2119" i="2"/>
  <c r="L2119" i="2"/>
  <c r="M2111" i="2"/>
  <c r="L2111" i="2"/>
  <c r="M2103" i="2"/>
  <c r="L2103" i="2"/>
  <c r="M2095" i="2"/>
  <c r="L2095" i="2"/>
  <c r="M2087" i="2"/>
  <c r="L2087" i="2"/>
  <c r="L2079" i="2"/>
  <c r="M2079" i="2" s="1"/>
  <c r="M2071" i="2"/>
  <c r="L2071" i="2"/>
  <c r="M2063" i="2"/>
  <c r="L2063" i="2"/>
  <c r="M2055" i="2"/>
  <c r="L2055" i="2"/>
  <c r="M2047" i="2"/>
  <c r="L2047" i="2"/>
  <c r="M2039" i="2"/>
  <c r="L2039" i="2"/>
  <c r="M2031" i="2"/>
  <c r="L2031" i="2"/>
  <c r="M2023" i="2"/>
  <c r="L2023" i="2"/>
  <c r="M2015" i="2"/>
  <c r="L2015" i="2"/>
  <c r="M2007" i="2"/>
  <c r="L2007" i="2"/>
  <c r="L1999" i="2"/>
  <c r="M1999" i="2" s="1"/>
  <c r="M1991" i="2"/>
  <c r="L1991" i="2"/>
  <c r="M1983" i="2"/>
  <c r="L1983" i="2"/>
  <c r="M1975" i="2"/>
  <c r="L1975" i="2"/>
  <c r="M1967" i="2"/>
  <c r="L1967" i="2"/>
  <c r="M1959" i="2"/>
  <c r="L1959" i="2"/>
  <c r="M1951" i="2"/>
  <c r="L1951" i="2"/>
  <c r="M1943" i="2"/>
  <c r="L1943" i="2"/>
  <c r="L1935" i="2"/>
  <c r="M1935" i="2" s="1"/>
  <c r="M1927" i="2"/>
  <c r="L1927" i="2"/>
  <c r="M1919" i="2"/>
  <c r="L1919" i="2"/>
  <c r="M1911" i="2"/>
  <c r="L1911" i="2"/>
  <c r="M1903" i="2"/>
  <c r="L1903" i="2"/>
  <c r="M1895" i="2"/>
  <c r="L1895" i="2"/>
  <c r="M1887" i="2"/>
  <c r="L1887" i="2"/>
  <c r="M1879" i="2"/>
  <c r="L1879" i="2"/>
  <c r="L1871" i="2"/>
  <c r="M1871" i="2" s="1"/>
  <c r="M1863" i="2"/>
  <c r="L1863" i="2"/>
  <c r="M1855" i="2"/>
  <c r="L1855" i="2"/>
  <c r="M1847" i="2"/>
  <c r="L1847" i="2"/>
  <c r="M1839" i="2"/>
  <c r="L1839" i="2"/>
  <c r="M1831" i="2"/>
  <c r="L1831" i="2"/>
  <c r="M1823" i="2"/>
  <c r="L1823" i="2"/>
  <c r="M1815" i="2"/>
  <c r="L1815" i="2"/>
  <c r="L1807" i="2"/>
  <c r="M1807" i="2" s="1"/>
  <c r="M1799" i="2"/>
  <c r="L1799" i="2"/>
  <c r="M1791" i="2"/>
  <c r="L1791" i="2"/>
  <c r="M1783" i="2"/>
  <c r="L1783" i="2"/>
  <c r="M1775" i="2"/>
  <c r="L1775" i="2"/>
  <c r="M1767" i="2"/>
  <c r="L1767" i="2"/>
  <c r="M1759" i="2"/>
  <c r="L1759" i="2"/>
  <c r="M1751" i="2"/>
  <c r="L1751" i="2"/>
  <c r="M1743" i="2"/>
  <c r="L1743" i="2"/>
  <c r="M1735" i="2"/>
  <c r="L1735" i="2"/>
  <c r="L1727" i="2"/>
  <c r="M1727" i="2" s="1"/>
  <c r="M1719" i="2"/>
  <c r="L1719" i="2"/>
  <c r="M1711" i="2"/>
  <c r="L1711" i="2"/>
  <c r="M1703" i="2"/>
  <c r="L1703" i="2"/>
  <c r="M1695" i="2"/>
  <c r="L1695" i="2"/>
  <c r="M1687" i="2"/>
  <c r="L1687" i="2"/>
  <c r="M1679" i="2"/>
  <c r="L1679" i="2"/>
  <c r="M1671" i="2"/>
  <c r="L1671" i="2"/>
  <c r="M1663" i="2"/>
  <c r="L1663" i="2"/>
  <c r="M1655" i="2"/>
  <c r="L1655" i="2"/>
  <c r="M1647" i="2"/>
  <c r="L1647" i="2"/>
  <c r="M1639" i="2"/>
  <c r="L1639" i="2"/>
  <c r="M1631" i="2"/>
  <c r="L1631" i="2"/>
  <c r="M1623" i="2"/>
  <c r="L1623" i="2"/>
  <c r="M1615" i="2"/>
  <c r="L1615" i="2"/>
  <c r="M1607" i="2"/>
  <c r="L1607" i="2"/>
  <c r="L1599" i="2"/>
  <c r="M1599" i="2" s="1"/>
  <c r="M1591" i="2"/>
  <c r="L1591" i="2"/>
  <c r="M1583" i="2"/>
  <c r="L1583" i="2"/>
  <c r="M1575" i="2"/>
  <c r="L1575" i="2"/>
  <c r="M1567" i="2"/>
  <c r="L1567" i="2"/>
  <c r="M1559" i="2"/>
  <c r="L1559" i="2"/>
  <c r="M1551" i="2"/>
  <c r="L1551" i="2"/>
  <c r="M1543" i="2"/>
  <c r="L1543" i="2"/>
  <c r="L1535" i="2"/>
  <c r="M1535" i="2" s="1"/>
  <c r="M1527" i="2"/>
  <c r="L1527" i="2"/>
  <c r="M1519" i="2"/>
  <c r="L1519" i="2"/>
  <c r="M1511" i="2"/>
  <c r="L1511" i="2"/>
  <c r="M1503" i="2"/>
  <c r="L1503" i="2"/>
  <c r="M1495" i="2"/>
  <c r="L1495" i="2"/>
  <c r="M1487" i="2"/>
  <c r="L1487" i="2"/>
  <c r="M1479" i="2"/>
  <c r="L1479" i="2"/>
  <c r="L1471" i="2"/>
  <c r="M1471" i="2" s="1"/>
  <c r="M1463" i="2"/>
  <c r="L1463" i="2"/>
  <c r="M1455" i="2"/>
  <c r="L1455" i="2"/>
  <c r="M1447" i="2"/>
  <c r="L1447" i="2"/>
  <c r="M1439" i="2"/>
  <c r="L1439" i="2"/>
  <c r="M1431" i="2"/>
  <c r="L1431" i="2"/>
  <c r="M1423" i="2"/>
  <c r="L1423" i="2"/>
  <c r="M1415" i="2"/>
  <c r="L1415" i="2"/>
  <c r="L1407" i="2"/>
  <c r="M1407" i="2" s="1"/>
  <c r="M1399" i="2"/>
  <c r="L1399" i="2"/>
  <c r="M1391" i="2"/>
  <c r="L1391" i="2"/>
  <c r="M1383" i="2"/>
  <c r="L1383" i="2"/>
  <c r="M1375" i="2"/>
  <c r="L1375" i="2"/>
  <c r="M1367" i="2"/>
  <c r="L1367" i="2"/>
  <c r="M1359" i="2"/>
  <c r="L1359" i="2"/>
  <c r="M1351" i="2"/>
  <c r="L1351" i="2"/>
  <c r="M1343" i="2"/>
  <c r="L1343" i="2"/>
  <c r="M1335" i="2"/>
  <c r="L1335" i="2"/>
  <c r="M1327" i="2"/>
  <c r="L1327" i="2"/>
  <c r="M1319" i="2"/>
  <c r="L1319" i="2"/>
  <c r="M1311" i="2"/>
  <c r="L1311" i="2"/>
  <c r="M1303" i="2"/>
  <c r="L1303" i="2"/>
  <c r="M1295" i="2"/>
  <c r="L1295" i="2"/>
  <c r="M1287" i="2"/>
  <c r="L1287" i="2"/>
  <c r="M1279" i="2"/>
  <c r="L1279" i="2"/>
  <c r="M1271" i="2"/>
  <c r="L1271" i="2"/>
  <c r="L1263" i="2"/>
  <c r="M1263" i="2" s="1"/>
  <c r="M1255" i="2"/>
  <c r="L1255" i="2"/>
  <c r="M1247" i="2"/>
  <c r="L1247" i="2"/>
  <c r="M1239" i="2"/>
  <c r="L1239" i="2"/>
  <c r="M1231" i="2"/>
  <c r="L1231" i="2"/>
  <c r="M1223" i="2"/>
  <c r="L1223" i="2"/>
  <c r="M1215" i="2"/>
  <c r="L1215" i="2"/>
  <c r="M1207" i="2"/>
  <c r="L1207" i="2"/>
  <c r="L1199" i="2"/>
  <c r="M1199" i="2" s="1"/>
  <c r="M1191" i="2"/>
  <c r="L1191" i="2"/>
  <c r="M1183" i="2"/>
  <c r="L1183" i="2"/>
  <c r="M1175" i="2"/>
  <c r="L1175" i="2"/>
  <c r="M1167" i="2"/>
  <c r="L1167" i="2"/>
  <c r="M1159" i="2"/>
  <c r="L1159" i="2"/>
  <c r="M1151" i="2"/>
  <c r="L1151" i="2"/>
  <c r="M1143" i="2"/>
  <c r="L1143" i="2"/>
  <c r="L1135" i="2"/>
  <c r="M1135" i="2" s="1"/>
  <c r="M1127" i="2"/>
  <c r="L1127" i="2"/>
  <c r="M1119" i="2"/>
  <c r="L1119" i="2"/>
  <c r="M1111" i="2"/>
  <c r="L1111" i="2"/>
  <c r="M1103" i="2"/>
  <c r="L1103" i="2"/>
  <c r="M1095" i="2"/>
  <c r="L1095" i="2"/>
  <c r="M1087" i="2"/>
  <c r="L1087" i="2"/>
  <c r="M1079" i="2"/>
  <c r="L1079" i="2"/>
  <c r="L1071" i="2"/>
  <c r="M1071" i="2" s="1"/>
  <c r="M1063" i="2"/>
  <c r="L1063" i="2"/>
  <c r="M1055" i="2"/>
  <c r="L1055" i="2"/>
  <c r="M1047" i="2"/>
  <c r="L1047" i="2"/>
  <c r="M1039" i="2"/>
  <c r="L1039" i="2"/>
  <c r="M1031" i="2"/>
  <c r="L1031" i="2"/>
  <c r="M1023" i="2"/>
  <c r="L1023" i="2"/>
  <c r="M1015" i="2"/>
  <c r="L1015" i="2"/>
  <c r="M1007" i="2"/>
  <c r="L1007" i="2"/>
  <c r="M999" i="2"/>
  <c r="L999" i="2"/>
  <c r="L991" i="2"/>
  <c r="M991" i="2" s="1"/>
  <c r="M983" i="2"/>
  <c r="L983" i="2"/>
  <c r="M975" i="2"/>
  <c r="L975" i="2"/>
  <c r="M967" i="2"/>
  <c r="L967" i="2"/>
  <c r="M959" i="2"/>
  <c r="L959" i="2"/>
  <c r="M951" i="2"/>
  <c r="L951" i="2"/>
  <c r="M943" i="2"/>
  <c r="L943" i="2"/>
  <c r="M935" i="2"/>
  <c r="L935" i="2"/>
  <c r="L927" i="2"/>
  <c r="M927" i="2" s="1"/>
  <c r="M919" i="2"/>
  <c r="L919" i="2"/>
  <c r="M911" i="2"/>
  <c r="L911" i="2"/>
  <c r="M903" i="2"/>
  <c r="L903" i="2"/>
  <c r="M895" i="2"/>
  <c r="L895" i="2"/>
  <c r="M887" i="2"/>
  <c r="L887" i="2"/>
  <c r="M879" i="2"/>
  <c r="L879" i="2"/>
  <c r="M871" i="2"/>
  <c r="L871" i="2"/>
  <c r="L863" i="2"/>
  <c r="M863" i="2" s="1"/>
  <c r="M855" i="2"/>
  <c r="L855" i="2"/>
  <c r="M847" i="2"/>
  <c r="L847" i="2"/>
  <c r="M839" i="2"/>
  <c r="L839" i="2"/>
  <c r="M831" i="2"/>
  <c r="L831" i="2"/>
  <c r="M823" i="2"/>
  <c r="L823" i="2"/>
  <c r="M815" i="2"/>
  <c r="L815" i="2"/>
  <c r="M807" i="2"/>
  <c r="L807" i="2"/>
  <c r="L799" i="2"/>
  <c r="M799" i="2" s="1"/>
  <c r="M791" i="2"/>
  <c r="L791" i="2"/>
  <c r="M783" i="2"/>
  <c r="L783" i="2"/>
  <c r="M775" i="2"/>
  <c r="L775" i="2"/>
  <c r="M767" i="2"/>
  <c r="L767" i="2"/>
  <c r="M759" i="2"/>
  <c r="L759" i="2"/>
  <c r="M751" i="2"/>
  <c r="L751" i="2"/>
  <c r="M743" i="2"/>
  <c r="L743" i="2"/>
  <c r="M735" i="2"/>
  <c r="L735" i="2"/>
  <c r="M727" i="2"/>
  <c r="L727" i="2"/>
  <c r="L719" i="2"/>
  <c r="M719" i="2" s="1"/>
  <c r="M711" i="2"/>
  <c r="L711" i="2"/>
  <c r="M703" i="2"/>
  <c r="L703" i="2"/>
  <c r="M695" i="2"/>
  <c r="L695" i="2"/>
  <c r="M687" i="2"/>
  <c r="L687" i="2"/>
  <c r="M679" i="2"/>
  <c r="L679" i="2"/>
  <c r="M671" i="2"/>
  <c r="L671" i="2"/>
  <c r="M663" i="2"/>
  <c r="L663" i="2"/>
  <c r="M655" i="2"/>
  <c r="L655" i="2"/>
  <c r="M647" i="2"/>
  <c r="L647" i="2"/>
  <c r="M639" i="2"/>
  <c r="L639" i="2"/>
  <c r="M631" i="2"/>
  <c r="L631" i="2"/>
  <c r="M623" i="2"/>
  <c r="L623" i="2"/>
  <c r="M615" i="2"/>
  <c r="L615" i="2"/>
  <c r="M607" i="2"/>
  <c r="L607" i="2"/>
  <c r="M599" i="2"/>
  <c r="L599" i="2"/>
  <c r="L591" i="2"/>
  <c r="M591" i="2" s="1"/>
  <c r="M583" i="2"/>
  <c r="L583" i="2"/>
  <c r="M575" i="2"/>
  <c r="L575" i="2"/>
  <c r="M567" i="2"/>
  <c r="L567" i="2"/>
  <c r="M559" i="2"/>
  <c r="L559" i="2"/>
  <c r="M551" i="2"/>
  <c r="L551" i="2"/>
  <c r="M543" i="2"/>
  <c r="L543" i="2"/>
  <c r="M535" i="2"/>
  <c r="L535" i="2"/>
  <c r="L527" i="2"/>
  <c r="M527" i="2" s="1"/>
  <c r="M519" i="2"/>
  <c r="L519" i="2"/>
  <c r="M511" i="2"/>
  <c r="L511" i="2"/>
  <c r="M503" i="2"/>
  <c r="L503" i="2"/>
  <c r="M495" i="2"/>
  <c r="L495" i="2"/>
  <c r="M487" i="2"/>
  <c r="L487" i="2"/>
  <c r="M479" i="2"/>
  <c r="L479" i="2"/>
  <c r="M471" i="2"/>
  <c r="L471" i="2"/>
  <c r="L463" i="2"/>
  <c r="M463" i="2" s="1"/>
  <c r="M455" i="2"/>
  <c r="L455" i="2"/>
  <c r="M447" i="2"/>
  <c r="L447" i="2"/>
  <c r="M439" i="2"/>
  <c r="L439" i="2"/>
  <c r="M431" i="2"/>
  <c r="L431" i="2"/>
  <c r="M423" i="2"/>
  <c r="L423" i="2"/>
  <c r="M415" i="2"/>
  <c r="L415" i="2"/>
  <c r="M407" i="2"/>
  <c r="L407" i="2"/>
  <c r="L399" i="2"/>
  <c r="M399" i="2" s="1"/>
  <c r="M391" i="2"/>
  <c r="L391" i="2"/>
  <c r="M383" i="2"/>
  <c r="L383" i="2"/>
  <c r="M375" i="2"/>
  <c r="L375" i="2"/>
  <c r="M367" i="2"/>
  <c r="L367" i="2"/>
  <c r="M359" i="2"/>
  <c r="L359" i="2"/>
  <c r="M351" i="2"/>
  <c r="L351" i="2"/>
  <c r="M343" i="2"/>
  <c r="L343" i="2"/>
  <c r="L335" i="2"/>
  <c r="M335" i="2" s="1"/>
  <c r="M327" i="2"/>
  <c r="L327" i="2"/>
  <c r="M319" i="2"/>
  <c r="L319" i="2"/>
  <c r="M311" i="2"/>
  <c r="L311" i="2"/>
  <c r="M303" i="2"/>
  <c r="L303" i="2"/>
  <c r="M295" i="2"/>
  <c r="L295" i="2"/>
  <c r="M287" i="2"/>
  <c r="L287" i="2"/>
  <c r="M279" i="2"/>
  <c r="L279" i="2"/>
  <c r="M271" i="2"/>
  <c r="L271" i="2"/>
  <c r="M263" i="2"/>
  <c r="L263" i="2"/>
  <c r="L255" i="2"/>
  <c r="M255" i="2" s="1"/>
  <c r="M247" i="2"/>
  <c r="L247" i="2"/>
  <c r="M239" i="2"/>
  <c r="L239" i="2"/>
  <c r="M231" i="2"/>
  <c r="L231" i="2"/>
  <c r="M223" i="2"/>
  <c r="L223" i="2"/>
  <c r="M215" i="2"/>
  <c r="L215" i="2"/>
  <c r="M207" i="2"/>
  <c r="L207" i="2"/>
  <c r="M199" i="2"/>
  <c r="L199" i="2"/>
  <c r="L191" i="2"/>
  <c r="M191" i="2" s="1"/>
  <c r="M183" i="2"/>
  <c r="L183" i="2"/>
  <c r="M175" i="2"/>
  <c r="L175" i="2"/>
  <c r="M167" i="2"/>
  <c r="L167" i="2"/>
  <c r="M159" i="2"/>
  <c r="L159" i="2"/>
  <c r="M151" i="2"/>
  <c r="L151" i="2"/>
  <c r="M143" i="2"/>
  <c r="L143" i="2"/>
  <c r="M135" i="2"/>
  <c r="L135" i="2"/>
  <c r="L127" i="2"/>
  <c r="M127" i="2" s="1"/>
  <c r="M119" i="2"/>
  <c r="L119" i="2"/>
  <c r="M111" i="2"/>
  <c r="L111" i="2"/>
  <c r="M103" i="2"/>
  <c r="L103" i="2"/>
  <c r="M95" i="2"/>
  <c r="L95" i="2"/>
  <c r="M87" i="2"/>
  <c r="L87" i="2"/>
  <c r="M79" i="2"/>
  <c r="L79" i="2"/>
  <c r="M71" i="2"/>
  <c r="L71" i="2"/>
  <c r="L63" i="2"/>
  <c r="M63" i="2" s="1"/>
  <c r="M55" i="2"/>
  <c r="L55" i="2"/>
  <c r="L47" i="2"/>
  <c r="M47" i="2" s="1"/>
  <c r="M39" i="2"/>
  <c r="L39" i="2"/>
  <c r="M31" i="2"/>
  <c r="L31" i="2"/>
  <c r="M23" i="2"/>
  <c r="L23" i="2"/>
  <c r="L3486" i="2"/>
  <c r="M3486" i="2" s="1"/>
  <c r="M3422" i="2"/>
  <c r="L3422" i="2"/>
  <c r="M3358" i="2"/>
  <c r="L3358" i="2"/>
  <c r="M3294" i="2"/>
  <c r="L3294" i="2"/>
  <c r="L3238" i="2"/>
  <c r="M3238" i="2" s="1"/>
  <c r="M3222" i="2"/>
  <c r="L3222" i="2"/>
  <c r="M3206" i="2"/>
  <c r="L3206" i="2"/>
  <c r="M3190" i="2"/>
  <c r="L3190" i="2"/>
  <c r="M3174" i="2"/>
  <c r="L3174" i="2"/>
  <c r="M3158" i="2"/>
  <c r="L3158" i="2"/>
  <c r="M3142" i="2"/>
  <c r="L3142" i="2"/>
  <c r="M3126" i="2"/>
  <c r="L3126" i="2"/>
  <c r="L3110" i="2"/>
  <c r="M3110" i="2" s="1"/>
  <c r="M3094" i="2"/>
  <c r="L3094" i="2"/>
  <c r="L3086" i="2"/>
  <c r="M3086" i="2" s="1"/>
  <c r="M3078" i="2"/>
  <c r="L3078" i="2"/>
  <c r="L3070" i="2"/>
  <c r="M3070" i="2" s="1"/>
  <c r="M3062" i="2"/>
  <c r="L3062" i="2"/>
  <c r="M3054" i="2"/>
  <c r="L3054" i="2"/>
  <c r="M3046" i="2"/>
  <c r="L3046" i="2"/>
  <c r="M3038" i="2"/>
  <c r="L3038" i="2"/>
  <c r="M3030" i="2"/>
  <c r="L3030" i="2"/>
  <c r="M3022" i="2"/>
  <c r="L3022" i="2"/>
  <c r="M3014" i="2"/>
  <c r="L3014" i="2"/>
  <c r="L3006" i="2"/>
  <c r="M3006" i="2" s="1"/>
  <c r="M2998" i="2"/>
  <c r="L2998" i="2"/>
  <c r="M2990" i="2"/>
  <c r="L2990" i="2"/>
  <c r="M2982" i="2"/>
  <c r="L2982" i="2"/>
  <c r="M2974" i="2"/>
  <c r="L2974" i="2"/>
  <c r="M2966" i="2"/>
  <c r="L2966" i="2"/>
  <c r="M2958" i="2"/>
  <c r="L2958" i="2"/>
  <c r="M2950" i="2"/>
  <c r="L2950" i="2"/>
  <c r="L2942" i="2"/>
  <c r="M2942" i="2" s="1"/>
  <c r="M2934" i="2"/>
  <c r="L2934" i="2"/>
  <c r="M2926" i="2"/>
  <c r="L2926" i="2"/>
  <c r="M2918" i="2"/>
  <c r="L2918" i="2"/>
  <c r="M2910" i="2"/>
  <c r="L2910" i="2"/>
  <c r="M2902" i="2"/>
  <c r="L2902" i="2"/>
  <c r="M2894" i="2"/>
  <c r="L2894" i="2"/>
  <c r="M2886" i="2"/>
  <c r="L2886" i="2"/>
  <c r="L2878" i="2"/>
  <c r="M2878" i="2" s="1"/>
  <c r="M2870" i="2"/>
  <c r="L2870" i="2"/>
  <c r="M2862" i="2"/>
  <c r="L2862" i="2"/>
  <c r="M2854" i="2"/>
  <c r="L2854" i="2"/>
  <c r="M2846" i="2"/>
  <c r="L2846" i="2"/>
  <c r="M2838" i="2"/>
  <c r="L2838" i="2"/>
  <c r="M2830" i="2"/>
  <c r="L2830" i="2"/>
  <c r="M2822" i="2"/>
  <c r="L2822" i="2"/>
  <c r="M2814" i="2"/>
  <c r="L2814" i="2"/>
  <c r="M2806" i="2"/>
  <c r="L2806" i="2"/>
  <c r="M2798" i="2"/>
  <c r="L2798" i="2"/>
  <c r="M2790" i="2"/>
  <c r="L2790" i="2"/>
  <c r="M2782" i="2"/>
  <c r="L2782" i="2"/>
  <c r="M2774" i="2"/>
  <c r="L2774" i="2"/>
  <c r="M2766" i="2"/>
  <c r="L2766" i="2"/>
  <c r="M2758" i="2"/>
  <c r="L2758" i="2"/>
  <c r="M2750" i="2"/>
  <c r="L2750" i="2"/>
  <c r="M2742" i="2"/>
  <c r="L2742" i="2"/>
  <c r="L2734" i="2"/>
  <c r="M2734" i="2" s="1"/>
  <c r="M2726" i="2"/>
  <c r="L2726" i="2"/>
  <c r="M2718" i="2"/>
  <c r="L2718" i="2"/>
  <c r="M2710" i="2"/>
  <c r="L2710" i="2"/>
  <c r="M2702" i="2"/>
  <c r="L2702" i="2"/>
  <c r="M2694" i="2"/>
  <c r="L2694" i="2"/>
  <c r="M2686" i="2"/>
  <c r="L2686" i="2"/>
  <c r="M2678" i="2"/>
  <c r="L2678" i="2"/>
  <c r="L2670" i="2"/>
  <c r="M2670" i="2" s="1"/>
  <c r="M2662" i="2"/>
  <c r="L2662" i="2"/>
  <c r="M2654" i="2"/>
  <c r="L2654" i="2"/>
  <c r="M2646" i="2"/>
  <c r="L2646" i="2"/>
  <c r="M2638" i="2"/>
  <c r="L2638" i="2"/>
  <c r="M2630" i="2"/>
  <c r="L2630" i="2"/>
  <c r="M2622" i="2"/>
  <c r="L2622" i="2"/>
  <c r="M2614" i="2"/>
  <c r="L2614" i="2"/>
  <c r="L2606" i="2"/>
  <c r="M2606" i="2" s="1"/>
  <c r="M2598" i="2"/>
  <c r="L2598" i="2"/>
  <c r="M2590" i="2"/>
  <c r="L2590" i="2"/>
  <c r="L2582" i="2"/>
  <c r="M2582" i="2" s="1"/>
  <c r="M2574" i="2"/>
  <c r="L2574" i="2"/>
  <c r="M2566" i="2"/>
  <c r="L2566" i="2"/>
  <c r="M2558" i="2"/>
  <c r="L2558" i="2"/>
  <c r="M2550" i="2"/>
  <c r="L2550" i="2"/>
  <c r="L2542" i="2"/>
  <c r="M2542" i="2" s="1"/>
  <c r="M2534" i="2"/>
  <c r="L2534" i="2"/>
  <c r="M2526" i="2"/>
  <c r="L2526" i="2"/>
  <c r="M2518" i="2"/>
  <c r="L2518" i="2"/>
  <c r="M2510" i="2"/>
  <c r="L2510" i="2"/>
  <c r="M2502" i="2"/>
  <c r="L2502" i="2"/>
  <c r="M2494" i="2"/>
  <c r="L2494" i="2"/>
  <c r="M2486" i="2"/>
  <c r="L2486" i="2"/>
  <c r="M2478" i="2"/>
  <c r="L2478" i="2"/>
  <c r="M2470" i="2"/>
  <c r="L2470" i="2"/>
  <c r="M2462" i="2"/>
  <c r="L2462" i="2"/>
  <c r="M2454" i="2"/>
  <c r="L2454" i="2"/>
  <c r="M2446" i="2"/>
  <c r="L2446" i="2"/>
  <c r="M2438" i="2"/>
  <c r="L2438" i="2"/>
  <c r="M2430" i="2"/>
  <c r="L2430" i="2"/>
  <c r="M2422" i="2"/>
  <c r="L2422" i="2"/>
  <c r="L2414" i="2"/>
  <c r="M2414" i="2" s="1"/>
  <c r="M2406" i="2"/>
  <c r="L2406" i="2"/>
  <c r="M2398" i="2"/>
  <c r="L2398" i="2"/>
  <c r="M2390" i="2"/>
  <c r="L2390" i="2"/>
  <c r="M2382" i="2"/>
  <c r="L2382" i="2"/>
  <c r="M2374" i="2"/>
  <c r="L2374" i="2"/>
  <c r="M2366" i="2"/>
  <c r="L2366" i="2"/>
  <c r="M2358" i="2"/>
  <c r="L2358" i="2"/>
  <c r="M2350" i="2"/>
  <c r="L2350" i="2"/>
  <c r="M2342" i="2"/>
  <c r="L2342" i="2"/>
  <c r="M2334" i="2"/>
  <c r="L2334" i="2"/>
  <c r="M2326" i="2"/>
  <c r="L2326" i="2"/>
  <c r="M2318" i="2"/>
  <c r="L2318" i="2"/>
  <c r="M2310" i="2"/>
  <c r="L2310" i="2"/>
  <c r="M2302" i="2"/>
  <c r="L2302" i="2"/>
  <c r="M2294" i="2"/>
  <c r="L2294" i="2"/>
  <c r="M2286" i="2"/>
  <c r="L2286" i="2"/>
  <c r="M2278" i="2"/>
  <c r="L2278" i="2"/>
  <c r="L2270" i="2"/>
  <c r="M2270" i="2" s="1"/>
  <c r="M2262" i="2"/>
  <c r="L2262" i="2"/>
  <c r="M2254" i="2"/>
  <c r="L2254" i="2"/>
  <c r="M2246" i="2"/>
  <c r="L2246" i="2"/>
  <c r="M2238" i="2"/>
  <c r="L2238" i="2"/>
  <c r="M2230" i="2"/>
  <c r="L2230" i="2"/>
  <c r="M2222" i="2"/>
  <c r="L2222" i="2"/>
  <c r="M2214" i="2"/>
  <c r="L2214" i="2"/>
  <c r="L2206" i="2"/>
  <c r="M2206" i="2" s="1"/>
  <c r="M2198" i="2"/>
  <c r="L2198" i="2"/>
  <c r="M2190" i="2"/>
  <c r="L2190" i="2"/>
  <c r="M2182" i="2"/>
  <c r="L2182" i="2"/>
  <c r="M2174" i="2"/>
  <c r="L2174" i="2"/>
  <c r="M2166" i="2"/>
  <c r="L2166" i="2"/>
  <c r="M2158" i="2"/>
  <c r="L2158" i="2"/>
  <c r="M2150" i="2"/>
  <c r="L2150" i="2"/>
  <c r="L2142" i="2"/>
  <c r="M2142" i="2" s="1"/>
  <c r="M2134" i="2"/>
  <c r="L2134" i="2"/>
  <c r="M2126" i="2"/>
  <c r="L2126" i="2"/>
  <c r="M2118" i="2"/>
  <c r="L2118" i="2"/>
  <c r="M2110" i="2"/>
  <c r="L2110" i="2"/>
  <c r="M2102" i="2"/>
  <c r="L2102" i="2"/>
  <c r="M2094" i="2"/>
  <c r="L2094" i="2"/>
  <c r="M2086" i="2"/>
  <c r="L2086" i="2"/>
  <c r="L2078" i="2"/>
  <c r="M2078" i="2" s="1"/>
  <c r="L2070" i="2"/>
  <c r="M2070" i="2"/>
  <c r="L2062" i="2"/>
  <c r="M2062" i="2" s="1"/>
  <c r="M2054" i="2"/>
  <c r="L2054" i="2"/>
  <c r="M2046" i="2"/>
  <c r="L2046" i="2"/>
  <c r="M2038" i="2"/>
  <c r="L2038" i="2"/>
  <c r="M2030" i="2"/>
  <c r="L2030" i="2"/>
  <c r="M2022" i="2"/>
  <c r="L2022" i="2"/>
  <c r="M2014" i="2"/>
  <c r="L2014" i="2"/>
  <c r="M2006" i="2"/>
  <c r="L2006" i="2"/>
  <c r="L1998" i="2"/>
  <c r="M1998" i="2" s="1"/>
  <c r="M1990" i="2"/>
  <c r="L1990" i="2"/>
  <c r="M1982" i="2"/>
  <c r="L1982" i="2"/>
  <c r="M1974" i="2"/>
  <c r="L1974" i="2"/>
  <c r="M1966" i="2"/>
  <c r="L1966" i="2"/>
  <c r="M1958" i="2"/>
  <c r="L1958" i="2"/>
  <c r="M1950" i="2"/>
  <c r="L1950" i="2"/>
  <c r="M1942" i="2"/>
  <c r="L1942" i="2"/>
  <c r="L1934" i="2"/>
  <c r="M1934" i="2" s="1"/>
  <c r="M1926" i="2"/>
  <c r="L1926" i="2"/>
  <c r="M1918" i="2"/>
  <c r="L1918" i="2"/>
  <c r="M1910" i="2"/>
  <c r="L1910" i="2"/>
  <c r="M1902" i="2"/>
  <c r="L1902" i="2"/>
  <c r="M1894" i="2"/>
  <c r="L1894" i="2"/>
  <c r="M1886" i="2"/>
  <c r="L1886" i="2"/>
  <c r="M1878" i="2"/>
  <c r="L1878" i="2"/>
  <c r="L1870" i="2"/>
  <c r="M1870" i="2" s="1"/>
  <c r="M1862" i="2"/>
  <c r="L1862" i="2"/>
  <c r="M1854" i="2"/>
  <c r="L1854" i="2"/>
  <c r="M1846" i="2"/>
  <c r="L1846" i="2"/>
  <c r="M1838" i="2"/>
  <c r="L1838" i="2"/>
  <c r="M1830" i="2"/>
  <c r="L1830" i="2"/>
  <c r="M1822" i="2"/>
  <c r="L1822" i="2"/>
  <c r="M1814" i="2"/>
  <c r="L1814" i="2"/>
  <c r="M1806" i="2"/>
  <c r="L1806" i="2"/>
  <c r="M1798" i="2"/>
  <c r="L1798" i="2"/>
  <c r="L1790" i="2"/>
  <c r="M1790" i="2" s="1"/>
  <c r="M1782" i="2"/>
  <c r="L1782" i="2"/>
  <c r="M1774" i="2"/>
  <c r="L1774" i="2"/>
  <c r="M1766" i="2"/>
  <c r="L1766" i="2"/>
  <c r="M1758" i="2"/>
  <c r="L1758" i="2"/>
  <c r="M1750" i="2"/>
  <c r="L1750" i="2"/>
  <c r="M1742" i="2"/>
  <c r="L1742" i="2"/>
  <c r="M1734" i="2"/>
  <c r="L1734" i="2"/>
  <c r="L1726" i="2"/>
  <c r="M1726" i="2" s="1"/>
  <c r="M1718" i="2"/>
  <c r="L1718" i="2"/>
  <c r="M1710" i="2"/>
  <c r="L1710" i="2"/>
  <c r="M1702" i="2"/>
  <c r="L1702" i="2"/>
  <c r="M1694" i="2"/>
  <c r="L1694" i="2"/>
  <c r="M1686" i="2"/>
  <c r="L1686" i="2"/>
  <c r="M1678" i="2"/>
  <c r="L1678" i="2"/>
  <c r="M1670" i="2"/>
  <c r="L1670" i="2"/>
  <c r="L1662" i="2"/>
  <c r="M1662" i="2" s="1"/>
  <c r="M1654" i="2"/>
  <c r="L1654" i="2"/>
  <c r="M1646" i="2"/>
  <c r="L1646" i="2"/>
  <c r="M1638" i="2"/>
  <c r="L1638" i="2"/>
  <c r="M1630" i="2"/>
  <c r="L1630" i="2"/>
  <c r="M1622" i="2"/>
  <c r="L1622" i="2"/>
  <c r="M1614" i="2"/>
  <c r="L1614" i="2"/>
  <c r="M1606" i="2"/>
  <c r="L1606" i="2"/>
  <c r="L1598" i="2"/>
  <c r="M1598" i="2" s="1"/>
  <c r="M1590" i="2"/>
  <c r="L1590" i="2"/>
  <c r="M1582" i="2"/>
  <c r="L1582" i="2"/>
  <c r="M1574" i="2"/>
  <c r="L1574" i="2"/>
  <c r="M1566" i="2"/>
  <c r="L1566" i="2"/>
  <c r="M1558" i="2"/>
  <c r="L1558" i="2"/>
  <c r="M1550" i="2"/>
  <c r="L1550" i="2"/>
  <c r="M1542" i="2"/>
  <c r="L1542" i="2"/>
  <c r="L1534" i="2"/>
  <c r="M1534" i="2" s="1"/>
  <c r="M1526" i="2"/>
  <c r="L1526" i="2"/>
  <c r="L1518" i="2"/>
  <c r="M1518" i="2" s="1"/>
  <c r="M1510" i="2"/>
  <c r="L1510" i="2"/>
  <c r="M1502" i="2"/>
  <c r="L1502" i="2"/>
  <c r="M1494" i="2"/>
  <c r="L1494" i="2"/>
  <c r="M1486" i="2"/>
  <c r="L1486" i="2"/>
  <c r="M1478" i="2"/>
  <c r="L1478" i="2"/>
  <c r="L1470" i="2"/>
  <c r="M1470" i="2" s="1"/>
  <c r="M1462" i="2"/>
  <c r="L1462" i="2"/>
  <c r="L1454" i="2"/>
  <c r="M1454" i="2" s="1"/>
  <c r="M1446" i="2"/>
  <c r="L1446" i="2"/>
  <c r="M1438" i="2"/>
  <c r="L1438" i="2"/>
  <c r="M1430" i="2"/>
  <c r="L1430" i="2"/>
  <c r="M1422" i="2"/>
  <c r="L1422" i="2"/>
  <c r="M1414" i="2"/>
  <c r="L1414" i="2"/>
  <c r="L1406" i="2"/>
  <c r="M1406" i="2" s="1"/>
  <c r="M1398" i="2"/>
  <c r="L1398" i="2"/>
  <c r="L1390" i="2"/>
  <c r="M1390" i="2" s="1"/>
  <c r="M1382" i="2"/>
  <c r="L1382" i="2"/>
  <c r="M1374" i="2"/>
  <c r="L1374" i="2"/>
  <c r="M1366" i="2"/>
  <c r="L1366" i="2"/>
  <c r="M1358" i="2"/>
  <c r="L1358" i="2"/>
  <c r="M1350" i="2"/>
  <c r="L1350" i="2"/>
  <c r="M1342" i="2"/>
  <c r="L1342" i="2"/>
  <c r="M1334" i="2"/>
  <c r="L1334" i="2"/>
  <c r="L1326" i="2"/>
  <c r="M1326" i="2" s="1"/>
  <c r="M1318" i="2"/>
  <c r="L1318" i="2"/>
  <c r="M1310" i="2"/>
  <c r="L1310" i="2"/>
  <c r="M1302" i="2"/>
  <c r="L1302" i="2"/>
  <c r="M1294" i="2"/>
  <c r="L1294" i="2"/>
  <c r="M1286" i="2"/>
  <c r="L1286" i="2"/>
  <c r="M1278" i="2"/>
  <c r="L1278" i="2"/>
  <c r="M1270" i="2"/>
  <c r="L1270" i="2"/>
  <c r="L1262" i="2"/>
  <c r="M1262" i="2" s="1"/>
  <c r="M1254" i="2"/>
  <c r="L1254" i="2"/>
  <c r="M1246" i="2"/>
  <c r="L1246" i="2"/>
  <c r="M1238" i="2"/>
  <c r="L1238" i="2"/>
  <c r="M1230" i="2"/>
  <c r="L1230" i="2"/>
  <c r="M1222" i="2"/>
  <c r="L1222" i="2"/>
  <c r="M1214" i="2"/>
  <c r="L1214" i="2"/>
  <c r="M1206" i="2"/>
  <c r="L1206" i="2"/>
  <c r="L1198" i="2"/>
  <c r="M1198" i="2" s="1"/>
  <c r="M1190" i="2"/>
  <c r="L1190" i="2"/>
  <c r="M1182" i="2"/>
  <c r="L1182" i="2"/>
  <c r="M1174" i="2"/>
  <c r="L1174" i="2"/>
  <c r="M1166" i="2"/>
  <c r="L1166" i="2"/>
  <c r="M1158" i="2"/>
  <c r="L1158" i="2"/>
  <c r="M1150" i="2"/>
  <c r="L1150" i="2"/>
  <c r="M1142" i="2"/>
  <c r="L1142" i="2"/>
  <c r="L1134" i="2"/>
  <c r="M1134" i="2" s="1"/>
  <c r="M1126" i="2"/>
  <c r="L1126" i="2"/>
  <c r="M1118" i="2"/>
  <c r="L1118" i="2"/>
  <c r="M1110" i="2"/>
  <c r="L1110" i="2"/>
  <c r="M1102" i="2"/>
  <c r="L1102" i="2"/>
  <c r="M1094" i="2"/>
  <c r="L1094" i="2"/>
  <c r="M1086" i="2"/>
  <c r="L1086" i="2"/>
  <c r="M1078" i="2"/>
  <c r="L1078" i="2"/>
  <c r="L1070" i="2"/>
  <c r="M1070" i="2" s="1"/>
  <c r="M1062" i="2"/>
  <c r="L1062" i="2"/>
  <c r="M1054" i="2"/>
  <c r="L1054" i="2"/>
  <c r="M1046" i="2"/>
  <c r="L1046" i="2"/>
  <c r="M1038" i="2"/>
  <c r="L1038" i="2"/>
  <c r="M1030" i="2"/>
  <c r="L1030" i="2"/>
  <c r="M1022" i="2"/>
  <c r="L1022" i="2"/>
  <c r="M1014" i="2"/>
  <c r="L1014" i="2"/>
  <c r="M1006" i="2"/>
  <c r="L1006" i="2"/>
  <c r="M998" i="2"/>
  <c r="L998" i="2"/>
  <c r="L990" i="2"/>
  <c r="M990" i="2" s="1"/>
  <c r="M982" i="2"/>
  <c r="L982" i="2"/>
  <c r="M974" i="2"/>
  <c r="L974" i="2"/>
  <c r="M966" i="2"/>
  <c r="L966" i="2"/>
  <c r="M958" i="2"/>
  <c r="L958" i="2"/>
  <c r="M950" i="2"/>
  <c r="L950" i="2"/>
  <c r="M942" i="2"/>
  <c r="L942" i="2"/>
  <c r="M934" i="2"/>
  <c r="L934" i="2"/>
  <c r="L926" i="2"/>
  <c r="M926" i="2" s="1"/>
  <c r="M918" i="2"/>
  <c r="L918" i="2"/>
  <c r="M910" i="2"/>
  <c r="L910" i="2"/>
  <c r="M902" i="2"/>
  <c r="L902" i="2"/>
  <c r="M894" i="2"/>
  <c r="L894" i="2"/>
  <c r="M886" i="2"/>
  <c r="L886" i="2"/>
  <c r="M878" i="2"/>
  <c r="L878" i="2"/>
  <c r="M870" i="2"/>
  <c r="L870" i="2"/>
  <c r="L862" i="2"/>
  <c r="M862" i="2" s="1"/>
  <c r="M854" i="2"/>
  <c r="L854" i="2"/>
  <c r="M846" i="2"/>
  <c r="L846" i="2"/>
  <c r="M838" i="2"/>
  <c r="L838" i="2"/>
  <c r="M830" i="2"/>
  <c r="L830" i="2"/>
  <c r="M822" i="2"/>
  <c r="L822" i="2"/>
  <c r="M814" i="2"/>
  <c r="L814" i="2"/>
  <c r="M806" i="2"/>
  <c r="L806" i="2"/>
  <c r="L798" i="2"/>
  <c r="M798" i="2" s="1"/>
  <c r="M790" i="2"/>
  <c r="L790" i="2"/>
  <c r="L782" i="2"/>
  <c r="M782" i="2" s="1"/>
  <c r="M774" i="2"/>
  <c r="L774" i="2"/>
  <c r="M766" i="2"/>
  <c r="L766" i="2"/>
  <c r="M758" i="2"/>
  <c r="L758" i="2"/>
  <c r="M750" i="2"/>
  <c r="L750" i="2"/>
  <c r="M742" i="2"/>
  <c r="L742" i="2"/>
  <c r="M734" i="2"/>
  <c r="L734" i="2"/>
  <c r="M726" i="2"/>
  <c r="L726" i="2"/>
  <c r="L718" i="2"/>
  <c r="M718" i="2" s="1"/>
  <c r="M710" i="2"/>
  <c r="L710" i="2"/>
  <c r="M702" i="2"/>
  <c r="L702" i="2"/>
  <c r="M694" i="2"/>
  <c r="L694" i="2"/>
  <c r="M686" i="2"/>
  <c r="L686" i="2"/>
  <c r="M678" i="2"/>
  <c r="L678" i="2"/>
  <c r="M670" i="2"/>
  <c r="L670" i="2"/>
  <c r="M662" i="2"/>
  <c r="L662" i="2"/>
  <c r="L654" i="2"/>
  <c r="M654" i="2" s="1"/>
  <c r="M646" i="2"/>
  <c r="L646" i="2"/>
  <c r="M638" i="2"/>
  <c r="L638" i="2"/>
  <c r="M630" i="2"/>
  <c r="L630" i="2"/>
  <c r="M622" i="2"/>
  <c r="L622" i="2"/>
  <c r="M614" i="2"/>
  <c r="L614" i="2"/>
  <c r="M606" i="2"/>
  <c r="L606" i="2"/>
  <c r="M598" i="2"/>
  <c r="L598" i="2"/>
  <c r="L590" i="2"/>
  <c r="M590" i="2" s="1"/>
  <c r="M582" i="2"/>
  <c r="L582" i="2"/>
  <c r="M574" i="2"/>
  <c r="L574" i="2"/>
  <c r="M566" i="2"/>
  <c r="L566" i="2"/>
  <c r="M558" i="2"/>
  <c r="L558" i="2"/>
  <c r="M550" i="2"/>
  <c r="L550" i="2"/>
  <c r="M542" i="2"/>
  <c r="L542" i="2"/>
  <c r="L534" i="2"/>
  <c r="M534" i="2"/>
  <c r="L526" i="2"/>
  <c r="M526" i="2"/>
  <c r="M518" i="2"/>
  <c r="L518" i="2"/>
  <c r="M510" i="2"/>
  <c r="L510" i="2"/>
  <c r="M502" i="2"/>
  <c r="L502" i="2"/>
  <c r="M494" i="2"/>
  <c r="L494" i="2"/>
  <c r="M486" i="2"/>
  <c r="L486" i="2"/>
  <c r="M478" i="2"/>
  <c r="L478" i="2"/>
  <c r="M470" i="2"/>
  <c r="L470" i="2"/>
  <c r="L462" i="2"/>
  <c r="M462" i="2" s="1"/>
  <c r="M454" i="2"/>
  <c r="L454" i="2"/>
  <c r="M446" i="2"/>
  <c r="L446" i="2"/>
  <c r="M438" i="2"/>
  <c r="L438" i="2"/>
  <c r="M430" i="2"/>
  <c r="L430" i="2"/>
  <c r="M422" i="2"/>
  <c r="L422" i="2"/>
  <c r="M414" i="2"/>
  <c r="L414" i="2"/>
  <c r="M406" i="2"/>
  <c r="L406" i="2"/>
  <c r="L398" i="2"/>
  <c r="M398" i="2" s="1"/>
  <c r="M390" i="2"/>
  <c r="L390" i="2"/>
  <c r="M382" i="2"/>
  <c r="L382" i="2"/>
  <c r="M374" i="2"/>
  <c r="L374" i="2"/>
  <c r="M366" i="2"/>
  <c r="L366" i="2"/>
  <c r="M358" i="2"/>
  <c r="L358" i="2"/>
  <c r="M350" i="2"/>
  <c r="L350" i="2"/>
  <c r="M342" i="2"/>
  <c r="L342" i="2"/>
  <c r="L334" i="2"/>
  <c r="M334" i="2" s="1"/>
  <c r="M326" i="2"/>
  <c r="L326" i="2"/>
  <c r="L318" i="2"/>
  <c r="M318" i="2" s="1"/>
  <c r="M310" i="2"/>
  <c r="L310" i="2"/>
  <c r="M302" i="2"/>
  <c r="L302" i="2"/>
  <c r="M294" i="2"/>
  <c r="L294" i="2"/>
  <c r="M286" i="2"/>
  <c r="L286" i="2"/>
  <c r="L278" i="2"/>
  <c r="M278" i="2"/>
  <c r="L270" i="2"/>
  <c r="M270" i="2"/>
  <c r="M262" i="2"/>
  <c r="L262" i="2"/>
  <c r="L254" i="2"/>
  <c r="M254" i="2" s="1"/>
  <c r="M246" i="2"/>
  <c r="L246" i="2"/>
  <c r="M238" i="2"/>
  <c r="L238" i="2"/>
  <c r="M230" i="2"/>
  <c r="L230" i="2"/>
  <c r="M222" i="2"/>
  <c r="L222" i="2"/>
  <c r="M214" i="2"/>
  <c r="L214" i="2"/>
  <c r="M206" i="2"/>
  <c r="L206" i="2"/>
  <c r="M198" i="2"/>
  <c r="L198" i="2"/>
  <c r="L190" i="2"/>
  <c r="M190" i="2" s="1"/>
  <c r="M182" i="2"/>
  <c r="L182" i="2"/>
  <c r="M174" i="2"/>
  <c r="L174" i="2"/>
  <c r="M166" i="2"/>
  <c r="L166" i="2"/>
  <c r="M158" i="2"/>
  <c r="L158" i="2"/>
  <c r="M150" i="2"/>
  <c r="L150" i="2"/>
  <c r="M142" i="2"/>
  <c r="L142" i="2"/>
  <c r="M134" i="2"/>
  <c r="L134" i="2"/>
  <c r="L126" i="2"/>
  <c r="M126" i="2" s="1"/>
  <c r="M118" i="2"/>
  <c r="L118" i="2"/>
  <c r="M110" i="2"/>
  <c r="L110" i="2"/>
  <c r="M102" i="2"/>
  <c r="L102" i="2"/>
  <c r="M94" i="2"/>
  <c r="L94" i="2"/>
  <c r="M86" i="2"/>
  <c r="L86" i="2"/>
  <c r="M78" i="2"/>
  <c r="L78" i="2"/>
  <c r="M70" i="2"/>
  <c r="L70" i="2"/>
  <c r="L62" i="2"/>
  <c r="M62" i="2" s="1"/>
  <c r="M54" i="2"/>
  <c r="L54" i="2"/>
  <c r="L46" i="2"/>
  <c r="M46" i="2" s="1"/>
  <c r="M38" i="2"/>
  <c r="L38" i="2"/>
  <c r="M30" i="2"/>
  <c r="L30" i="2"/>
  <c r="L22" i="2"/>
  <c r="M22" i="2" s="1"/>
  <c r="M3470" i="2"/>
  <c r="L3470" i="2"/>
  <c r="M3406" i="2"/>
  <c r="L3406" i="2"/>
  <c r="M3342" i="2"/>
  <c r="L3342" i="2"/>
  <c r="M3278" i="2"/>
  <c r="L3278" i="2"/>
  <c r="M3230" i="2"/>
  <c r="L3230" i="2"/>
  <c r="M3214" i="2"/>
  <c r="L3214" i="2"/>
  <c r="M3198" i="2"/>
  <c r="L3198" i="2"/>
  <c r="M3182" i="2"/>
  <c r="L3182" i="2"/>
  <c r="M3166" i="2"/>
  <c r="L3166" i="2"/>
  <c r="M3150" i="2"/>
  <c r="L3150" i="2"/>
  <c r="M3134" i="2"/>
  <c r="L3134" i="2"/>
  <c r="M3118" i="2"/>
  <c r="L3118" i="2"/>
  <c r="M3102" i="2"/>
  <c r="L3102" i="2"/>
  <c r="M17" i="2"/>
  <c r="L17" i="2"/>
  <c r="M9" i="2"/>
  <c r="L9" i="2"/>
  <c r="M3501" i="2"/>
  <c r="L3501" i="2"/>
  <c r="M3493" i="2"/>
  <c r="L3493" i="2"/>
  <c r="M3485" i="2"/>
  <c r="L3485" i="2"/>
  <c r="M3477" i="2"/>
  <c r="L3477" i="2"/>
  <c r="M3469" i="2"/>
  <c r="L3469" i="2"/>
  <c r="M3461" i="2"/>
  <c r="L3461" i="2"/>
  <c r="M3453" i="2"/>
  <c r="L3453" i="2"/>
  <c r="L3445" i="2"/>
  <c r="M3445" i="2" s="1"/>
  <c r="M3437" i="2"/>
  <c r="L3437" i="2"/>
  <c r="M3429" i="2"/>
  <c r="L3429" i="2"/>
  <c r="M3421" i="2"/>
  <c r="L3421" i="2"/>
  <c r="M3413" i="2"/>
  <c r="L3413" i="2"/>
  <c r="M3405" i="2"/>
  <c r="L3405" i="2"/>
  <c r="M3397" i="2"/>
  <c r="L3397" i="2"/>
  <c r="M3389" i="2"/>
  <c r="L3389" i="2"/>
  <c r="L3381" i="2"/>
  <c r="M3381" i="2" s="1"/>
  <c r="M3373" i="2"/>
  <c r="L3373" i="2"/>
  <c r="M3365" i="2"/>
  <c r="L3365" i="2"/>
  <c r="M3357" i="2"/>
  <c r="L3357" i="2"/>
  <c r="M3349" i="2"/>
  <c r="L3349" i="2"/>
  <c r="M3341" i="2"/>
  <c r="L3341" i="2"/>
  <c r="M3333" i="2"/>
  <c r="L3333" i="2"/>
  <c r="M3325" i="2"/>
  <c r="L3325" i="2"/>
  <c r="L3317" i="2"/>
  <c r="M3317" i="2"/>
  <c r="M3309" i="2"/>
  <c r="L3309" i="2"/>
  <c r="L3301" i="2"/>
  <c r="M3301" i="2" s="1"/>
  <c r="M3293" i="2"/>
  <c r="L3293" i="2"/>
  <c r="M3285" i="2"/>
  <c r="L3285" i="2"/>
  <c r="M3277" i="2"/>
  <c r="L3277" i="2"/>
  <c r="M3269" i="2"/>
  <c r="L3269" i="2"/>
  <c r="M3261" i="2"/>
  <c r="L3261" i="2"/>
  <c r="M3253" i="2"/>
  <c r="L3253" i="2"/>
  <c r="M3245" i="2"/>
  <c r="L3245" i="2"/>
  <c r="L3237" i="2"/>
  <c r="M3237" i="2" s="1"/>
  <c r="M3229" i="2"/>
  <c r="L3229" i="2"/>
  <c r="M3221" i="2"/>
  <c r="L3221" i="2"/>
  <c r="M3213" i="2"/>
  <c r="L3213" i="2"/>
  <c r="M3205" i="2"/>
  <c r="L3205" i="2"/>
  <c r="M3197" i="2"/>
  <c r="L3197" i="2"/>
  <c r="M3189" i="2"/>
  <c r="L3189" i="2"/>
  <c r="M3181" i="2"/>
  <c r="L3181" i="2"/>
  <c r="L3173" i="2"/>
  <c r="M3173" i="2" s="1"/>
  <c r="M3165" i="2"/>
  <c r="L3165" i="2"/>
  <c r="M3157" i="2"/>
  <c r="L3157" i="2"/>
  <c r="M3149" i="2"/>
  <c r="L3149" i="2"/>
  <c r="M3141" i="2"/>
  <c r="L3141" i="2"/>
  <c r="M3133" i="2"/>
  <c r="L3133" i="2"/>
  <c r="M3125" i="2"/>
  <c r="L3125" i="2"/>
  <c r="M3117" i="2"/>
  <c r="L3117" i="2"/>
  <c r="L3109" i="2"/>
  <c r="M3109" i="2" s="1"/>
  <c r="M3101" i="2"/>
  <c r="L3101" i="2"/>
  <c r="M3093" i="2"/>
  <c r="L3093" i="2"/>
  <c r="M3085" i="2"/>
  <c r="L3085" i="2"/>
  <c r="M3077" i="2"/>
  <c r="L3077" i="2"/>
  <c r="M3069" i="2"/>
  <c r="L3069" i="2"/>
  <c r="M3061" i="2"/>
  <c r="L3061" i="2"/>
  <c r="M3053" i="2"/>
  <c r="L3053" i="2"/>
  <c r="L3045" i="2"/>
  <c r="M3045" i="2" s="1"/>
  <c r="M3037" i="2"/>
  <c r="L3037" i="2"/>
  <c r="L3029" i="2"/>
  <c r="M3029" i="2" s="1"/>
  <c r="M3021" i="2"/>
  <c r="L3021" i="2"/>
  <c r="M3013" i="2"/>
  <c r="L3013" i="2"/>
  <c r="M3005" i="2"/>
  <c r="L3005" i="2"/>
  <c r="M2997" i="2"/>
  <c r="L2997" i="2"/>
  <c r="M2989" i="2"/>
  <c r="L2989" i="2"/>
  <c r="M2981" i="2"/>
  <c r="L2981" i="2"/>
  <c r="M2973" i="2"/>
  <c r="L2973" i="2"/>
  <c r="L2965" i="2"/>
  <c r="M2965" i="2" s="1"/>
  <c r="M2957" i="2"/>
  <c r="L2957" i="2"/>
  <c r="M2949" i="2"/>
  <c r="L2949" i="2"/>
  <c r="M2941" i="2"/>
  <c r="L2941" i="2"/>
  <c r="M2933" i="2"/>
  <c r="L2933" i="2"/>
  <c r="M2925" i="2"/>
  <c r="L2925" i="2"/>
  <c r="L2917" i="2"/>
  <c r="M2917" i="2" s="1"/>
  <c r="M2909" i="2"/>
  <c r="L2909" i="2"/>
  <c r="L2901" i="2"/>
  <c r="M2901" i="2" s="1"/>
  <c r="M2893" i="2"/>
  <c r="L2893" i="2"/>
  <c r="M2885" i="2"/>
  <c r="L2885" i="2"/>
  <c r="M2877" i="2"/>
  <c r="L2877" i="2"/>
  <c r="M2869" i="2"/>
  <c r="L2869" i="2"/>
  <c r="M2861" i="2"/>
  <c r="L2861" i="2"/>
  <c r="M2853" i="2"/>
  <c r="L2853" i="2"/>
  <c r="M2845" i="2"/>
  <c r="L2845" i="2"/>
  <c r="L2837" i="2"/>
  <c r="M2837" i="2" s="1"/>
  <c r="M2829" i="2"/>
  <c r="L2829" i="2"/>
  <c r="M2821" i="2"/>
  <c r="L2821" i="2"/>
  <c r="M2813" i="2"/>
  <c r="L2813" i="2"/>
  <c r="M2805" i="2"/>
  <c r="L2805" i="2"/>
  <c r="M2797" i="2"/>
  <c r="L2797" i="2"/>
  <c r="M2789" i="2"/>
  <c r="L2789" i="2"/>
  <c r="M2781" i="2"/>
  <c r="L2781" i="2"/>
  <c r="M2773" i="2"/>
  <c r="L2773" i="2"/>
  <c r="M2765" i="2"/>
  <c r="L2765" i="2"/>
  <c r="L2757" i="2"/>
  <c r="M2757" i="2" s="1"/>
  <c r="M2749" i="2"/>
  <c r="L2749" i="2"/>
  <c r="M2741" i="2"/>
  <c r="L2741" i="2"/>
  <c r="M2733" i="2"/>
  <c r="L2733" i="2"/>
  <c r="M2725" i="2"/>
  <c r="L2725" i="2"/>
  <c r="M2717" i="2"/>
  <c r="L2717" i="2"/>
  <c r="M2709" i="2"/>
  <c r="L2709" i="2"/>
  <c r="M2701" i="2"/>
  <c r="L2701" i="2"/>
  <c r="M2693" i="2"/>
  <c r="L2693" i="2"/>
  <c r="M2685" i="2"/>
  <c r="L2685" i="2"/>
  <c r="M2677" i="2"/>
  <c r="L2677" i="2"/>
  <c r="M2669" i="2"/>
  <c r="L2669" i="2"/>
  <c r="M2661" i="2"/>
  <c r="L2661" i="2"/>
  <c r="M2653" i="2"/>
  <c r="L2653" i="2"/>
  <c r="M2645" i="2"/>
  <c r="L2645" i="2"/>
  <c r="M2637" i="2"/>
  <c r="L2637" i="2"/>
  <c r="M2629" i="2"/>
  <c r="L2629" i="2"/>
  <c r="M2621" i="2"/>
  <c r="L2621" i="2"/>
  <c r="M2613" i="2"/>
  <c r="L2613" i="2"/>
  <c r="M2605" i="2"/>
  <c r="L2605" i="2"/>
  <c r="M2597" i="2"/>
  <c r="L2597" i="2"/>
  <c r="M2589" i="2"/>
  <c r="L2589" i="2"/>
  <c r="M2581" i="2"/>
  <c r="L2581" i="2"/>
  <c r="M2573" i="2"/>
  <c r="L2573" i="2"/>
  <c r="L2565" i="2"/>
  <c r="M2565" i="2" s="1"/>
  <c r="M2557" i="2"/>
  <c r="L2557" i="2"/>
  <c r="M2549" i="2"/>
  <c r="L2549" i="2"/>
  <c r="M2541" i="2"/>
  <c r="L2541" i="2"/>
  <c r="M2533" i="2"/>
  <c r="L2533" i="2"/>
  <c r="M2525" i="2"/>
  <c r="L2525" i="2"/>
  <c r="M2517" i="2"/>
  <c r="L2517" i="2"/>
  <c r="M2509" i="2"/>
  <c r="L2509" i="2"/>
  <c r="L2501" i="2"/>
  <c r="M2501" i="2" s="1"/>
  <c r="M2493" i="2"/>
  <c r="L2493" i="2"/>
  <c r="M2485" i="2"/>
  <c r="L2485" i="2"/>
  <c r="M2477" i="2"/>
  <c r="L2477" i="2"/>
  <c r="M2469" i="2"/>
  <c r="L2469" i="2"/>
  <c r="M2461" i="2"/>
  <c r="L2461" i="2"/>
  <c r="M2453" i="2"/>
  <c r="L2453" i="2"/>
  <c r="M2445" i="2"/>
  <c r="L2445" i="2"/>
  <c r="L2437" i="2"/>
  <c r="M2437" i="2" s="1"/>
  <c r="M2429" i="2"/>
  <c r="L2429" i="2"/>
  <c r="M2421" i="2"/>
  <c r="L2421" i="2"/>
  <c r="M2413" i="2"/>
  <c r="L2413" i="2"/>
  <c r="M2405" i="2"/>
  <c r="L2405" i="2"/>
  <c r="M2397" i="2"/>
  <c r="L2397" i="2"/>
  <c r="M2389" i="2"/>
  <c r="L2389" i="2"/>
  <c r="M2381" i="2"/>
  <c r="L2381" i="2"/>
  <c r="L2373" i="2"/>
  <c r="M2373" i="2" s="1"/>
  <c r="M2365" i="2"/>
  <c r="L2365" i="2"/>
  <c r="M2357" i="2"/>
  <c r="L2357" i="2"/>
  <c r="M2349" i="2"/>
  <c r="L2349" i="2"/>
  <c r="M2341" i="2"/>
  <c r="L2341" i="2"/>
  <c r="M2333" i="2"/>
  <c r="L2333" i="2"/>
  <c r="M2325" i="2"/>
  <c r="L2325" i="2"/>
  <c r="M2317" i="2"/>
  <c r="L2317" i="2"/>
  <c r="M2309" i="2"/>
  <c r="L2309" i="2"/>
  <c r="M2301" i="2"/>
  <c r="L2301" i="2"/>
  <c r="L2293" i="2"/>
  <c r="M2293" i="2" s="1"/>
  <c r="M2285" i="2"/>
  <c r="L2285" i="2"/>
  <c r="M2277" i="2"/>
  <c r="L2277" i="2"/>
  <c r="M2269" i="2"/>
  <c r="L2269" i="2"/>
  <c r="M2261" i="2"/>
  <c r="L2261" i="2"/>
  <c r="M2253" i="2"/>
  <c r="L2253" i="2"/>
  <c r="M2245" i="2"/>
  <c r="L2245" i="2"/>
  <c r="M2237" i="2"/>
  <c r="L2237" i="2"/>
  <c r="L2229" i="2"/>
  <c r="M2229" i="2" s="1"/>
  <c r="M2221" i="2"/>
  <c r="L2221" i="2"/>
  <c r="M2213" i="2"/>
  <c r="L2213" i="2"/>
  <c r="M2205" i="2"/>
  <c r="L2205" i="2"/>
  <c r="L2197" i="2"/>
  <c r="M2197" i="2"/>
  <c r="M2189" i="2"/>
  <c r="L2189" i="2"/>
  <c r="M2181" i="2"/>
  <c r="L2181" i="2"/>
  <c r="M2173" i="2"/>
  <c r="L2173" i="2"/>
  <c r="L2165" i="2"/>
  <c r="M2165" i="2"/>
  <c r="M2157" i="2"/>
  <c r="L2157" i="2"/>
  <c r="M2149" i="2"/>
  <c r="L2149" i="2"/>
  <c r="M2141" i="2"/>
  <c r="L2141" i="2"/>
  <c r="M2133" i="2"/>
  <c r="L2133" i="2"/>
  <c r="M2125" i="2"/>
  <c r="L2125" i="2"/>
  <c r="M2117" i="2"/>
  <c r="L2117" i="2"/>
  <c r="M2109" i="2"/>
  <c r="L2109" i="2"/>
  <c r="L2101" i="2"/>
  <c r="M2101" i="2" s="1"/>
  <c r="M2093" i="2"/>
  <c r="L2093" i="2"/>
  <c r="M2085" i="2"/>
  <c r="L2085" i="2"/>
  <c r="M2077" i="2"/>
  <c r="L2077" i="2"/>
  <c r="L2069" i="2"/>
  <c r="M2069" i="2"/>
  <c r="M2061" i="2"/>
  <c r="L2061" i="2"/>
  <c r="M2053" i="2"/>
  <c r="L2053" i="2"/>
  <c r="M2045" i="2"/>
  <c r="L2045" i="2"/>
  <c r="M2037" i="2"/>
  <c r="L2037" i="2"/>
  <c r="M2029" i="2"/>
  <c r="L2029" i="2"/>
  <c r="L2021" i="2"/>
  <c r="M2021" i="2" s="1"/>
  <c r="M2013" i="2"/>
  <c r="L2013" i="2"/>
  <c r="M2005" i="2"/>
  <c r="L2005" i="2"/>
  <c r="M1997" i="2"/>
  <c r="L1997" i="2"/>
  <c r="M1989" i="2"/>
  <c r="L1989" i="2"/>
  <c r="M1981" i="2"/>
  <c r="L1981" i="2"/>
  <c r="M1973" i="2"/>
  <c r="L1973" i="2"/>
  <c r="M1965" i="2"/>
  <c r="L1965" i="2"/>
  <c r="L1957" i="2"/>
  <c r="M1957" i="2" s="1"/>
  <c r="M1949" i="2"/>
  <c r="L1949" i="2"/>
  <c r="M1941" i="2"/>
  <c r="L1941" i="2"/>
  <c r="M1933" i="2"/>
  <c r="L1933" i="2"/>
  <c r="M1925" i="2"/>
  <c r="L1925" i="2"/>
  <c r="M1917" i="2"/>
  <c r="L1917" i="2"/>
  <c r="M1909" i="2"/>
  <c r="L1909" i="2"/>
  <c r="M1901" i="2"/>
  <c r="L1901" i="2"/>
  <c r="L1893" i="2"/>
  <c r="M1893" i="2" s="1"/>
  <c r="M1885" i="2"/>
  <c r="L1885" i="2"/>
  <c r="M1877" i="2"/>
  <c r="L1877" i="2"/>
  <c r="M1869" i="2"/>
  <c r="L1869" i="2"/>
  <c r="M1861" i="2"/>
  <c r="L1861" i="2"/>
  <c r="M1853" i="2"/>
  <c r="L1853" i="2"/>
  <c r="M1845" i="2"/>
  <c r="L1845" i="2"/>
  <c r="M1837" i="2"/>
  <c r="L1837" i="2"/>
  <c r="L1829" i="2"/>
  <c r="M1829" i="2" s="1"/>
  <c r="M1821" i="2"/>
  <c r="L1821" i="2"/>
  <c r="M1813" i="2"/>
  <c r="L1813" i="2"/>
  <c r="M1805" i="2"/>
  <c r="L1805" i="2"/>
  <c r="M1797" i="2"/>
  <c r="L1797" i="2"/>
  <c r="M1789" i="2"/>
  <c r="L1789" i="2"/>
  <c r="M1781" i="2"/>
  <c r="L1781" i="2"/>
  <c r="M1773" i="2"/>
  <c r="L1773" i="2"/>
  <c r="L1765" i="2"/>
  <c r="M1765" i="2" s="1"/>
  <c r="M1757" i="2"/>
  <c r="L1757" i="2"/>
  <c r="L1749" i="2"/>
  <c r="M1749" i="2" s="1"/>
  <c r="M1741" i="2"/>
  <c r="L1741" i="2"/>
  <c r="M1733" i="2"/>
  <c r="L1733" i="2"/>
  <c r="M1725" i="2"/>
  <c r="L1725" i="2"/>
  <c r="M1717" i="2"/>
  <c r="L1717" i="2"/>
  <c r="M1709" i="2"/>
  <c r="L1709" i="2"/>
  <c r="L1701" i="2"/>
  <c r="M1701" i="2" s="1"/>
  <c r="M1693" i="2"/>
  <c r="L1693" i="2"/>
  <c r="L1685" i="2"/>
  <c r="M1685" i="2" s="1"/>
  <c r="M1677" i="2"/>
  <c r="L1677" i="2"/>
  <c r="M1669" i="2"/>
  <c r="L1669" i="2"/>
  <c r="M1661" i="2"/>
  <c r="L1661" i="2"/>
  <c r="M1653" i="2"/>
  <c r="L1653" i="2"/>
  <c r="M1645" i="2"/>
  <c r="L1645" i="2"/>
  <c r="M1637" i="2"/>
  <c r="L1637" i="2"/>
  <c r="M1629" i="2"/>
  <c r="L1629" i="2"/>
  <c r="L1621" i="2"/>
  <c r="M1621" i="2" s="1"/>
  <c r="M1613" i="2"/>
  <c r="L1613" i="2"/>
  <c r="M1605" i="2"/>
  <c r="L1605" i="2"/>
  <c r="M1597" i="2"/>
  <c r="L1597" i="2"/>
  <c r="M1589" i="2"/>
  <c r="L1589" i="2"/>
  <c r="M1581" i="2"/>
  <c r="L1581" i="2"/>
  <c r="M1573" i="2"/>
  <c r="L1573" i="2"/>
  <c r="M1565" i="2"/>
  <c r="L1565" i="2"/>
  <c r="L1557" i="2"/>
  <c r="M1557" i="2" s="1"/>
  <c r="M1549" i="2"/>
  <c r="L1549" i="2"/>
  <c r="M1541" i="2"/>
  <c r="L1541" i="2"/>
  <c r="M1533" i="2"/>
  <c r="L1533" i="2"/>
  <c r="M1525" i="2"/>
  <c r="L1525" i="2"/>
  <c r="M1517" i="2"/>
  <c r="L1517" i="2"/>
  <c r="M1509" i="2"/>
  <c r="L1509" i="2"/>
  <c r="M1501" i="2"/>
  <c r="L1501" i="2"/>
  <c r="L1493" i="2"/>
  <c r="M1493" i="2" s="1"/>
  <c r="M1485" i="2"/>
  <c r="L1485" i="2"/>
  <c r="M1477" i="2"/>
  <c r="L1477" i="2"/>
  <c r="M1469" i="2"/>
  <c r="L1469" i="2"/>
  <c r="M1461" i="2"/>
  <c r="L1461" i="2"/>
  <c r="M1453" i="2"/>
  <c r="L1453" i="2"/>
  <c r="M1445" i="2"/>
  <c r="L1445" i="2"/>
  <c r="M1437" i="2"/>
  <c r="L1437" i="2"/>
  <c r="L1429" i="2"/>
  <c r="M1429" i="2" s="1"/>
  <c r="M1421" i="2"/>
  <c r="L1421" i="2"/>
  <c r="M1413" i="2"/>
  <c r="L1413" i="2"/>
  <c r="M1405" i="2"/>
  <c r="L1405" i="2"/>
  <c r="M1397" i="2"/>
  <c r="L1397" i="2"/>
  <c r="M1389" i="2"/>
  <c r="L1389" i="2"/>
  <c r="M1381" i="2"/>
  <c r="L1381" i="2"/>
  <c r="M1373" i="2"/>
  <c r="L1373" i="2"/>
  <c r="L1365" i="2"/>
  <c r="M1365" i="2" s="1"/>
  <c r="M1357" i="2"/>
  <c r="L1357" i="2"/>
  <c r="M1349" i="2"/>
  <c r="L1349" i="2"/>
  <c r="M1341" i="2"/>
  <c r="L1341" i="2"/>
  <c r="M1333" i="2"/>
  <c r="L1333" i="2"/>
  <c r="M1325" i="2"/>
  <c r="L1325" i="2"/>
  <c r="M1317" i="2"/>
  <c r="L1317" i="2"/>
  <c r="M1309" i="2"/>
  <c r="L1309" i="2"/>
  <c r="M1301" i="2"/>
  <c r="L1301" i="2"/>
  <c r="M1293" i="2"/>
  <c r="L1293" i="2"/>
  <c r="L1285" i="2"/>
  <c r="M1285" i="2" s="1"/>
  <c r="M1277" i="2"/>
  <c r="L1277" i="2"/>
  <c r="M1269" i="2"/>
  <c r="L1269" i="2"/>
  <c r="M1261" i="2"/>
  <c r="L1261" i="2"/>
  <c r="M1253" i="2"/>
  <c r="L1253" i="2"/>
  <c r="M1245" i="2"/>
  <c r="L1245" i="2"/>
  <c r="M1237" i="2"/>
  <c r="L1237" i="2"/>
  <c r="M1229" i="2"/>
  <c r="L1229" i="2"/>
  <c r="L1221" i="2"/>
  <c r="M1221" i="2" s="1"/>
  <c r="M1213" i="2"/>
  <c r="L1213" i="2"/>
  <c r="M1205" i="2"/>
  <c r="L1205" i="2"/>
  <c r="M1197" i="2"/>
  <c r="L1197" i="2"/>
  <c r="M1189" i="2"/>
  <c r="L1189" i="2"/>
  <c r="M1181" i="2"/>
  <c r="L1181" i="2"/>
  <c r="M1173" i="2"/>
  <c r="L1173" i="2"/>
  <c r="M1165" i="2"/>
  <c r="L1165" i="2"/>
  <c r="L1157" i="2"/>
  <c r="M1157" i="2" s="1"/>
  <c r="M1149" i="2"/>
  <c r="L1149" i="2"/>
  <c r="M1141" i="2"/>
  <c r="L1141" i="2"/>
  <c r="M1133" i="2"/>
  <c r="L1133" i="2"/>
  <c r="M1125" i="2"/>
  <c r="L1125" i="2"/>
  <c r="M1117" i="2"/>
  <c r="L1117" i="2"/>
  <c r="M1109" i="2"/>
  <c r="L1109" i="2"/>
  <c r="M1101" i="2"/>
  <c r="L1101" i="2"/>
  <c r="L1093" i="2"/>
  <c r="M1093" i="2" s="1"/>
  <c r="M1085" i="2"/>
  <c r="L1085" i="2"/>
  <c r="M1077" i="2"/>
  <c r="L1077" i="2"/>
  <c r="M1069" i="2"/>
  <c r="L1069" i="2"/>
  <c r="M1061" i="2"/>
  <c r="L1061" i="2"/>
  <c r="M1053" i="2"/>
  <c r="L1053" i="2"/>
  <c r="M1045" i="2"/>
  <c r="L1045" i="2"/>
  <c r="M1037" i="2"/>
  <c r="L1037" i="2"/>
  <c r="L1029" i="2"/>
  <c r="M1029" i="2" s="1"/>
  <c r="M1021" i="2"/>
  <c r="L1021" i="2"/>
  <c r="L1013" i="2"/>
  <c r="M1013" i="2" s="1"/>
  <c r="M1005" i="2"/>
  <c r="L1005" i="2"/>
  <c r="M997" i="2"/>
  <c r="L997" i="2"/>
  <c r="M989" i="2"/>
  <c r="L989" i="2"/>
  <c r="M981" i="2"/>
  <c r="L981" i="2"/>
  <c r="M973" i="2"/>
  <c r="L973" i="2"/>
  <c r="M965" i="2"/>
  <c r="L965" i="2"/>
  <c r="M957" i="2"/>
  <c r="L957" i="2"/>
  <c r="L949" i="2"/>
  <c r="M949" i="2" s="1"/>
  <c r="M941" i="2"/>
  <c r="L941" i="2"/>
  <c r="M933" i="2"/>
  <c r="L933" i="2"/>
  <c r="M925" i="2"/>
  <c r="L925" i="2"/>
  <c r="M917" i="2"/>
  <c r="L917" i="2"/>
  <c r="M909" i="2"/>
  <c r="L909" i="2"/>
  <c r="M901" i="2"/>
  <c r="L901" i="2"/>
  <c r="M893" i="2"/>
  <c r="L893" i="2"/>
  <c r="L885" i="2"/>
  <c r="M885" i="2" s="1"/>
  <c r="M877" i="2"/>
  <c r="L877" i="2"/>
  <c r="M869" i="2"/>
  <c r="L869" i="2"/>
  <c r="M861" i="2"/>
  <c r="L861" i="2"/>
  <c r="M853" i="2"/>
  <c r="L853" i="2"/>
  <c r="M845" i="2"/>
  <c r="L845" i="2"/>
  <c r="M837" i="2"/>
  <c r="L837" i="2"/>
  <c r="M829" i="2"/>
  <c r="L829" i="2"/>
  <c r="L821" i="2"/>
  <c r="M821" i="2" s="1"/>
  <c r="M813" i="2"/>
  <c r="L813" i="2"/>
  <c r="M805" i="2"/>
  <c r="L805" i="2"/>
  <c r="M797" i="2"/>
  <c r="L797" i="2"/>
  <c r="M789" i="2"/>
  <c r="L789" i="2"/>
  <c r="M781" i="2"/>
  <c r="L781" i="2"/>
  <c r="M773" i="2"/>
  <c r="L773" i="2"/>
  <c r="M765" i="2"/>
  <c r="L765" i="2"/>
  <c r="L757" i="2"/>
  <c r="M757" i="2" s="1"/>
  <c r="M749" i="2"/>
  <c r="L749" i="2"/>
  <c r="M741" i="2"/>
  <c r="L741" i="2"/>
  <c r="M733" i="2"/>
  <c r="L733" i="2"/>
  <c r="M725" i="2"/>
  <c r="L725" i="2"/>
  <c r="M717" i="2"/>
  <c r="L717" i="2"/>
  <c r="M709" i="2"/>
  <c r="L709" i="2"/>
  <c r="M701" i="2"/>
  <c r="L701" i="2"/>
  <c r="L693" i="2"/>
  <c r="M693" i="2" s="1"/>
  <c r="M685" i="2"/>
  <c r="L685" i="2"/>
  <c r="M677" i="2"/>
  <c r="L677" i="2"/>
  <c r="M669" i="2"/>
  <c r="L669" i="2"/>
  <c r="M661" i="2"/>
  <c r="L661" i="2"/>
  <c r="M653" i="2"/>
  <c r="L653" i="2"/>
  <c r="M645" i="2"/>
  <c r="L645" i="2"/>
  <c r="M637" i="2"/>
  <c r="L637" i="2"/>
  <c r="L629" i="2"/>
  <c r="M629" i="2" s="1"/>
  <c r="M621" i="2"/>
  <c r="L621" i="2"/>
  <c r="L613" i="2"/>
  <c r="M613" i="2" s="1"/>
  <c r="M605" i="2"/>
  <c r="L605" i="2"/>
  <c r="M597" i="2"/>
  <c r="L597" i="2"/>
  <c r="M589" i="2"/>
  <c r="L589" i="2"/>
  <c r="M581" i="2"/>
  <c r="L581" i="2"/>
  <c r="M573" i="2"/>
  <c r="L573" i="2"/>
  <c r="L565" i="2"/>
  <c r="M565" i="2" s="1"/>
  <c r="M557" i="2"/>
  <c r="L557" i="2"/>
  <c r="L549" i="2"/>
  <c r="M549" i="2" s="1"/>
  <c r="M541" i="2"/>
  <c r="L541" i="2"/>
  <c r="M533" i="2"/>
  <c r="L533" i="2"/>
  <c r="M525" i="2"/>
  <c r="L525" i="2"/>
  <c r="M517" i="2"/>
  <c r="L517" i="2"/>
  <c r="M509" i="2"/>
  <c r="L509" i="2"/>
  <c r="M501" i="2"/>
  <c r="L501" i="2"/>
  <c r="M493" i="2"/>
  <c r="L493" i="2"/>
  <c r="L485" i="2"/>
  <c r="M485" i="2" s="1"/>
  <c r="M477" i="2"/>
  <c r="L477" i="2"/>
  <c r="M469" i="2"/>
  <c r="L469" i="2"/>
  <c r="M461" i="2"/>
  <c r="L461" i="2"/>
  <c r="M453" i="2"/>
  <c r="L453" i="2"/>
  <c r="M445" i="2"/>
  <c r="L445" i="2"/>
  <c r="M437" i="2"/>
  <c r="L437" i="2"/>
  <c r="M429" i="2"/>
  <c r="L429" i="2"/>
  <c r="L421" i="2"/>
  <c r="M421" i="2" s="1"/>
  <c r="M413" i="2"/>
  <c r="L413" i="2"/>
  <c r="M405" i="2"/>
  <c r="L405" i="2"/>
  <c r="M397" i="2"/>
  <c r="L397" i="2"/>
  <c r="M389" i="2"/>
  <c r="L389" i="2"/>
  <c r="M381" i="2"/>
  <c r="L381" i="2"/>
  <c r="M373" i="2"/>
  <c r="L373" i="2"/>
  <c r="M365" i="2"/>
  <c r="L365" i="2"/>
  <c r="L357" i="2"/>
  <c r="M357" i="2" s="1"/>
  <c r="M349" i="2"/>
  <c r="L349" i="2"/>
  <c r="M341" i="2"/>
  <c r="L341" i="2"/>
  <c r="M333" i="2"/>
  <c r="L333" i="2"/>
  <c r="M325" i="2"/>
  <c r="L325" i="2"/>
  <c r="M317" i="2"/>
  <c r="L317" i="2"/>
  <c r="M309" i="2"/>
  <c r="L309" i="2"/>
  <c r="M301" i="2"/>
  <c r="L301" i="2"/>
  <c r="M293" i="2"/>
  <c r="L293" i="2"/>
  <c r="M285" i="2"/>
  <c r="L285" i="2"/>
  <c r="M277" i="2"/>
  <c r="L277" i="2"/>
  <c r="M269" i="2"/>
  <c r="L269" i="2"/>
  <c r="M261" i="2"/>
  <c r="L261" i="2"/>
  <c r="M253" i="2"/>
  <c r="L253" i="2"/>
  <c r="M245" i="2"/>
  <c r="L245" i="2"/>
  <c r="M237" i="2"/>
  <c r="L237" i="2"/>
  <c r="M229" i="2"/>
  <c r="L229" i="2"/>
  <c r="M221" i="2"/>
  <c r="L221" i="2"/>
  <c r="M213" i="2"/>
  <c r="L213" i="2"/>
  <c r="M205" i="2"/>
  <c r="L205" i="2"/>
  <c r="M197" i="2"/>
  <c r="L197" i="2"/>
  <c r="M189" i="2"/>
  <c r="L189" i="2"/>
  <c r="M181" i="2"/>
  <c r="L181" i="2"/>
  <c r="M173" i="2"/>
  <c r="L173" i="2"/>
  <c r="M165" i="2"/>
  <c r="L165" i="2"/>
  <c r="M157" i="2"/>
  <c r="L157" i="2"/>
  <c r="M149" i="2"/>
  <c r="L149" i="2"/>
  <c r="M141" i="2"/>
  <c r="L141" i="2"/>
  <c r="M133" i="2"/>
  <c r="L133" i="2"/>
  <c r="M125" i="2"/>
  <c r="L125" i="2"/>
  <c r="M117" i="2"/>
  <c r="L117" i="2"/>
  <c r="M109" i="2"/>
  <c r="L109" i="2"/>
  <c r="M101" i="2"/>
  <c r="L101" i="2"/>
  <c r="M93" i="2"/>
  <c r="L93" i="2"/>
  <c r="M85" i="2"/>
  <c r="L85" i="2"/>
  <c r="M77" i="2"/>
  <c r="L77" i="2"/>
  <c r="M69" i="2"/>
  <c r="L69" i="2"/>
  <c r="M61" i="2"/>
  <c r="L61" i="2"/>
  <c r="M53" i="2"/>
  <c r="L53" i="2"/>
  <c r="M45" i="2"/>
  <c r="L45" i="2"/>
  <c r="M37" i="2"/>
  <c r="L37" i="2"/>
  <c r="M29" i="2"/>
  <c r="L29" i="2"/>
  <c r="M21" i="2"/>
  <c r="L21" i="2"/>
  <c r="M3478" i="2"/>
  <c r="L3478" i="2"/>
  <c r="M3414" i="2"/>
  <c r="L3414" i="2"/>
  <c r="M3350" i="2"/>
  <c r="L3350" i="2"/>
  <c r="M3286" i="2"/>
  <c r="L3286" i="2"/>
  <c r="M16" i="2"/>
  <c r="L16" i="2"/>
  <c r="M3476" i="2"/>
  <c r="L3476" i="2"/>
  <c r="M3460" i="2"/>
  <c r="L3460" i="2"/>
  <c r="M3444" i="2"/>
  <c r="L3444" i="2"/>
  <c r="M3428" i="2"/>
  <c r="L3428" i="2"/>
  <c r="M3412" i="2"/>
  <c r="L3412" i="2"/>
  <c r="M3396" i="2"/>
  <c r="L3396" i="2"/>
  <c r="M3380" i="2"/>
  <c r="L3380" i="2"/>
  <c r="M3372" i="2"/>
  <c r="L3372" i="2"/>
  <c r="M3356" i="2"/>
  <c r="L3356" i="2"/>
  <c r="M3340" i="2"/>
  <c r="L3340" i="2"/>
  <c r="M3324" i="2"/>
  <c r="L3324" i="2"/>
  <c r="M3308" i="2"/>
  <c r="L3308" i="2"/>
  <c r="M3292" i="2"/>
  <c r="L3292" i="2"/>
  <c r="M3276" i="2"/>
  <c r="L3276" i="2"/>
  <c r="M3260" i="2"/>
  <c r="L3260" i="2"/>
  <c r="M3244" i="2"/>
  <c r="L3244" i="2"/>
  <c r="M3228" i="2"/>
  <c r="L3228" i="2"/>
  <c r="M3212" i="2"/>
  <c r="L3212" i="2"/>
  <c r="L3196" i="2"/>
  <c r="M3196" i="2" s="1"/>
  <c r="M3188" i="2"/>
  <c r="L3188" i="2"/>
  <c r="M3180" i="2"/>
  <c r="L3180" i="2"/>
  <c r="M3164" i="2"/>
  <c r="L3164" i="2"/>
  <c r="M2828" i="2"/>
  <c r="L2828" i="2"/>
  <c r="M2812" i="2"/>
  <c r="L2812" i="2"/>
  <c r="L2796" i="2"/>
  <c r="M2796" i="2" s="1"/>
  <c r="M2780" i="2"/>
  <c r="L2780" i="2"/>
  <c r="M2764" i="2"/>
  <c r="L2764" i="2"/>
  <c r="M2748" i="2"/>
  <c r="L2748" i="2"/>
  <c r="L2732" i="2"/>
  <c r="M2732" i="2" s="1"/>
  <c r="M2716" i="2"/>
  <c r="L2716" i="2"/>
  <c r="M2700" i="2"/>
  <c r="L2700" i="2"/>
  <c r="M2684" i="2"/>
  <c r="L2684" i="2"/>
  <c r="L2668" i="2"/>
  <c r="M2668" i="2" s="1"/>
  <c r="M2652" i="2"/>
  <c r="L2652" i="2"/>
  <c r="M2644" i="2"/>
  <c r="L2644" i="2"/>
  <c r="M2636" i="2"/>
  <c r="L2636" i="2"/>
  <c r="L2628" i="2"/>
  <c r="M2628" i="2" s="1"/>
  <c r="M2620" i="2"/>
  <c r="L2620" i="2"/>
  <c r="M2612" i="2"/>
  <c r="L2612" i="2"/>
  <c r="M2604" i="2"/>
  <c r="L2604" i="2"/>
  <c r="M2596" i="2"/>
  <c r="L2596" i="2"/>
  <c r="M2588" i="2"/>
  <c r="L2588" i="2"/>
  <c r="M2580" i="2"/>
  <c r="L2580" i="2"/>
  <c r="M2572" i="2"/>
  <c r="L2572" i="2"/>
  <c r="L2564" i="2"/>
  <c r="M2564" i="2" s="1"/>
  <c r="M2556" i="2"/>
  <c r="L2556" i="2"/>
  <c r="M2548" i="2"/>
  <c r="L2548" i="2"/>
  <c r="M2540" i="2"/>
  <c r="L2540" i="2"/>
  <c r="M2532" i="2"/>
  <c r="L2532" i="2"/>
  <c r="M2524" i="2"/>
  <c r="L2524" i="2"/>
  <c r="M2516" i="2"/>
  <c r="L2516" i="2"/>
  <c r="M2508" i="2"/>
  <c r="L2508" i="2"/>
  <c r="L2500" i="2"/>
  <c r="M2500" i="2" s="1"/>
  <c r="M2492" i="2"/>
  <c r="L2492" i="2"/>
  <c r="M2484" i="2"/>
  <c r="L2484" i="2"/>
  <c r="M2476" i="2"/>
  <c r="L2476" i="2"/>
  <c r="M2468" i="2"/>
  <c r="L2468" i="2"/>
  <c r="M2460" i="2"/>
  <c r="L2460" i="2"/>
  <c r="M2452" i="2"/>
  <c r="L2452" i="2"/>
  <c r="M2444" i="2"/>
  <c r="L2444" i="2"/>
  <c r="L2436" i="2"/>
  <c r="M2436" i="2" s="1"/>
  <c r="M2428" i="2"/>
  <c r="L2428" i="2"/>
  <c r="M2420" i="2"/>
  <c r="L2420" i="2"/>
  <c r="M2412" i="2"/>
  <c r="L2412" i="2"/>
  <c r="M2404" i="2"/>
  <c r="L2404" i="2"/>
  <c r="M2396" i="2"/>
  <c r="L2396" i="2"/>
  <c r="M2388" i="2"/>
  <c r="L2388" i="2"/>
  <c r="M2380" i="2"/>
  <c r="L2380" i="2"/>
  <c r="L2372" i="2"/>
  <c r="M2372" i="2" s="1"/>
  <c r="M2364" i="2"/>
  <c r="L2364" i="2"/>
  <c r="M2356" i="2"/>
  <c r="L2356" i="2"/>
  <c r="M2348" i="2"/>
  <c r="L2348" i="2"/>
  <c r="M2340" i="2"/>
  <c r="L2340" i="2"/>
  <c r="M2332" i="2"/>
  <c r="L2332" i="2"/>
  <c r="M2324" i="2"/>
  <c r="L2324" i="2"/>
  <c r="M2316" i="2"/>
  <c r="L2316" i="2"/>
  <c r="M2308" i="2"/>
  <c r="L2308" i="2"/>
  <c r="M2300" i="2"/>
  <c r="L2300" i="2"/>
  <c r="M2292" i="2"/>
  <c r="L2292" i="2"/>
  <c r="M2284" i="2"/>
  <c r="L2284" i="2"/>
  <c r="M2276" i="2"/>
  <c r="L2276" i="2"/>
  <c r="M2268" i="2"/>
  <c r="L2268" i="2"/>
  <c r="M2260" i="2"/>
  <c r="L2260" i="2"/>
  <c r="M2252" i="2"/>
  <c r="L2252" i="2"/>
  <c r="M2244" i="2"/>
  <c r="L2244" i="2"/>
  <c r="M2236" i="2"/>
  <c r="L2236" i="2"/>
  <c r="M2228" i="2"/>
  <c r="L2228" i="2"/>
  <c r="M2220" i="2"/>
  <c r="L2220" i="2"/>
  <c r="M2212" i="2"/>
  <c r="L2212" i="2"/>
  <c r="M2204" i="2"/>
  <c r="L2204" i="2"/>
  <c r="M2196" i="2"/>
  <c r="L2196" i="2"/>
  <c r="M2188" i="2"/>
  <c r="L2188" i="2"/>
  <c r="M2180" i="2"/>
  <c r="L2180" i="2"/>
  <c r="M2172" i="2"/>
  <c r="L2172" i="2"/>
  <c r="M2164" i="2"/>
  <c r="L2164" i="2"/>
  <c r="M2156" i="2"/>
  <c r="L2156" i="2"/>
  <c r="M2148" i="2"/>
  <c r="L2148" i="2"/>
  <c r="M2140" i="2"/>
  <c r="L2140" i="2"/>
  <c r="M2132" i="2"/>
  <c r="L2132" i="2"/>
  <c r="M2124" i="2"/>
  <c r="L2124" i="2"/>
  <c r="M2116" i="2"/>
  <c r="L2116" i="2"/>
  <c r="M2108" i="2"/>
  <c r="L2108" i="2"/>
  <c r="M2100" i="2"/>
  <c r="L2100" i="2"/>
  <c r="M2092" i="2"/>
  <c r="L2092" i="2"/>
  <c r="M2084" i="2"/>
  <c r="L2084" i="2"/>
  <c r="M2076" i="2"/>
  <c r="L2076" i="2"/>
  <c r="M2068" i="2"/>
  <c r="L2068" i="2"/>
  <c r="M2060" i="2"/>
  <c r="L2060" i="2"/>
  <c r="M2052" i="2"/>
  <c r="L2052" i="2"/>
  <c r="M2044" i="2"/>
  <c r="L2044" i="2"/>
  <c r="M2036" i="2"/>
  <c r="L2036" i="2"/>
  <c r="M2028" i="2"/>
  <c r="L2028" i="2"/>
  <c r="L2020" i="2"/>
  <c r="M2020" i="2" s="1"/>
  <c r="M2012" i="2"/>
  <c r="L2012" i="2"/>
  <c r="M2004" i="2"/>
  <c r="L2004" i="2"/>
  <c r="M1996" i="2"/>
  <c r="L1996" i="2"/>
  <c r="M1988" i="2"/>
  <c r="L1988" i="2"/>
  <c r="M1980" i="2"/>
  <c r="L1980" i="2"/>
  <c r="M1972" i="2"/>
  <c r="L1972" i="2"/>
  <c r="M1964" i="2"/>
  <c r="L1964" i="2"/>
  <c r="L1956" i="2"/>
  <c r="M1956" i="2" s="1"/>
  <c r="M1948" i="2"/>
  <c r="L1948" i="2"/>
  <c r="M1940" i="2"/>
  <c r="L1940" i="2"/>
  <c r="M1932" i="2"/>
  <c r="L1932" i="2"/>
  <c r="M1924" i="2"/>
  <c r="L1924" i="2"/>
  <c r="M1916" i="2"/>
  <c r="L1916" i="2"/>
  <c r="M1908" i="2"/>
  <c r="L1908" i="2"/>
  <c r="M1900" i="2"/>
  <c r="L1900" i="2"/>
  <c r="L1892" i="2"/>
  <c r="M1892" i="2" s="1"/>
  <c r="M1884" i="2"/>
  <c r="L1884" i="2"/>
  <c r="M1876" i="2"/>
  <c r="L1876" i="2"/>
  <c r="M1868" i="2"/>
  <c r="L1868" i="2"/>
  <c r="M1860" i="2"/>
  <c r="L1860" i="2"/>
  <c r="M1852" i="2"/>
  <c r="L1852" i="2"/>
  <c r="M1844" i="2"/>
  <c r="L1844" i="2"/>
  <c r="M1836" i="2"/>
  <c r="L1836" i="2"/>
  <c r="L1828" i="2"/>
  <c r="M1828" i="2" s="1"/>
  <c r="M1820" i="2"/>
  <c r="L1820" i="2"/>
  <c r="M1812" i="2"/>
  <c r="L1812" i="2"/>
  <c r="M1804" i="2"/>
  <c r="L1804" i="2"/>
  <c r="M1796" i="2"/>
  <c r="L1796" i="2"/>
  <c r="M1788" i="2"/>
  <c r="L1788" i="2"/>
  <c r="M1780" i="2"/>
  <c r="L1780" i="2"/>
  <c r="M1772" i="2"/>
  <c r="L1772" i="2"/>
  <c r="M1764" i="2"/>
  <c r="L1764" i="2"/>
  <c r="M1756" i="2"/>
  <c r="L1756" i="2"/>
  <c r="M1748" i="2"/>
  <c r="L1748" i="2"/>
  <c r="M1740" i="2"/>
  <c r="L1740" i="2"/>
  <c r="M1732" i="2"/>
  <c r="L1732" i="2"/>
  <c r="M1724" i="2"/>
  <c r="L1724" i="2"/>
  <c r="M1716" i="2"/>
  <c r="L1716" i="2"/>
  <c r="M1708" i="2"/>
  <c r="L1708" i="2"/>
  <c r="M1700" i="2"/>
  <c r="L1700" i="2"/>
  <c r="M1692" i="2"/>
  <c r="L1692" i="2"/>
  <c r="M1684" i="2"/>
  <c r="L1684" i="2"/>
  <c r="M1676" i="2"/>
  <c r="L1676" i="2"/>
  <c r="M1668" i="2"/>
  <c r="L1668" i="2"/>
  <c r="M1660" i="2"/>
  <c r="L1660" i="2"/>
  <c r="M1652" i="2"/>
  <c r="L1652" i="2"/>
  <c r="M1644" i="2"/>
  <c r="L1644" i="2"/>
  <c r="M1636" i="2"/>
  <c r="L1636" i="2"/>
  <c r="M1628" i="2"/>
  <c r="L1628" i="2"/>
  <c r="M1620" i="2"/>
  <c r="L1620" i="2"/>
  <c r="M1612" i="2"/>
  <c r="L1612" i="2"/>
  <c r="M1604" i="2"/>
  <c r="L1604" i="2"/>
  <c r="M1596" i="2"/>
  <c r="L1596" i="2"/>
  <c r="M1588" i="2"/>
  <c r="L1588" i="2"/>
  <c r="M1580" i="2"/>
  <c r="L1580" i="2"/>
  <c r="M1572" i="2"/>
  <c r="L1572" i="2"/>
  <c r="M1564" i="2"/>
  <c r="L1564" i="2"/>
  <c r="M1556" i="2"/>
  <c r="L1556" i="2"/>
  <c r="M1548" i="2"/>
  <c r="L1548" i="2"/>
  <c r="M1540" i="2"/>
  <c r="L1540" i="2"/>
  <c r="M1532" i="2"/>
  <c r="L1532" i="2"/>
  <c r="M1524" i="2"/>
  <c r="L1524" i="2"/>
  <c r="M1516" i="2"/>
  <c r="L1516" i="2"/>
  <c r="M1508" i="2"/>
  <c r="L1508" i="2"/>
  <c r="M1500" i="2"/>
  <c r="L1500" i="2"/>
  <c r="M1492" i="2"/>
  <c r="L1492" i="2"/>
  <c r="M1484" i="2"/>
  <c r="L1484" i="2"/>
  <c r="M1476" i="2"/>
  <c r="L1476" i="2"/>
  <c r="M1468" i="2"/>
  <c r="L1468" i="2"/>
  <c r="M1460" i="2"/>
  <c r="L1460" i="2"/>
  <c r="M1452" i="2"/>
  <c r="L1452" i="2"/>
  <c r="M1444" i="2"/>
  <c r="L1444" i="2"/>
  <c r="M1436" i="2"/>
  <c r="L1436" i="2"/>
  <c r="M1428" i="2"/>
  <c r="L1428" i="2"/>
  <c r="M1420" i="2"/>
  <c r="L1420" i="2"/>
  <c r="M1412" i="2"/>
  <c r="L1412" i="2"/>
  <c r="M1404" i="2"/>
  <c r="L1404" i="2"/>
  <c r="M1396" i="2"/>
  <c r="L1396" i="2"/>
  <c r="M1388" i="2"/>
  <c r="L1388" i="2"/>
  <c r="M1380" i="2"/>
  <c r="L1380" i="2"/>
  <c r="M1372" i="2"/>
  <c r="L1372" i="2"/>
  <c r="M1364" i="2"/>
  <c r="L1364" i="2"/>
  <c r="M1356" i="2"/>
  <c r="L1356" i="2"/>
  <c r="L1348" i="2"/>
  <c r="M1348" i="2" s="1"/>
  <c r="M1340" i="2"/>
  <c r="L1340" i="2"/>
  <c r="M1332" i="2"/>
  <c r="L1332" i="2"/>
  <c r="M1324" i="2"/>
  <c r="L1324" i="2"/>
  <c r="M1316" i="2"/>
  <c r="L1316" i="2"/>
  <c r="M1308" i="2"/>
  <c r="L1308" i="2"/>
  <c r="M1300" i="2"/>
  <c r="L1300" i="2"/>
  <c r="M1292" i="2"/>
  <c r="L1292" i="2"/>
  <c r="L1284" i="2"/>
  <c r="M1284" i="2" s="1"/>
  <c r="M1276" i="2"/>
  <c r="L1276" i="2"/>
  <c r="M1268" i="2"/>
  <c r="L1268" i="2"/>
  <c r="M1260" i="2"/>
  <c r="L1260" i="2"/>
  <c r="M1252" i="2"/>
  <c r="L1252" i="2"/>
  <c r="M1244" i="2"/>
  <c r="L1244" i="2"/>
  <c r="M1236" i="2"/>
  <c r="L1236" i="2"/>
  <c r="M1228" i="2"/>
  <c r="L1228" i="2"/>
  <c r="L1220" i="2"/>
  <c r="M1220" i="2" s="1"/>
  <c r="M1212" i="2"/>
  <c r="L1212" i="2"/>
  <c r="M1204" i="2"/>
  <c r="L1204" i="2"/>
  <c r="M1196" i="2"/>
  <c r="L1196" i="2"/>
  <c r="M1188" i="2"/>
  <c r="L1188" i="2"/>
  <c r="M1180" i="2"/>
  <c r="L1180" i="2"/>
  <c r="M1172" i="2"/>
  <c r="L1172" i="2"/>
  <c r="M1164" i="2"/>
  <c r="L1164" i="2"/>
  <c r="L1156" i="2"/>
  <c r="M1156" i="2" s="1"/>
  <c r="M1148" i="2"/>
  <c r="L1148" i="2"/>
  <c r="M1140" i="2"/>
  <c r="L1140" i="2"/>
  <c r="M1132" i="2"/>
  <c r="L1132" i="2"/>
  <c r="M1124" i="2"/>
  <c r="L1124" i="2"/>
  <c r="M1116" i="2"/>
  <c r="L1116" i="2"/>
  <c r="M1108" i="2"/>
  <c r="L1108" i="2"/>
  <c r="M1100" i="2"/>
  <c r="L1100" i="2"/>
  <c r="L1092" i="2"/>
  <c r="M1092" i="2" s="1"/>
  <c r="M1084" i="2"/>
  <c r="L1084" i="2"/>
  <c r="M1076" i="2"/>
  <c r="L1076" i="2"/>
  <c r="M1068" i="2"/>
  <c r="L1068" i="2"/>
  <c r="M1060" i="2"/>
  <c r="L1060" i="2"/>
  <c r="M1052" i="2"/>
  <c r="L1052" i="2"/>
  <c r="M1044" i="2"/>
  <c r="L1044" i="2"/>
  <c r="M1036" i="2"/>
  <c r="L1036" i="2"/>
  <c r="M1028" i="2"/>
  <c r="L1028" i="2"/>
  <c r="M1020" i="2"/>
  <c r="L1020" i="2"/>
  <c r="M1012" i="2"/>
  <c r="L1012" i="2"/>
  <c r="M1004" i="2"/>
  <c r="L1004" i="2"/>
  <c r="M996" i="2"/>
  <c r="L996" i="2"/>
  <c r="M988" i="2"/>
  <c r="L988" i="2"/>
  <c r="M980" i="2"/>
  <c r="L980" i="2"/>
  <c r="M972" i="2"/>
  <c r="L972" i="2"/>
  <c r="M964" i="2"/>
  <c r="L964" i="2"/>
  <c r="M956" i="2"/>
  <c r="L956" i="2"/>
  <c r="M948" i="2"/>
  <c r="L948" i="2"/>
  <c r="M940" i="2"/>
  <c r="L940" i="2"/>
  <c r="M932" i="2"/>
  <c r="L932" i="2"/>
  <c r="M924" i="2"/>
  <c r="L924" i="2"/>
  <c r="M916" i="2"/>
  <c r="L916" i="2"/>
  <c r="M908" i="2"/>
  <c r="L908" i="2"/>
  <c r="M900" i="2"/>
  <c r="L900" i="2"/>
  <c r="M892" i="2"/>
  <c r="L892" i="2"/>
  <c r="M884" i="2"/>
  <c r="L884" i="2"/>
  <c r="M876" i="2"/>
  <c r="L876" i="2"/>
  <c r="M868" i="2"/>
  <c r="L868" i="2"/>
  <c r="M860" i="2"/>
  <c r="L860" i="2"/>
  <c r="M852" i="2"/>
  <c r="L852" i="2"/>
  <c r="M844" i="2"/>
  <c r="L844" i="2"/>
  <c r="M836" i="2"/>
  <c r="L836" i="2"/>
  <c r="M828" i="2"/>
  <c r="L828" i="2"/>
  <c r="M820" i="2"/>
  <c r="L820" i="2"/>
  <c r="M812" i="2"/>
  <c r="L812" i="2"/>
  <c r="M804" i="2"/>
  <c r="L804" i="2"/>
  <c r="M796" i="2"/>
  <c r="L796" i="2"/>
  <c r="M788" i="2"/>
  <c r="L788" i="2"/>
  <c r="M780" i="2"/>
  <c r="L780" i="2"/>
  <c r="M772" i="2"/>
  <c r="L772" i="2"/>
  <c r="M764" i="2"/>
  <c r="L764" i="2"/>
  <c r="M756" i="2"/>
  <c r="L756" i="2"/>
  <c r="M748" i="2"/>
  <c r="L748" i="2"/>
  <c r="L740" i="2"/>
  <c r="M740" i="2" s="1"/>
  <c r="M732" i="2"/>
  <c r="L732" i="2"/>
  <c r="M724" i="2"/>
  <c r="L724" i="2"/>
  <c r="M716" i="2"/>
  <c r="L716" i="2"/>
  <c r="M708" i="2"/>
  <c r="L708" i="2"/>
  <c r="M700" i="2"/>
  <c r="L700" i="2"/>
  <c r="M692" i="2"/>
  <c r="L692" i="2"/>
  <c r="M684" i="2"/>
  <c r="L684" i="2"/>
  <c r="L676" i="2"/>
  <c r="M676" i="2" s="1"/>
  <c r="M668" i="2"/>
  <c r="L668" i="2"/>
  <c r="M660" i="2"/>
  <c r="L660" i="2"/>
  <c r="M652" i="2"/>
  <c r="L652" i="2"/>
  <c r="M644" i="2"/>
  <c r="L644" i="2"/>
  <c r="M636" i="2"/>
  <c r="L636" i="2"/>
  <c r="M628" i="2"/>
  <c r="L628" i="2"/>
  <c r="M620" i="2"/>
  <c r="L620" i="2"/>
  <c r="L612" i="2"/>
  <c r="M612" i="2" s="1"/>
  <c r="M604" i="2"/>
  <c r="L604" i="2"/>
  <c r="M596" i="2"/>
  <c r="L596" i="2"/>
  <c r="M588" i="2"/>
  <c r="L588" i="2"/>
  <c r="M580" i="2"/>
  <c r="L580" i="2"/>
  <c r="M572" i="2"/>
  <c r="L572" i="2"/>
  <c r="M564" i="2"/>
  <c r="L564" i="2"/>
  <c r="M556" i="2"/>
  <c r="L556" i="2"/>
  <c r="L548" i="2"/>
  <c r="M548" i="2" s="1"/>
  <c r="M540" i="2"/>
  <c r="L540" i="2"/>
  <c r="M532" i="2"/>
  <c r="L532" i="2"/>
  <c r="M524" i="2"/>
  <c r="L524" i="2"/>
  <c r="M516" i="2"/>
  <c r="L516" i="2"/>
  <c r="M508" i="2"/>
  <c r="L508" i="2"/>
  <c r="M500" i="2"/>
  <c r="L500" i="2"/>
  <c r="M492" i="2"/>
  <c r="L492" i="2"/>
  <c r="M484" i="2"/>
  <c r="L484" i="2"/>
  <c r="M476" i="2"/>
  <c r="L476" i="2"/>
  <c r="M468" i="2"/>
  <c r="L468" i="2"/>
  <c r="M460" i="2"/>
  <c r="L460" i="2"/>
  <c r="M452" i="2"/>
  <c r="L452" i="2"/>
  <c r="M444" i="2"/>
  <c r="L444" i="2"/>
  <c r="M436" i="2"/>
  <c r="L436" i="2"/>
  <c r="M428" i="2"/>
  <c r="L428" i="2"/>
  <c r="L420" i="2"/>
  <c r="M420" i="2" s="1"/>
  <c r="M412" i="2"/>
  <c r="L412" i="2"/>
  <c r="M404" i="2"/>
  <c r="L404" i="2"/>
  <c r="M396" i="2"/>
  <c r="L396" i="2"/>
  <c r="M388" i="2"/>
  <c r="L388" i="2"/>
  <c r="M380" i="2"/>
  <c r="L380" i="2"/>
  <c r="M372" i="2"/>
  <c r="L372" i="2"/>
  <c r="M364" i="2"/>
  <c r="L364" i="2"/>
  <c r="L356" i="2"/>
  <c r="M356" i="2" s="1"/>
  <c r="M348" i="2"/>
  <c r="L348" i="2"/>
  <c r="M340" i="2"/>
  <c r="L340" i="2"/>
  <c r="M332" i="2"/>
  <c r="L332" i="2"/>
  <c r="M324" i="2"/>
  <c r="L324" i="2"/>
  <c r="M316" i="2"/>
  <c r="L316" i="2"/>
  <c r="M308" i="2"/>
  <c r="L308" i="2"/>
  <c r="M300" i="2"/>
  <c r="L300" i="2"/>
  <c r="M292" i="2"/>
  <c r="L292" i="2"/>
  <c r="M284" i="2"/>
  <c r="L284" i="2"/>
  <c r="M276" i="2"/>
  <c r="L276" i="2"/>
  <c r="M268" i="2"/>
  <c r="L268" i="2"/>
  <c r="M260" i="2"/>
  <c r="L260" i="2"/>
  <c r="M252" i="2"/>
  <c r="L252" i="2"/>
  <c r="M244" i="2"/>
  <c r="L244" i="2"/>
  <c r="M236" i="2"/>
  <c r="L236" i="2"/>
  <c r="M228" i="2"/>
  <c r="L228" i="2"/>
  <c r="M220" i="2"/>
  <c r="L220" i="2"/>
  <c r="M212" i="2"/>
  <c r="L212" i="2"/>
  <c r="M204" i="2"/>
  <c r="L204" i="2"/>
  <c r="M196" i="2"/>
  <c r="L196" i="2"/>
  <c r="M188" i="2"/>
  <c r="L188" i="2"/>
  <c r="M180" i="2"/>
  <c r="L180" i="2"/>
  <c r="M172" i="2"/>
  <c r="L172" i="2"/>
  <c r="M164" i="2"/>
  <c r="L164" i="2"/>
  <c r="M156" i="2"/>
  <c r="L156" i="2"/>
  <c r="M148" i="2"/>
  <c r="L148" i="2"/>
  <c r="M140" i="2"/>
  <c r="L140" i="2"/>
  <c r="M132" i="2"/>
  <c r="L132" i="2"/>
  <c r="M124" i="2"/>
  <c r="L124" i="2"/>
  <c r="M116" i="2"/>
  <c r="L116" i="2"/>
  <c r="M108" i="2"/>
  <c r="L108" i="2"/>
  <c r="M100" i="2"/>
  <c r="L100" i="2"/>
  <c r="M92" i="2"/>
  <c r="L92" i="2"/>
  <c r="M84" i="2"/>
  <c r="L84" i="2"/>
  <c r="M76" i="2"/>
  <c r="L76" i="2"/>
  <c r="M68" i="2"/>
  <c r="L68" i="2"/>
  <c r="M60" i="2"/>
  <c r="L60" i="2"/>
  <c r="M52" i="2"/>
  <c r="L52" i="2"/>
  <c r="M44" i="2"/>
  <c r="L44" i="2"/>
  <c r="M36" i="2"/>
  <c r="L36" i="2"/>
  <c r="M28" i="2"/>
  <c r="L28" i="2"/>
  <c r="M20" i="2"/>
  <c r="L20" i="2"/>
  <c r="M10" i="2"/>
  <c r="L10" i="2"/>
  <c r="L3446" i="2"/>
  <c r="M3446" i="2" s="1"/>
  <c r="M3366" i="2"/>
  <c r="L3366" i="2"/>
  <c r="M3310" i="2"/>
  <c r="L3310" i="2"/>
  <c r="M3254" i="2"/>
  <c r="L3254" i="2"/>
  <c r="M3484" i="2"/>
  <c r="L3484" i="2"/>
  <c r="M3468" i="2"/>
  <c r="L3468" i="2"/>
  <c r="M3452" i="2"/>
  <c r="L3452" i="2"/>
  <c r="M3436" i="2"/>
  <c r="L3436" i="2"/>
  <c r="M3420" i="2"/>
  <c r="L3420" i="2"/>
  <c r="M3404" i="2"/>
  <c r="L3404" i="2"/>
  <c r="M3388" i="2"/>
  <c r="L3388" i="2"/>
  <c r="M3364" i="2"/>
  <c r="L3364" i="2"/>
  <c r="M3348" i="2"/>
  <c r="L3348" i="2"/>
  <c r="M3332" i="2"/>
  <c r="L3332" i="2"/>
  <c r="M3316" i="2"/>
  <c r="L3316" i="2"/>
  <c r="M3300" i="2"/>
  <c r="L3300" i="2"/>
  <c r="M3284" i="2"/>
  <c r="L3284" i="2"/>
  <c r="M3268" i="2"/>
  <c r="L3268" i="2"/>
  <c r="M3252" i="2"/>
  <c r="L3252" i="2"/>
  <c r="M3236" i="2"/>
  <c r="L3236" i="2"/>
  <c r="M3220" i="2"/>
  <c r="L3220" i="2"/>
  <c r="M3204" i="2"/>
  <c r="L3204" i="2"/>
  <c r="M3172" i="2"/>
  <c r="L3172" i="2"/>
  <c r="M3156" i="2"/>
  <c r="L3156" i="2"/>
  <c r="M3148" i="2"/>
  <c r="L3148" i="2"/>
  <c r="M3140" i="2"/>
  <c r="L3140" i="2"/>
  <c r="M3132" i="2"/>
  <c r="L3132" i="2"/>
  <c r="M3124" i="2"/>
  <c r="L3124" i="2"/>
  <c r="M3116" i="2"/>
  <c r="L3116" i="2"/>
  <c r="M3108" i="2"/>
  <c r="L3108" i="2"/>
  <c r="M3100" i="2"/>
  <c r="L3100" i="2"/>
  <c r="M3092" i="2"/>
  <c r="L3092" i="2"/>
  <c r="M3084" i="2"/>
  <c r="L3084" i="2"/>
  <c r="M3076" i="2"/>
  <c r="L3076" i="2"/>
  <c r="M3068" i="2"/>
  <c r="L3068" i="2"/>
  <c r="M3060" i="2"/>
  <c r="L3060" i="2"/>
  <c r="M3052" i="2"/>
  <c r="L3052" i="2"/>
  <c r="M3044" i="2"/>
  <c r="L3044" i="2"/>
  <c r="M3036" i="2"/>
  <c r="L3036" i="2"/>
  <c r="M3028" i="2"/>
  <c r="L3028" i="2"/>
  <c r="M3020" i="2"/>
  <c r="L3020" i="2"/>
  <c r="M3012" i="2"/>
  <c r="L3012" i="2"/>
  <c r="M3004" i="2"/>
  <c r="L3004" i="2"/>
  <c r="M2996" i="2"/>
  <c r="L2996" i="2"/>
  <c r="M2988" i="2"/>
  <c r="L2988" i="2"/>
  <c r="M2980" i="2"/>
  <c r="L2980" i="2"/>
  <c r="M2972" i="2"/>
  <c r="L2972" i="2"/>
  <c r="M2964" i="2"/>
  <c r="L2964" i="2"/>
  <c r="M2956" i="2"/>
  <c r="L2956" i="2"/>
  <c r="M2948" i="2"/>
  <c r="L2948" i="2"/>
  <c r="M2940" i="2"/>
  <c r="L2940" i="2"/>
  <c r="M2932" i="2"/>
  <c r="L2932" i="2"/>
  <c r="M2924" i="2"/>
  <c r="L2924" i="2"/>
  <c r="M2916" i="2"/>
  <c r="L2916" i="2"/>
  <c r="M2908" i="2"/>
  <c r="L2908" i="2"/>
  <c r="M2900" i="2"/>
  <c r="L2900" i="2"/>
  <c r="M2892" i="2"/>
  <c r="L2892" i="2"/>
  <c r="M2884" i="2"/>
  <c r="L2884" i="2"/>
  <c r="M2876" i="2"/>
  <c r="L2876" i="2"/>
  <c r="M2868" i="2"/>
  <c r="L2868" i="2"/>
  <c r="M2860" i="2"/>
  <c r="L2860" i="2"/>
  <c r="M2852" i="2"/>
  <c r="L2852" i="2"/>
  <c r="M2844" i="2"/>
  <c r="L2844" i="2"/>
  <c r="M2836" i="2"/>
  <c r="L2836" i="2"/>
  <c r="M2820" i="2"/>
  <c r="L2820" i="2"/>
  <c r="M2804" i="2"/>
  <c r="L2804" i="2"/>
  <c r="M2788" i="2"/>
  <c r="L2788" i="2"/>
  <c r="M2772" i="2"/>
  <c r="L2772" i="2"/>
  <c r="L2756" i="2"/>
  <c r="M2756" i="2" s="1"/>
  <c r="M2740" i="2"/>
  <c r="L2740" i="2"/>
  <c r="M2724" i="2"/>
  <c r="L2724" i="2"/>
  <c r="M2708" i="2"/>
  <c r="L2708" i="2"/>
  <c r="L2692" i="2"/>
  <c r="M2692" i="2" s="1"/>
  <c r="M2676" i="2"/>
  <c r="L2676" i="2"/>
  <c r="M2660" i="2"/>
  <c r="L2660" i="2"/>
  <c r="M15" i="2"/>
  <c r="L15" i="2"/>
  <c r="M3507" i="2"/>
  <c r="L3507" i="2"/>
  <c r="M3499" i="2"/>
  <c r="L3499" i="2"/>
  <c r="M3491" i="2"/>
  <c r="L3491" i="2"/>
  <c r="M3483" i="2"/>
  <c r="L3483" i="2"/>
  <c r="M3475" i="2"/>
  <c r="L3475" i="2"/>
  <c r="M3467" i="2"/>
  <c r="L3467" i="2"/>
  <c r="M3459" i="2"/>
  <c r="L3459" i="2"/>
  <c r="M3451" i="2"/>
  <c r="L3451" i="2"/>
  <c r="M3443" i="2"/>
  <c r="L3443" i="2"/>
  <c r="M3435" i="2"/>
  <c r="L3435" i="2"/>
  <c r="M3427" i="2"/>
  <c r="L3427" i="2"/>
  <c r="M3419" i="2"/>
  <c r="L3419" i="2"/>
  <c r="M3411" i="2"/>
  <c r="L3411" i="2"/>
  <c r="M3403" i="2"/>
  <c r="L3403" i="2"/>
  <c r="M3395" i="2"/>
  <c r="L3395" i="2"/>
  <c r="M3387" i="2"/>
  <c r="L3387" i="2"/>
  <c r="M3379" i="2"/>
  <c r="L3379" i="2"/>
  <c r="M3371" i="2"/>
  <c r="L3371" i="2"/>
  <c r="M3363" i="2"/>
  <c r="L3363" i="2"/>
  <c r="M3355" i="2"/>
  <c r="L3355" i="2"/>
  <c r="M3347" i="2"/>
  <c r="L3347" i="2"/>
  <c r="M3339" i="2"/>
  <c r="N3339" i="2" s="1"/>
  <c r="L3339" i="2"/>
  <c r="M3331" i="2"/>
  <c r="L3331" i="2"/>
  <c r="M3323" i="2"/>
  <c r="L3323" i="2"/>
  <c r="M3315" i="2"/>
  <c r="L3315" i="2"/>
  <c r="M3307" i="2"/>
  <c r="N3307" i="2" s="1"/>
  <c r="L3307" i="2"/>
  <c r="M3299" i="2"/>
  <c r="L3299" i="2"/>
  <c r="M3291" i="2"/>
  <c r="L3291" i="2"/>
  <c r="M3283" i="2"/>
  <c r="L3283" i="2"/>
  <c r="L3275" i="2"/>
  <c r="M3275" i="2"/>
  <c r="M3267" i="2"/>
  <c r="L3267" i="2"/>
  <c r="M3259" i="2"/>
  <c r="L3259" i="2"/>
  <c r="M3251" i="2"/>
  <c r="L3251" i="2"/>
  <c r="M3243" i="2"/>
  <c r="L3243" i="2"/>
  <c r="M3235" i="2"/>
  <c r="L3235" i="2"/>
  <c r="M3227" i="2"/>
  <c r="L3227" i="2"/>
  <c r="M3219" i="2"/>
  <c r="L3219" i="2"/>
  <c r="M3211" i="2"/>
  <c r="L3211" i="2"/>
  <c r="M3203" i="2"/>
  <c r="L3203" i="2"/>
  <c r="M3195" i="2"/>
  <c r="L3195" i="2"/>
  <c r="M3187" i="2"/>
  <c r="L3187" i="2"/>
  <c r="M3179" i="2"/>
  <c r="L3179" i="2"/>
  <c r="M3171" i="2"/>
  <c r="L3171" i="2"/>
  <c r="M3163" i="2"/>
  <c r="L3163" i="2"/>
  <c r="M3155" i="2"/>
  <c r="L3155" i="2"/>
  <c r="M3147" i="2"/>
  <c r="L3147" i="2"/>
  <c r="M3139" i="2"/>
  <c r="L3139" i="2"/>
  <c r="M3131" i="2"/>
  <c r="L3131" i="2"/>
  <c r="M3123" i="2"/>
  <c r="L3123" i="2"/>
  <c r="M3115" i="2"/>
  <c r="L3115" i="2"/>
  <c r="M3107" i="2"/>
  <c r="L3107" i="2"/>
  <c r="M3099" i="2"/>
  <c r="L3099" i="2"/>
  <c r="M3091" i="2"/>
  <c r="L3091" i="2"/>
  <c r="M3083" i="2"/>
  <c r="L3083" i="2"/>
  <c r="M3075" i="2"/>
  <c r="L3075" i="2"/>
  <c r="M3067" i="2"/>
  <c r="L3067" i="2"/>
  <c r="M3059" i="2"/>
  <c r="L3059" i="2"/>
  <c r="M3051" i="2"/>
  <c r="L3051" i="2"/>
  <c r="M3043" i="2"/>
  <c r="L3043" i="2"/>
  <c r="M3035" i="2"/>
  <c r="L3035" i="2"/>
  <c r="L3027" i="2"/>
  <c r="M3027" i="2" s="1"/>
  <c r="N3027" i="2" s="1"/>
  <c r="M3019" i="2"/>
  <c r="L3019" i="2"/>
  <c r="M3011" i="2"/>
  <c r="L3011" i="2"/>
  <c r="M3003" i="2"/>
  <c r="L3003" i="2"/>
  <c r="M2995" i="2"/>
  <c r="L2995" i="2"/>
  <c r="M2987" i="2"/>
  <c r="L2987" i="2"/>
  <c r="M2979" i="2"/>
  <c r="L2979" i="2"/>
  <c r="M2971" i="2"/>
  <c r="L2971" i="2"/>
  <c r="L2963" i="2"/>
  <c r="M2963" i="2" s="1"/>
  <c r="M2955" i="2"/>
  <c r="L2955" i="2"/>
  <c r="M2947" i="2"/>
  <c r="L2947" i="2"/>
  <c r="M2939" i="2"/>
  <c r="L2939" i="2"/>
  <c r="M2931" i="2"/>
  <c r="L2931" i="2"/>
  <c r="M2923" i="2"/>
  <c r="L2923" i="2"/>
  <c r="M2915" i="2"/>
  <c r="L2915" i="2"/>
  <c r="M2907" i="2"/>
  <c r="L2907" i="2"/>
  <c r="L2899" i="2"/>
  <c r="M2899" i="2" s="1"/>
  <c r="M2891" i="2"/>
  <c r="L2891" i="2"/>
  <c r="M2883" i="2"/>
  <c r="L2883" i="2"/>
  <c r="M2875" i="2"/>
  <c r="L2875" i="2"/>
  <c r="M2867" i="2"/>
  <c r="L2867" i="2"/>
  <c r="M2859" i="2"/>
  <c r="L2859" i="2"/>
  <c r="M2851" i="2"/>
  <c r="L2851" i="2"/>
  <c r="M2843" i="2"/>
  <c r="L2843" i="2"/>
  <c r="L2835" i="2"/>
  <c r="M2835" i="2" s="1"/>
  <c r="M2827" i="2"/>
  <c r="L2827" i="2"/>
  <c r="M2819" i="2"/>
  <c r="L2819" i="2"/>
  <c r="M2811" i="2"/>
  <c r="L2811" i="2"/>
  <c r="M2803" i="2"/>
  <c r="L2803" i="2"/>
  <c r="M2795" i="2"/>
  <c r="L2795" i="2"/>
  <c r="M2787" i="2"/>
  <c r="L2787" i="2"/>
  <c r="M2779" i="2"/>
  <c r="L2779" i="2"/>
  <c r="M2771" i="2"/>
  <c r="L2771" i="2"/>
  <c r="M2763" i="2"/>
  <c r="L2763" i="2"/>
  <c r="M2755" i="2"/>
  <c r="L2755" i="2"/>
  <c r="M2747" i="2"/>
  <c r="L2747" i="2"/>
  <c r="M2739" i="2"/>
  <c r="L2739" i="2"/>
  <c r="M2731" i="2"/>
  <c r="L2731" i="2"/>
  <c r="M2723" i="2"/>
  <c r="L2723" i="2"/>
  <c r="M2715" i="2"/>
  <c r="L2715" i="2"/>
  <c r="M2707" i="2"/>
  <c r="L2707" i="2"/>
  <c r="M2699" i="2"/>
  <c r="L2699" i="2"/>
  <c r="M2691" i="2"/>
  <c r="L2691" i="2"/>
  <c r="M2683" i="2"/>
  <c r="L2683" i="2"/>
  <c r="M2675" i="2"/>
  <c r="L2675" i="2"/>
  <c r="M2667" i="2"/>
  <c r="L2667" i="2"/>
  <c r="M2659" i="2"/>
  <c r="L2659" i="2"/>
  <c r="M2651" i="2"/>
  <c r="L2651" i="2"/>
  <c r="M2643" i="2"/>
  <c r="L2643" i="2"/>
  <c r="M2635" i="2"/>
  <c r="L2635" i="2"/>
  <c r="M2627" i="2"/>
  <c r="L2627" i="2"/>
  <c r="M2619" i="2"/>
  <c r="L2619" i="2"/>
  <c r="M2611" i="2"/>
  <c r="L2611" i="2"/>
  <c r="M2603" i="2"/>
  <c r="L2603" i="2"/>
  <c r="M2595" i="2"/>
  <c r="L2595" i="2"/>
  <c r="M2587" i="2"/>
  <c r="L2587" i="2"/>
  <c r="M2579" i="2"/>
  <c r="L2579" i="2"/>
  <c r="M2571" i="2"/>
  <c r="L2571" i="2"/>
  <c r="M2563" i="2"/>
  <c r="L2563" i="2"/>
  <c r="M2555" i="2"/>
  <c r="L2555" i="2"/>
  <c r="M2547" i="2"/>
  <c r="L2547" i="2"/>
  <c r="M2539" i="2"/>
  <c r="L2539" i="2"/>
  <c r="M2531" i="2"/>
  <c r="L2531" i="2"/>
  <c r="M2523" i="2"/>
  <c r="L2523" i="2"/>
  <c r="M2515" i="2"/>
  <c r="L2515" i="2"/>
  <c r="M2507" i="2"/>
  <c r="L2507" i="2"/>
  <c r="M2499" i="2"/>
  <c r="L2499" i="2"/>
  <c r="M2491" i="2"/>
  <c r="L2491" i="2"/>
  <c r="L2483" i="2"/>
  <c r="M2483" i="2" s="1"/>
  <c r="M2475" i="2"/>
  <c r="L2475" i="2"/>
  <c r="M2467" i="2"/>
  <c r="L2467" i="2"/>
  <c r="M2459" i="2"/>
  <c r="L2459" i="2"/>
  <c r="M2451" i="2"/>
  <c r="L2451" i="2"/>
  <c r="M2443" i="2"/>
  <c r="L2443" i="2"/>
  <c r="M2435" i="2"/>
  <c r="L2435" i="2"/>
  <c r="M2427" i="2"/>
  <c r="L2427" i="2"/>
  <c r="M2419" i="2"/>
  <c r="L2419" i="2"/>
  <c r="M2411" i="2"/>
  <c r="L2411" i="2"/>
  <c r="M2403" i="2"/>
  <c r="L2403" i="2"/>
  <c r="M2395" i="2"/>
  <c r="L2395" i="2"/>
  <c r="M2387" i="2"/>
  <c r="L2387" i="2"/>
  <c r="M2379" i="2"/>
  <c r="L2379" i="2"/>
  <c r="M2371" i="2"/>
  <c r="L2371" i="2"/>
  <c r="M2363" i="2"/>
  <c r="L2363" i="2"/>
  <c r="L2355" i="2"/>
  <c r="M2355" i="2" s="1"/>
  <c r="M2347" i="2"/>
  <c r="L2347" i="2"/>
  <c r="M2339" i="2"/>
  <c r="L2339" i="2"/>
  <c r="M2331" i="2"/>
  <c r="L2331" i="2"/>
  <c r="M2323" i="2"/>
  <c r="L2323" i="2"/>
  <c r="M2315" i="2"/>
  <c r="L2315" i="2"/>
  <c r="M2307" i="2"/>
  <c r="L2307" i="2"/>
  <c r="M2299" i="2"/>
  <c r="L2299" i="2"/>
  <c r="L2291" i="2"/>
  <c r="M2291" i="2" s="1"/>
  <c r="M2283" i="2"/>
  <c r="L2283" i="2"/>
  <c r="M2275" i="2"/>
  <c r="L2275" i="2"/>
  <c r="M2267" i="2"/>
  <c r="L2267" i="2"/>
  <c r="M2259" i="2"/>
  <c r="L2259" i="2"/>
  <c r="M2251" i="2"/>
  <c r="L2251" i="2"/>
  <c r="M2243" i="2"/>
  <c r="L2243" i="2"/>
  <c r="M2235" i="2"/>
  <c r="L2235" i="2"/>
  <c r="L2227" i="2"/>
  <c r="M2227" i="2" s="1"/>
  <c r="M2219" i="2"/>
  <c r="L2219" i="2"/>
  <c r="M2211" i="2"/>
  <c r="L2211" i="2"/>
  <c r="M2203" i="2"/>
  <c r="L2203" i="2"/>
  <c r="M2195" i="2"/>
  <c r="L2195" i="2"/>
  <c r="M2187" i="2"/>
  <c r="L2187" i="2"/>
  <c r="M2179" i="2"/>
  <c r="L2179" i="2"/>
  <c r="M2171" i="2"/>
  <c r="L2171" i="2"/>
  <c r="L2163" i="2"/>
  <c r="M2163" i="2" s="1"/>
  <c r="M2155" i="2"/>
  <c r="L2155" i="2"/>
  <c r="M2147" i="2"/>
  <c r="L2147" i="2"/>
  <c r="M2139" i="2"/>
  <c r="L2139" i="2"/>
  <c r="M2131" i="2"/>
  <c r="L2131" i="2"/>
  <c r="M2123" i="2"/>
  <c r="L2123" i="2"/>
  <c r="M2115" i="2"/>
  <c r="L2115" i="2"/>
  <c r="M2107" i="2"/>
  <c r="L2107" i="2"/>
  <c r="M2099" i="2"/>
  <c r="L2099" i="2"/>
  <c r="M2091" i="2"/>
  <c r="L2091" i="2"/>
  <c r="M2083" i="2"/>
  <c r="L2083" i="2"/>
  <c r="M2075" i="2"/>
  <c r="L2075" i="2"/>
  <c r="M2067" i="2"/>
  <c r="L2067" i="2"/>
  <c r="M2059" i="2"/>
  <c r="L2059" i="2"/>
  <c r="M2051" i="2"/>
  <c r="L2051" i="2"/>
  <c r="M2043" i="2"/>
  <c r="L2043" i="2"/>
  <c r="M2035" i="2"/>
  <c r="L2035" i="2"/>
  <c r="M2027" i="2"/>
  <c r="L2027" i="2"/>
  <c r="M2019" i="2"/>
  <c r="L2019" i="2"/>
  <c r="M2011" i="2"/>
  <c r="L2011" i="2"/>
  <c r="M2003" i="2"/>
  <c r="L2003" i="2"/>
  <c r="M1995" i="2"/>
  <c r="L1995" i="2"/>
  <c r="M1987" i="2"/>
  <c r="L1987" i="2"/>
  <c r="M1979" i="2"/>
  <c r="L1979" i="2"/>
  <c r="M1971" i="2"/>
  <c r="L1971" i="2"/>
  <c r="M1963" i="2"/>
  <c r="L1963" i="2"/>
  <c r="M1955" i="2"/>
  <c r="L1955" i="2"/>
  <c r="M1947" i="2"/>
  <c r="L1947" i="2"/>
  <c r="M1939" i="2"/>
  <c r="L1939" i="2"/>
  <c r="M1931" i="2"/>
  <c r="L1931" i="2"/>
  <c r="M1923" i="2"/>
  <c r="L1923" i="2"/>
  <c r="M1915" i="2"/>
  <c r="L1915" i="2"/>
  <c r="M1907" i="2"/>
  <c r="L1907" i="2"/>
  <c r="M1899" i="2"/>
  <c r="L1899" i="2"/>
  <c r="M1891" i="2"/>
  <c r="L1891" i="2"/>
  <c r="M1883" i="2"/>
  <c r="L1883" i="2"/>
  <c r="M1875" i="2"/>
  <c r="L1875" i="2"/>
  <c r="M1867" i="2"/>
  <c r="L1867" i="2"/>
  <c r="M1859" i="2"/>
  <c r="L1859" i="2"/>
  <c r="M1851" i="2"/>
  <c r="L1851" i="2"/>
  <c r="M1843" i="2"/>
  <c r="L1843" i="2"/>
  <c r="M1835" i="2"/>
  <c r="L1835" i="2"/>
  <c r="M1827" i="2"/>
  <c r="L1827" i="2"/>
  <c r="M1819" i="2"/>
  <c r="L1819" i="2"/>
  <c r="L1811" i="2"/>
  <c r="M1811" i="2" s="1"/>
  <c r="M1803" i="2"/>
  <c r="L1803" i="2"/>
  <c r="M1795" i="2"/>
  <c r="L1795" i="2"/>
  <c r="M1787" i="2"/>
  <c r="L1787" i="2"/>
  <c r="M1779" i="2"/>
  <c r="L1779" i="2"/>
  <c r="M1771" i="2"/>
  <c r="L1771" i="2"/>
  <c r="M1763" i="2"/>
  <c r="L1763" i="2"/>
  <c r="M1755" i="2"/>
  <c r="L1755" i="2"/>
  <c r="L1747" i="2"/>
  <c r="M1747" i="2" s="1"/>
  <c r="M1739" i="2"/>
  <c r="L1739" i="2"/>
  <c r="M1731" i="2"/>
  <c r="L1731" i="2"/>
  <c r="M1723" i="2"/>
  <c r="L1723" i="2"/>
  <c r="M1715" i="2"/>
  <c r="L1715" i="2"/>
  <c r="M1707" i="2"/>
  <c r="L1707" i="2"/>
  <c r="M1699" i="2"/>
  <c r="L1699" i="2"/>
  <c r="M1691" i="2"/>
  <c r="L1691" i="2"/>
  <c r="L1683" i="2"/>
  <c r="M1683" i="2" s="1"/>
  <c r="M1675" i="2"/>
  <c r="L1675" i="2"/>
  <c r="M1667" i="2"/>
  <c r="L1667" i="2"/>
  <c r="M1659" i="2"/>
  <c r="L1659" i="2"/>
  <c r="M1651" i="2"/>
  <c r="L1651" i="2"/>
  <c r="M1643" i="2"/>
  <c r="L1643" i="2"/>
  <c r="M1635" i="2"/>
  <c r="L1635" i="2"/>
  <c r="M1627" i="2"/>
  <c r="L1627" i="2"/>
  <c r="L1619" i="2"/>
  <c r="M1619" i="2" s="1"/>
  <c r="M1611" i="2"/>
  <c r="L1611" i="2"/>
  <c r="M1603" i="2"/>
  <c r="L1603" i="2"/>
  <c r="M1595" i="2"/>
  <c r="L1595" i="2"/>
  <c r="M1587" i="2"/>
  <c r="L1587" i="2"/>
  <c r="M1579" i="2"/>
  <c r="L1579" i="2"/>
  <c r="M1571" i="2"/>
  <c r="L1571" i="2"/>
  <c r="M1563" i="2"/>
  <c r="L1563" i="2"/>
  <c r="L1555" i="2"/>
  <c r="M1555" i="2" s="1"/>
  <c r="M1547" i="2"/>
  <c r="L1547" i="2"/>
  <c r="M1539" i="2"/>
  <c r="L1539" i="2"/>
  <c r="M1531" i="2"/>
  <c r="L1531" i="2"/>
  <c r="M1523" i="2"/>
  <c r="L1523" i="2"/>
  <c r="M1515" i="2"/>
  <c r="L1515" i="2"/>
  <c r="M1507" i="2"/>
  <c r="L1507" i="2"/>
  <c r="M1499" i="2"/>
  <c r="L1499" i="2"/>
  <c r="M1491" i="2"/>
  <c r="L1491" i="2"/>
  <c r="M1483" i="2"/>
  <c r="L1483" i="2"/>
  <c r="M1475" i="2"/>
  <c r="L1475" i="2"/>
  <c r="M1467" i="2"/>
  <c r="L1467" i="2"/>
  <c r="M1459" i="2"/>
  <c r="L1459" i="2"/>
  <c r="M1451" i="2"/>
  <c r="L1451" i="2"/>
  <c r="M1443" i="2"/>
  <c r="L1443" i="2"/>
  <c r="M1435" i="2"/>
  <c r="L1435" i="2"/>
  <c r="M1427" i="2"/>
  <c r="L1427" i="2"/>
  <c r="M1419" i="2"/>
  <c r="L1419" i="2"/>
  <c r="M1411" i="2"/>
  <c r="L1411" i="2"/>
  <c r="M1403" i="2"/>
  <c r="L1403" i="2"/>
  <c r="M1395" i="2"/>
  <c r="L1395" i="2"/>
  <c r="M1387" i="2"/>
  <c r="L1387" i="2"/>
  <c r="M1379" i="2"/>
  <c r="L1379" i="2"/>
  <c r="M1371" i="2"/>
  <c r="L1371" i="2"/>
  <c r="M1363" i="2"/>
  <c r="L1363" i="2"/>
  <c r="M1355" i="2"/>
  <c r="L1355" i="2"/>
  <c r="M1347" i="2"/>
  <c r="L1347" i="2"/>
  <c r="M1339" i="2"/>
  <c r="L1339" i="2"/>
  <c r="M1331" i="2"/>
  <c r="L1331" i="2"/>
  <c r="M1323" i="2"/>
  <c r="L1323" i="2"/>
  <c r="M1315" i="2"/>
  <c r="L1315" i="2"/>
  <c r="M1307" i="2"/>
  <c r="L1307" i="2"/>
  <c r="M1299" i="2"/>
  <c r="L1299" i="2"/>
  <c r="M1291" i="2"/>
  <c r="L1291" i="2"/>
  <c r="M1283" i="2"/>
  <c r="L1283" i="2"/>
  <c r="M1275" i="2"/>
  <c r="L1275" i="2"/>
  <c r="M1267" i="2"/>
  <c r="L1267" i="2"/>
  <c r="M1259" i="2"/>
  <c r="L1259" i="2"/>
  <c r="M1251" i="2"/>
  <c r="L1251" i="2"/>
  <c r="M1243" i="2"/>
  <c r="L1243" i="2"/>
  <c r="M1235" i="2"/>
  <c r="L1235" i="2"/>
  <c r="M1227" i="2"/>
  <c r="L1227" i="2"/>
  <c r="M1219" i="2"/>
  <c r="L1219" i="2"/>
  <c r="M1211" i="2"/>
  <c r="L1211" i="2"/>
  <c r="M1203" i="2"/>
  <c r="L1203" i="2"/>
  <c r="M1195" i="2"/>
  <c r="L1195" i="2"/>
  <c r="M1187" i="2"/>
  <c r="L1187" i="2"/>
  <c r="M1179" i="2"/>
  <c r="L1179" i="2"/>
  <c r="M1171" i="2"/>
  <c r="L1171" i="2"/>
  <c r="M1163" i="2"/>
  <c r="L1163" i="2"/>
  <c r="M1155" i="2"/>
  <c r="L1155" i="2"/>
  <c r="M1147" i="2"/>
  <c r="L1147" i="2"/>
  <c r="M1139" i="2"/>
  <c r="L1139" i="2"/>
  <c r="M1131" i="2"/>
  <c r="L1131" i="2"/>
  <c r="M1123" i="2"/>
  <c r="L1123" i="2"/>
  <c r="M1115" i="2"/>
  <c r="L1115" i="2"/>
  <c r="M1107" i="2"/>
  <c r="L1107" i="2"/>
  <c r="M1099" i="2"/>
  <c r="L1099" i="2"/>
  <c r="M1091" i="2"/>
  <c r="L1091" i="2"/>
  <c r="M1083" i="2"/>
  <c r="L1083" i="2"/>
  <c r="M1075" i="2"/>
  <c r="L1075" i="2"/>
  <c r="M1067" i="2"/>
  <c r="L1067" i="2"/>
  <c r="M1059" i="2"/>
  <c r="L1059" i="2"/>
  <c r="M1051" i="2"/>
  <c r="L1051" i="2"/>
  <c r="M1043" i="2"/>
  <c r="L1043" i="2"/>
  <c r="M1035" i="2"/>
  <c r="L1035" i="2"/>
  <c r="M1027" i="2"/>
  <c r="L1027" i="2"/>
  <c r="M1019" i="2"/>
  <c r="L1019" i="2"/>
  <c r="L1011" i="2"/>
  <c r="M1011" i="2" s="1"/>
  <c r="M1003" i="2"/>
  <c r="L1003" i="2"/>
  <c r="M995" i="2"/>
  <c r="L995" i="2"/>
  <c r="M987" i="2"/>
  <c r="L987" i="2"/>
  <c r="M979" i="2"/>
  <c r="L979" i="2"/>
  <c r="M971" i="2"/>
  <c r="L971" i="2"/>
  <c r="M963" i="2"/>
  <c r="L963" i="2"/>
  <c r="M955" i="2"/>
  <c r="L955" i="2"/>
  <c r="L947" i="2"/>
  <c r="M947" i="2" s="1"/>
  <c r="M939" i="2"/>
  <c r="L939" i="2"/>
  <c r="M931" i="2"/>
  <c r="L931" i="2"/>
  <c r="M923" i="2"/>
  <c r="L923" i="2"/>
  <c r="M915" i="2"/>
  <c r="L915" i="2"/>
  <c r="M907" i="2"/>
  <c r="L907" i="2"/>
  <c r="M899" i="2"/>
  <c r="L899" i="2"/>
  <c r="M891" i="2"/>
  <c r="L891" i="2"/>
  <c r="L883" i="2"/>
  <c r="M883" i="2" s="1"/>
  <c r="M875" i="2"/>
  <c r="L875" i="2"/>
  <c r="M867" i="2"/>
  <c r="L867" i="2"/>
  <c r="M859" i="2"/>
  <c r="L859" i="2"/>
  <c r="M851" i="2"/>
  <c r="L851" i="2"/>
  <c r="M843" i="2"/>
  <c r="L843" i="2"/>
  <c r="M835" i="2"/>
  <c r="L835" i="2"/>
  <c r="M827" i="2"/>
  <c r="L827" i="2"/>
  <c r="L819" i="2"/>
  <c r="M819" i="2" s="1"/>
  <c r="M811" i="2"/>
  <c r="L811" i="2"/>
  <c r="M803" i="2"/>
  <c r="L803" i="2"/>
  <c r="M795" i="2"/>
  <c r="L795" i="2"/>
  <c r="M787" i="2"/>
  <c r="L787" i="2"/>
  <c r="M779" i="2"/>
  <c r="L779" i="2"/>
  <c r="M771" i="2"/>
  <c r="L771" i="2"/>
  <c r="M763" i="2"/>
  <c r="L763" i="2"/>
  <c r="M755" i="2"/>
  <c r="L755" i="2"/>
  <c r="M747" i="2"/>
  <c r="L747" i="2"/>
  <c r="M739" i="2"/>
  <c r="L739" i="2"/>
  <c r="M731" i="2"/>
  <c r="L731" i="2"/>
  <c r="M723" i="2"/>
  <c r="L723" i="2"/>
  <c r="M715" i="2"/>
  <c r="L715" i="2"/>
  <c r="M707" i="2"/>
  <c r="L707" i="2"/>
  <c r="M699" i="2"/>
  <c r="L699" i="2"/>
  <c r="M691" i="2"/>
  <c r="L691" i="2"/>
  <c r="M683" i="2"/>
  <c r="L683" i="2"/>
  <c r="M675" i="2"/>
  <c r="L675" i="2"/>
  <c r="M667" i="2"/>
  <c r="L667" i="2"/>
  <c r="M659" i="2"/>
  <c r="L659" i="2"/>
  <c r="M651" i="2"/>
  <c r="L651" i="2"/>
  <c r="M643" i="2"/>
  <c r="L643" i="2"/>
  <c r="M635" i="2"/>
  <c r="L635" i="2"/>
  <c r="M627" i="2"/>
  <c r="L627" i="2"/>
  <c r="M619" i="2"/>
  <c r="L619" i="2"/>
  <c r="M611" i="2"/>
  <c r="L611" i="2"/>
  <c r="M603" i="2"/>
  <c r="L603" i="2"/>
  <c r="M595" i="2"/>
  <c r="L595" i="2"/>
  <c r="M587" i="2"/>
  <c r="L587" i="2"/>
  <c r="M579" i="2"/>
  <c r="L579" i="2"/>
  <c r="M571" i="2"/>
  <c r="L571" i="2"/>
  <c r="M563" i="2"/>
  <c r="L563" i="2"/>
  <c r="M555" i="2"/>
  <c r="L555" i="2"/>
  <c r="M547" i="2"/>
  <c r="L547" i="2"/>
  <c r="M539" i="2"/>
  <c r="L539" i="2"/>
  <c r="M531" i="2"/>
  <c r="L531" i="2"/>
  <c r="M523" i="2"/>
  <c r="L523" i="2"/>
  <c r="M515" i="2"/>
  <c r="L515" i="2"/>
  <c r="M507" i="2"/>
  <c r="L507" i="2"/>
  <c r="M499" i="2"/>
  <c r="L499" i="2"/>
  <c r="M491" i="2"/>
  <c r="L491" i="2"/>
  <c r="M483" i="2"/>
  <c r="L483" i="2"/>
  <c r="M475" i="2"/>
  <c r="L475" i="2"/>
  <c r="M467" i="2"/>
  <c r="L467" i="2"/>
  <c r="M459" i="2"/>
  <c r="L459" i="2"/>
  <c r="M451" i="2"/>
  <c r="L451" i="2"/>
  <c r="M443" i="2"/>
  <c r="L443" i="2"/>
  <c r="M435" i="2"/>
  <c r="L435" i="2"/>
  <c r="M427" i="2"/>
  <c r="L427" i="2"/>
  <c r="M419" i="2"/>
  <c r="L419" i="2"/>
  <c r="M411" i="2"/>
  <c r="L411" i="2"/>
  <c r="M403" i="2"/>
  <c r="L403" i="2"/>
  <c r="M395" i="2"/>
  <c r="L395" i="2"/>
  <c r="M387" i="2"/>
  <c r="L387" i="2"/>
  <c r="M379" i="2"/>
  <c r="L379" i="2"/>
  <c r="M371" i="2"/>
  <c r="L371" i="2"/>
  <c r="M363" i="2"/>
  <c r="L363" i="2"/>
  <c r="M355" i="2"/>
  <c r="L355" i="2"/>
  <c r="M347" i="2"/>
  <c r="L347" i="2"/>
  <c r="M339" i="2"/>
  <c r="L339" i="2"/>
  <c r="M331" i="2"/>
  <c r="L331" i="2"/>
  <c r="M323" i="2"/>
  <c r="L323" i="2"/>
  <c r="M315" i="2"/>
  <c r="L315" i="2"/>
  <c r="M307" i="2"/>
  <c r="L307" i="2"/>
  <c r="M299" i="2"/>
  <c r="L299" i="2"/>
  <c r="M291" i="2"/>
  <c r="L291" i="2"/>
  <c r="M283" i="2"/>
  <c r="L283" i="2"/>
  <c r="L275" i="2"/>
  <c r="M275" i="2" s="1"/>
  <c r="M267" i="2"/>
  <c r="L267" i="2"/>
  <c r="M259" i="2"/>
  <c r="L259" i="2"/>
  <c r="M251" i="2"/>
  <c r="L251" i="2"/>
  <c r="M243" i="2"/>
  <c r="L243" i="2"/>
  <c r="M235" i="2"/>
  <c r="L235" i="2"/>
  <c r="M227" i="2"/>
  <c r="L227" i="2"/>
  <c r="M219" i="2"/>
  <c r="L219" i="2"/>
  <c r="L211" i="2"/>
  <c r="M211" i="2" s="1"/>
  <c r="M203" i="2"/>
  <c r="L203" i="2"/>
  <c r="M195" i="2"/>
  <c r="L195" i="2"/>
  <c r="M187" i="2"/>
  <c r="L187" i="2"/>
  <c r="M179" i="2"/>
  <c r="L179" i="2"/>
  <c r="M171" i="2"/>
  <c r="L171" i="2"/>
  <c r="M163" i="2"/>
  <c r="L163" i="2"/>
  <c r="M155" i="2"/>
  <c r="L155" i="2"/>
  <c r="L147" i="2"/>
  <c r="M147" i="2" s="1"/>
  <c r="M139" i="2"/>
  <c r="L139" i="2"/>
  <c r="M131" i="2"/>
  <c r="L131" i="2"/>
  <c r="M123" i="2"/>
  <c r="L123" i="2"/>
  <c r="M115" i="2"/>
  <c r="L115" i="2"/>
  <c r="M107" i="2"/>
  <c r="L107" i="2"/>
  <c r="M99" i="2"/>
  <c r="L99" i="2"/>
  <c r="M91" i="2"/>
  <c r="L91" i="2"/>
  <c r="L83" i="2"/>
  <c r="M83" i="2" s="1"/>
  <c r="M75" i="2"/>
  <c r="L75" i="2"/>
  <c r="M67" i="2"/>
  <c r="L67" i="2"/>
  <c r="M59" i="2"/>
  <c r="L59" i="2"/>
  <c r="M51" i="2"/>
  <c r="L51" i="2"/>
  <c r="M43" i="2"/>
  <c r="L43" i="2"/>
  <c r="M35" i="2"/>
  <c r="L35" i="2"/>
  <c r="M27" i="2"/>
  <c r="L27" i="2"/>
  <c r="M19" i="2"/>
  <c r="L19" i="2"/>
  <c r="I7" i="2"/>
  <c r="G7" i="2"/>
  <c r="H7" i="2"/>
  <c r="F7" i="2"/>
  <c r="I11" i="2"/>
  <c r="H11" i="2"/>
  <c r="G11" i="2"/>
  <c r="F11" i="2"/>
  <c r="I3503" i="2"/>
  <c r="F3503" i="2"/>
  <c r="G3503" i="2"/>
  <c r="H3503" i="2"/>
  <c r="I3495" i="2"/>
  <c r="H3495" i="2"/>
  <c r="F3495" i="2"/>
  <c r="G3495" i="2"/>
  <c r="I3487" i="2"/>
  <c r="F3487" i="2"/>
  <c r="G3487" i="2"/>
  <c r="H3487" i="2"/>
  <c r="I3479" i="2"/>
  <c r="H3479" i="2"/>
  <c r="G3479" i="2"/>
  <c r="F3479" i="2"/>
  <c r="I3471" i="2"/>
  <c r="F3471" i="2"/>
  <c r="H3471" i="2"/>
  <c r="G3471" i="2"/>
  <c r="H3463" i="2"/>
  <c r="I3463" i="2" s="1"/>
  <c r="F3463" i="2"/>
  <c r="G3463" i="2"/>
  <c r="I3455" i="2"/>
  <c r="F3455" i="2"/>
  <c r="H3455" i="2"/>
  <c r="G3455" i="2"/>
  <c r="I3447" i="2"/>
  <c r="H3447" i="2"/>
  <c r="F3447" i="2"/>
  <c r="G3447" i="2"/>
  <c r="F3439" i="2"/>
  <c r="H3439" i="2"/>
  <c r="I3439" i="2"/>
  <c r="G3439" i="2"/>
  <c r="I3431" i="2"/>
  <c r="H3431" i="2"/>
  <c r="F3431" i="2"/>
  <c r="G3431" i="2"/>
  <c r="I3423" i="2"/>
  <c r="F3423" i="2"/>
  <c r="G3423" i="2"/>
  <c r="H3423" i="2"/>
  <c r="I3415" i="2"/>
  <c r="H3415" i="2"/>
  <c r="F3415" i="2"/>
  <c r="G3415" i="2"/>
  <c r="I3407" i="2"/>
  <c r="F3407" i="2"/>
  <c r="G3407" i="2"/>
  <c r="H3407" i="2"/>
  <c r="I3399" i="2"/>
  <c r="H3399" i="2"/>
  <c r="F3399" i="2"/>
  <c r="G3399" i="2"/>
  <c r="I3391" i="2"/>
  <c r="F3391" i="2"/>
  <c r="G3391" i="2"/>
  <c r="H3391" i="2"/>
  <c r="I3383" i="2"/>
  <c r="H3383" i="2"/>
  <c r="F3383" i="2"/>
  <c r="G3383" i="2"/>
  <c r="I3375" i="2"/>
  <c r="F3375" i="2"/>
  <c r="G3375" i="2"/>
  <c r="H3375" i="2"/>
  <c r="I3367" i="2"/>
  <c r="H3367" i="2"/>
  <c r="F3367" i="2"/>
  <c r="G3367" i="2"/>
  <c r="I3363" i="2"/>
  <c r="G3363" i="2"/>
  <c r="H3363" i="2"/>
  <c r="F3363" i="2"/>
  <c r="I3351" i="2"/>
  <c r="H3351" i="2"/>
  <c r="F3351" i="2"/>
  <c r="G3351" i="2"/>
  <c r="I3343" i="2"/>
  <c r="F3343" i="2"/>
  <c r="H3343" i="2"/>
  <c r="G3343" i="2"/>
  <c r="H3339" i="2"/>
  <c r="G3339" i="2"/>
  <c r="F3339" i="2"/>
  <c r="I3339" i="2"/>
  <c r="I3331" i="2"/>
  <c r="G3331" i="2"/>
  <c r="H3331" i="2"/>
  <c r="F3331" i="2"/>
  <c r="H3323" i="2"/>
  <c r="G3323" i="2"/>
  <c r="F3323" i="2"/>
  <c r="I3323" i="2"/>
  <c r="I3315" i="2"/>
  <c r="H3315" i="2"/>
  <c r="G3315" i="2"/>
  <c r="F3315" i="2"/>
  <c r="H3307" i="2"/>
  <c r="G3307" i="2"/>
  <c r="I3307" i="2"/>
  <c r="F3307" i="2"/>
  <c r="I3299" i="2"/>
  <c r="G3299" i="2"/>
  <c r="H3299" i="2"/>
  <c r="F3299" i="2"/>
  <c r="H3291" i="2"/>
  <c r="I3291" i="2"/>
  <c r="G3291" i="2"/>
  <c r="F3291" i="2"/>
  <c r="I3283" i="2"/>
  <c r="H3283" i="2"/>
  <c r="G3283" i="2"/>
  <c r="F3283" i="2"/>
  <c r="F3279" i="2"/>
  <c r="I3279" i="2"/>
  <c r="G3279" i="2"/>
  <c r="H3279" i="2"/>
  <c r="I3271" i="2"/>
  <c r="H3271" i="2"/>
  <c r="F3271" i="2"/>
  <c r="G3271" i="2"/>
  <c r="I3263" i="2"/>
  <c r="F3263" i="2"/>
  <c r="G3263" i="2"/>
  <c r="H3263" i="2"/>
  <c r="I3255" i="2"/>
  <c r="H3255" i="2"/>
  <c r="F3255" i="2"/>
  <c r="G3255" i="2"/>
  <c r="I3243" i="2"/>
  <c r="H3243" i="2"/>
  <c r="G3243" i="2"/>
  <c r="F3243" i="2"/>
  <c r="I3231" i="2"/>
  <c r="F3231" i="2"/>
  <c r="H3231" i="2"/>
  <c r="G3231" i="2"/>
  <c r="I3223" i="2"/>
  <c r="H3223" i="2"/>
  <c r="F3223" i="2"/>
  <c r="G3223" i="2"/>
  <c r="I3219" i="2"/>
  <c r="H3219" i="2"/>
  <c r="G3219" i="2"/>
  <c r="F3219" i="2"/>
  <c r="H3211" i="2"/>
  <c r="G3211" i="2"/>
  <c r="F3211" i="2"/>
  <c r="I3211" i="2"/>
  <c r="I3203" i="2"/>
  <c r="G3203" i="2"/>
  <c r="H3203" i="2"/>
  <c r="F3203" i="2"/>
  <c r="H3195" i="2"/>
  <c r="G3195" i="2"/>
  <c r="F3195" i="2"/>
  <c r="I3195" i="2"/>
  <c r="I3187" i="2"/>
  <c r="H3187" i="2"/>
  <c r="G3187" i="2"/>
  <c r="F3187" i="2"/>
  <c r="H3179" i="2"/>
  <c r="I3179" i="2"/>
  <c r="G3179" i="2"/>
  <c r="F3179" i="2"/>
  <c r="I3171" i="2"/>
  <c r="G3171" i="2"/>
  <c r="H3171" i="2"/>
  <c r="F3171" i="2"/>
  <c r="H3163" i="2"/>
  <c r="G3163" i="2"/>
  <c r="I3163" i="2"/>
  <c r="F3163" i="2"/>
  <c r="I3155" i="2"/>
  <c r="H3155" i="2"/>
  <c r="G3155" i="2"/>
  <c r="F3155" i="2"/>
  <c r="I3151" i="2"/>
  <c r="F3151" i="2"/>
  <c r="G3151" i="2"/>
  <c r="H3151" i="2"/>
  <c r="I3143" i="2"/>
  <c r="H3143" i="2"/>
  <c r="F3143" i="2"/>
  <c r="G3143" i="2"/>
  <c r="I3135" i="2"/>
  <c r="F3135" i="2"/>
  <c r="G3135" i="2"/>
  <c r="H3135" i="2"/>
  <c r="I3127" i="2"/>
  <c r="H3127" i="2"/>
  <c r="F3127" i="2"/>
  <c r="G3127" i="2"/>
  <c r="I3119" i="2"/>
  <c r="G3119" i="2"/>
  <c r="F3119" i="2"/>
  <c r="H3119" i="2"/>
  <c r="I3111" i="2"/>
  <c r="H3111" i="2"/>
  <c r="G3111" i="2"/>
  <c r="F3111" i="2"/>
  <c r="I3103" i="2"/>
  <c r="G3103" i="2"/>
  <c r="F3103" i="2"/>
  <c r="H3103" i="2"/>
  <c r="I3095" i="2"/>
  <c r="H3095" i="2"/>
  <c r="F3095" i="2"/>
  <c r="G3095" i="2"/>
  <c r="I3087" i="2"/>
  <c r="G3087" i="2"/>
  <c r="H3087" i="2"/>
  <c r="F3087" i="2"/>
  <c r="I3079" i="2"/>
  <c r="H3079" i="2"/>
  <c r="G3079" i="2"/>
  <c r="F3079" i="2"/>
  <c r="I3071" i="2"/>
  <c r="H3071" i="2"/>
  <c r="G3071" i="2"/>
  <c r="F3071" i="2"/>
  <c r="I3063" i="2"/>
  <c r="H3063" i="2"/>
  <c r="F3063" i="2"/>
  <c r="G3063" i="2"/>
  <c r="I3059" i="2"/>
  <c r="H3059" i="2"/>
  <c r="F3059" i="2"/>
  <c r="G3059" i="2"/>
  <c r="I3051" i="2"/>
  <c r="G3051" i="2"/>
  <c r="H3051" i="2"/>
  <c r="F3051" i="2"/>
  <c r="H3043" i="2"/>
  <c r="I3043" i="2" s="1"/>
  <c r="F3043" i="2"/>
  <c r="G3043" i="2"/>
  <c r="I3035" i="2"/>
  <c r="H3035" i="2"/>
  <c r="G3035" i="2"/>
  <c r="F3035" i="2"/>
  <c r="I3027" i="2"/>
  <c r="F3027" i="2"/>
  <c r="H3027" i="2"/>
  <c r="G3027" i="2"/>
  <c r="I3023" i="2"/>
  <c r="G3023" i="2"/>
  <c r="H3023" i="2"/>
  <c r="F3023" i="2"/>
  <c r="I3015" i="2"/>
  <c r="H3015" i="2"/>
  <c r="G3015" i="2"/>
  <c r="F3015" i="2"/>
  <c r="I3007" i="2"/>
  <c r="H3007" i="2"/>
  <c r="G3007" i="2"/>
  <c r="F3007" i="2"/>
  <c r="I2999" i="2"/>
  <c r="H2999" i="2"/>
  <c r="F2999" i="2"/>
  <c r="G2999" i="2"/>
  <c r="I2991" i="2"/>
  <c r="G2991" i="2"/>
  <c r="F2991" i="2"/>
  <c r="H2991" i="2"/>
  <c r="I2983" i="2"/>
  <c r="H2983" i="2"/>
  <c r="G2983" i="2"/>
  <c r="F2983" i="2"/>
  <c r="I2975" i="2"/>
  <c r="G2975" i="2"/>
  <c r="H2975" i="2"/>
  <c r="F2975" i="2"/>
  <c r="I2967" i="2"/>
  <c r="H2967" i="2"/>
  <c r="F2967" i="2"/>
  <c r="G2967" i="2"/>
  <c r="I2963" i="2"/>
  <c r="F2963" i="2"/>
  <c r="H2963" i="2"/>
  <c r="G2963" i="2"/>
  <c r="I2955" i="2"/>
  <c r="G2955" i="2"/>
  <c r="H2955" i="2"/>
  <c r="F2955" i="2"/>
  <c r="H2947" i="2"/>
  <c r="F2947" i="2"/>
  <c r="G2947" i="2"/>
  <c r="I2947" i="2"/>
  <c r="G2939" i="2"/>
  <c r="I2939" i="2"/>
  <c r="H2939" i="2"/>
  <c r="F2939" i="2"/>
  <c r="I2931" i="2"/>
  <c r="H2931" i="2"/>
  <c r="F2931" i="2"/>
  <c r="G2931" i="2"/>
  <c r="I2923" i="2"/>
  <c r="H2923" i="2"/>
  <c r="G2923" i="2"/>
  <c r="F2923" i="2"/>
  <c r="I2915" i="2"/>
  <c r="H2915" i="2"/>
  <c r="G2915" i="2"/>
  <c r="F2915" i="2"/>
  <c r="H2907" i="2"/>
  <c r="G2907" i="2"/>
  <c r="I2907" i="2"/>
  <c r="F2907" i="2"/>
  <c r="I2899" i="2"/>
  <c r="H2899" i="2"/>
  <c r="G2899" i="2"/>
  <c r="F2899" i="2"/>
  <c r="I2891" i="2"/>
  <c r="G2891" i="2"/>
  <c r="F2891" i="2"/>
  <c r="H2891" i="2"/>
  <c r="I2887" i="2"/>
  <c r="H2887" i="2"/>
  <c r="G2887" i="2"/>
  <c r="F2887" i="2"/>
  <c r="I2879" i="2"/>
  <c r="H2879" i="2"/>
  <c r="G2879" i="2"/>
  <c r="F2879" i="2"/>
  <c r="I2871" i="2"/>
  <c r="H2871" i="2"/>
  <c r="F2871" i="2"/>
  <c r="G2871" i="2"/>
  <c r="G2863" i="2"/>
  <c r="F2863" i="2"/>
  <c r="I2863" i="2" s="1"/>
  <c r="H2863" i="2"/>
  <c r="I2855" i="2"/>
  <c r="H2855" i="2"/>
  <c r="G2855" i="2"/>
  <c r="F2855" i="2"/>
  <c r="I2847" i="2"/>
  <c r="G2847" i="2"/>
  <c r="H2847" i="2"/>
  <c r="F2847" i="2"/>
  <c r="H2843" i="2"/>
  <c r="I2843" i="2"/>
  <c r="G2843" i="2"/>
  <c r="F2843" i="2"/>
  <c r="I2835" i="2"/>
  <c r="F2835" i="2"/>
  <c r="H2835" i="2"/>
  <c r="G2835" i="2"/>
  <c r="I2827" i="2"/>
  <c r="G2827" i="2"/>
  <c r="H2827" i="2"/>
  <c r="F2827" i="2"/>
  <c r="I2823" i="2"/>
  <c r="H2823" i="2"/>
  <c r="G2823" i="2"/>
  <c r="F2823" i="2"/>
  <c r="I2819" i="2"/>
  <c r="H2819" i="2"/>
  <c r="F2819" i="2"/>
  <c r="G2819" i="2"/>
  <c r="I2811" i="2"/>
  <c r="G2811" i="2"/>
  <c r="H2811" i="2"/>
  <c r="F2811" i="2"/>
  <c r="I2803" i="2"/>
  <c r="H2803" i="2"/>
  <c r="G2803" i="2"/>
  <c r="F2803" i="2"/>
  <c r="I2795" i="2"/>
  <c r="H2795" i="2"/>
  <c r="G2795" i="2"/>
  <c r="F2795" i="2"/>
  <c r="I2787" i="2"/>
  <c r="H2787" i="2"/>
  <c r="G2787" i="2"/>
  <c r="F2787" i="2"/>
  <c r="I2779" i="2"/>
  <c r="H2779" i="2"/>
  <c r="G2779" i="2"/>
  <c r="F2779" i="2"/>
  <c r="I2771" i="2"/>
  <c r="H2771" i="2"/>
  <c r="G2771" i="2"/>
  <c r="F2771" i="2"/>
  <c r="I2763" i="2"/>
  <c r="G2763" i="2"/>
  <c r="F2763" i="2"/>
  <c r="H2763" i="2"/>
  <c r="I2755" i="2"/>
  <c r="H2755" i="2"/>
  <c r="F2755" i="2"/>
  <c r="G2755" i="2"/>
  <c r="G2747" i="2"/>
  <c r="H2747" i="2"/>
  <c r="I2747" i="2"/>
  <c r="F2747" i="2"/>
  <c r="I2739" i="2"/>
  <c r="H2739" i="2"/>
  <c r="F2739" i="2"/>
  <c r="G2739" i="2"/>
  <c r="I2731" i="2"/>
  <c r="G2731" i="2"/>
  <c r="H2731" i="2"/>
  <c r="F2731" i="2"/>
  <c r="I2723" i="2"/>
  <c r="H2723" i="2"/>
  <c r="F2723" i="2"/>
  <c r="G2723" i="2"/>
  <c r="I2719" i="2"/>
  <c r="G2719" i="2"/>
  <c r="H2719" i="2"/>
  <c r="F2719" i="2"/>
  <c r="I2711" i="2"/>
  <c r="H2711" i="2"/>
  <c r="F2711" i="2"/>
  <c r="G2711" i="2"/>
  <c r="I2703" i="2"/>
  <c r="G2703" i="2"/>
  <c r="H2703" i="2"/>
  <c r="F2703" i="2"/>
  <c r="I2695" i="2"/>
  <c r="H2695" i="2"/>
  <c r="G2695" i="2"/>
  <c r="F2695" i="2"/>
  <c r="I2691" i="2"/>
  <c r="H2691" i="2"/>
  <c r="G2691" i="2"/>
  <c r="F2691" i="2"/>
  <c r="G2683" i="2"/>
  <c r="I2683" i="2"/>
  <c r="H2683" i="2"/>
  <c r="F2683" i="2"/>
  <c r="I2671" i="2"/>
  <c r="G2671" i="2"/>
  <c r="F2671" i="2"/>
  <c r="H2671" i="2"/>
  <c r="I2663" i="2"/>
  <c r="H2663" i="2"/>
  <c r="G2663" i="2"/>
  <c r="F2663" i="2"/>
  <c r="I2655" i="2"/>
  <c r="G2655" i="2"/>
  <c r="F2655" i="2"/>
  <c r="H2655" i="2"/>
  <c r="I2647" i="2"/>
  <c r="H2647" i="2"/>
  <c r="F2647" i="2"/>
  <c r="G2647" i="2"/>
  <c r="I2639" i="2"/>
  <c r="G2639" i="2"/>
  <c r="H2639" i="2"/>
  <c r="F2639" i="2"/>
  <c r="I2631" i="2"/>
  <c r="H2631" i="2"/>
  <c r="G2631" i="2"/>
  <c r="F2631" i="2"/>
  <c r="I2627" i="2"/>
  <c r="H2627" i="2"/>
  <c r="G2627" i="2"/>
  <c r="F2627" i="2"/>
  <c r="I2619" i="2"/>
  <c r="G2619" i="2"/>
  <c r="H2619" i="2"/>
  <c r="F2619" i="2"/>
  <c r="I2611" i="2"/>
  <c r="H2611" i="2"/>
  <c r="G2611" i="2"/>
  <c r="F2611" i="2"/>
  <c r="I2607" i="2"/>
  <c r="G2607" i="2"/>
  <c r="F2607" i="2"/>
  <c r="H2607" i="2"/>
  <c r="I2599" i="2"/>
  <c r="H2599" i="2"/>
  <c r="G2599" i="2"/>
  <c r="F2599" i="2"/>
  <c r="I2591" i="2"/>
  <c r="G2591" i="2"/>
  <c r="H2591" i="2"/>
  <c r="F2591" i="2"/>
  <c r="H2587" i="2"/>
  <c r="G2587" i="2"/>
  <c r="I2587" i="2"/>
  <c r="F2587" i="2"/>
  <c r="I2579" i="2"/>
  <c r="F2579" i="2"/>
  <c r="H2579" i="2"/>
  <c r="G2579" i="2"/>
  <c r="I2571" i="2"/>
  <c r="G2571" i="2"/>
  <c r="H2571" i="2"/>
  <c r="F2571" i="2"/>
  <c r="I2563" i="2"/>
  <c r="H2563" i="2"/>
  <c r="F2563" i="2"/>
  <c r="G2563" i="2"/>
  <c r="G2555" i="2"/>
  <c r="I2555" i="2"/>
  <c r="H2555" i="2"/>
  <c r="F2555" i="2"/>
  <c r="I2547" i="2"/>
  <c r="H2547" i="2"/>
  <c r="F2547" i="2"/>
  <c r="G2547" i="2"/>
  <c r="G2539" i="2"/>
  <c r="I2539" i="2"/>
  <c r="H2539" i="2"/>
  <c r="F2539" i="2"/>
  <c r="I2531" i="2"/>
  <c r="H2531" i="2"/>
  <c r="F2531" i="2"/>
  <c r="G2531" i="2"/>
  <c r="H2523" i="2"/>
  <c r="G2523" i="2"/>
  <c r="F2523" i="2"/>
  <c r="I2523" i="2"/>
  <c r="I2515" i="2"/>
  <c r="F2515" i="2"/>
  <c r="H2515" i="2"/>
  <c r="G2515" i="2"/>
  <c r="I2511" i="2"/>
  <c r="G2511" i="2"/>
  <c r="H2511" i="2"/>
  <c r="F2511" i="2"/>
  <c r="I2503" i="2"/>
  <c r="H2503" i="2"/>
  <c r="G2503" i="2"/>
  <c r="F2503" i="2"/>
  <c r="I2495" i="2"/>
  <c r="H2495" i="2"/>
  <c r="G2495" i="2"/>
  <c r="F2495" i="2"/>
  <c r="I2487" i="2"/>
  <c r="H2487" i="2"/>
  <c r="F2487" i="2"/>
  <c r="G2487" i="2"/>
  <c r="I2479" i="2"/>
  <c r="G2479" i="2"/>
  <c r="F2479" i="2"/>
  <c r="H2479" i="2"/>
  <c r="I2471" i="2"/>
  <c r="H2471" i="2"/>
  <c r="G2471" i="2"/>
  <c r="F2471" i="2"/>
  <c r="I2463" i="2"/>
  <c r="G2463" i="2"/>
  <c r="H2463" i="2"/>
  <c r="F2463" i="2"/>
  <c r="H2459" i="2"/>
  <c r="G2459" i="2"/>
  <c r="F2459" i="2"/>
  <c r="I2451" i="2"/>
  <c r="H2451" i="2"/>
  <c r="G2451" i="2"/>
  <c r="F2451" i="2"/>
  <c r="I2447" i="2"/>
  <c r="G2447" i="2"/>
  <c r="H2447" i="2"/>
  <c r="F2447" i="2"/>
  <c r="I2439" i="2"/>
  <c r="H2439" i="2"/>
  <c r="G2439" i="2"/>
  <c r="F2439" i="2"/>
  <c r="I2431" i="2"/>
  <c r="H2431" i="2"/>
  <c r="G2431" i="2"/>
  <c r="F2431" i="2"/>
  <c r="G2427" i="2"/>
  <c r="I2427" i="2"/>
  <c r="H2427" i="2"/>
  <c r="F2427" i="2"/>
  <c r="I2419" i="2"/>
  <c r="H2419" i="2"/>
  <c r="G2419" i="2"/>
  <c r="F2419" i="2"/>
  <c r="G2411" i="2"/>
  <c r="I2411" i="2"/>
  <c r="H2411" i="2"/>
  <c r="F2411" i="2"/>
  <c r="I2403" i="2"/>
  <c r="H2403" i="2"/>
  <c r="G2403" i="2"/>
  <c r="F2403" i="2"/>
  <c r="I2399" i="2"/>
  <c r="G2399" i="2"/>
  <c r="F2399" i="2"/>
  <c r="H2399" i="2"/>
  <c r="I2391" i="2"/>
  <c r="H2391" i="2"/>
  <c r="F2391" i="2"/>
  <c r="G2391" i="2"/>
  <c r="I2383" i="2"/>
  <c r="G2383" i="2"/>
  <c r="H2383" i="2"/>
  <c r="F2383" i="2"/>
  <c r="I2375" i="2"/>
  <c r="H2375" i="2"/>
  <c r="G2375" i="2"/>
  <c r="F2375" i="2"/>
  <c r="I2367" i="2"/>
  <c r="H2367" i="2"/>
  <c r="G2367" i="2"/>
  <c r="F2367" i="2"/>
  <c r="I2363" i="2"/>
  <c r="G2363" i="2"/>
  <c r="H2363" i="2"/>
  <c r="F2363" i="2"/>
  <c r="I2355" i="2"/>
  <c r="H2355" i="2"/>
  <c r="F2355" i="2"/>
  <c r="G2355" i="2"/>
  <c r="G2347" i="2"/>
  <c r="H2347" i="2"/>
  <c r="I2347" i="2"/>
  <c r="F2347" i="2"/>
  <c r="H2339" i="2"/>
  <c r="I2339" i="2"/>
  <c r="F2339" i="2"/>
  <c r="G2339" i="2"/>
  <c r="I2335" i="2"/>
  <c r="H2335" i="2"/>
  <c r="G2335" i="2"/>
  <c r="F2335" i="2"/>
  <c r="I2327" i="2"/>
  <c r="H2327" i="2"/>
  <c r="F2327" i="2"/>
  <c r="G2327" i="2"/>
  <c r="I2319" i="2"/>
  <c r="H2319" i="2"/>
  <c r="G2319" i="2"/>
  <c r="F2319" i="2"/>
  <c r="I2311" i="2"/>
  <c r="H2311" i="2"/>
  <c r="G2311" i="2"/>
  <c r="F2311" i="2"/>
  <c r="I2303" i="2"/>
  <c r="H2303" i="2"/>
  <c r="G2303" i="2"/>
  <c r="F2303" i="2"/>
  <c r="I2295" i="2"/>
  <c r="H2295" i="2"/>
  <c r="F2295" i="2"/>
  <c r="G2295" i="2"/>
  <c r="H2287" i="2"/>
  <c r="I2287" i="2"/>
  <c r="G2287" i="2"/>
  <c r="F2287" i="2"/>
  <c r="I2283" i="2"/>
  <c r="H2283" i="2"/>
  <c r="G2283" i="2"/>
  <c r="F2283" i="2"/>
  <c r="I2275" i="2"/>
  <c r="H2275" i="2"/>
  <c r="G2275" i="2"/>
  <c r="F2275" i="2"/>
  <c r="H2267" i="2"/>
  <c r="G2267" i="2"/>
  <c r="I2267" i="2"/>
  <c r="F2267" i="2"/>
  <c r="I2259" i="2"/>
  <c r="H2259" i="2"/>
  <c r="G2259" i="2"/>
  <c r="F2259" i="2"/>
  <c r="I2255" i="2"/>
  <c r="H2255" i="2"/>
  <c r="G2255" i="2"/>
  <c r="F2255" i="2"/>
  <c r="I2247" i="2"/>
  <c r="H2247" i="2"/>
  <c r="G2247" i="2"/>
  <c r="F2247" i="2"/>
  <c r="I2239" i="2"/>
  <c r="H2239" i="2"/>
  <c r="G2239" i="2"/>
  <c r="F2239" i="2"/>
  <c r="I2231" i="2"/>
  <c r="H2231" i="2"/>
  <c r="F2231" i="2"/>
  <c r="G2231" i="2"/>
  <c r="H2223" i="2"/>
  <c r="G2223" i="2"/>
  <c r="I2223" i="2"/>
  <c r="F2223" i="2"/>
  <c r="I2215" i="2"/>
  <c r="H2215" i="2"/>
  <c r="G2215" i="2"/>
  <c r="F2215" i="2"/>
  <c r="I2207" i="2"/>
  <c r="H2207" i="2"/>
  <c r="G2207" i="2"/>
  <c r="F2207" i="2"/>
  <c r="H2203" i="2"/>
  <c r="G2203" i="2"/>
  <c r="F2203" i="2"/>
  <c r="I2195" i="2"/>
  <c r="H2195" i="2"/>
  <c r="G2195" i="2"/>
  <c r="F2195" i="2"/>
  <c r="I2187" i="2"/>
  <c r="H2187" i="2"/>
  <c r="G2187" i="2"/>
  <c r="F2187" i="2"/>
  <c r="I2179" i="2"/>
  <c r="H2179" i="2"/>
  <c r="F2179" i="2"/>
  <c r="G2179" i="2"/>
  <c r="H2171" i="2"/>
  <c r="I2171" i="2"/>
  <c r="G2171" i="2"/>
  <c r="F2171" i="2"/>
  <c r="I2167" i="2"/>
  <c r="H2167" i="2"/>
  <c r="F2167" i="2"/>
  <c r="G2167" i="2"/>
  <c r="H2159" i="2"/>
  <c r="I2159" i="2"/>
  <c r="G2159" i="2"/>
  <c r="F2159" i="2"/>
  <c r="I2151" i="2"/>
  <c r="H2151" i="2"/>
  <c r="G2151" i="2"/>
  <c r="F2151" i="2"/>
  <c r="I2143" i="2"/>
  <c r="H2143" i="2"/>
  <c r="G2143" i="2"/>
  <c r="F2143" i="2"/>
  <c r="I2135" i="2"/>
  <c r="H2135" i="2"/>
  <c r="F2135" i="2"/>
  <c r="G2135" i="2"/>
  <c r="I2131" i="2"/>
  <c r="H2131" i="2"/>
  <c r="F2131" i="2"/>
  <c r="G2131" i="2"/>
  <c r="I2123" i="2"/>
  <c r="H2123" i="2"/>
  <c r="G2123" i="2"/>
  <c r="F2123" i="2"/>
  <c r="I2119" i="2"/>
  <c r="H2119" i="2"/>
  <c r="G2119" i="2"/>
  <c r="F2119" i="2"/>
  <c r="I2111" i="2"/>
  <c r="H2111" i="2"/>
  <c r="G2111" i="2"/>
  <c r="F2111" i="2"/>
  <c r="H2107" i="2"/>
  <c r="I2107" i="2"/>
  <c r="G2107" i="2"/>
  <c r="F2107" i="2"/>
  <c r="I2099" i="2"/>
  <c r="H2099" i="2"/>
  <c r="F2099" i="2"/>
  <c r="G2099" i="2"/>
  <c r="H2095" i="2"/>
  <c r="I2095" i="2"/>
  <c r="G2095" i="2"/>
  <c r="F2095" i="2"/>
  <c r="I2091" i="2"/>
  <c r="H2091" i="2"/>
  <c r="G2091" i="2"/>
  <c r="F2091" i="2"/>
  <c r="I2087" i="2"/>
  <c r="H2087" i="2"/>
  <c r="G2087" i="2"/>
  <c r="F2087" i="2"/>
  <c r="I2083" i="2"/>
  <c r="H2083" i="2"/>
  <c r="F2083" i="2"/>
  <c r="G2083" i="2"/>
  <c r="I2079" i="2"/>
  <c r="H2079" i="2"/>
  <c r="G2079" i="2"/>
  <c r="F2079" i="2"/>
  <c r="H2075" i="2"/>
  <c r="G2075" i="2"/>
  <c r="F2075" i="2"/>
  <c r="I2075" i="2"/>
  <c r="I2071" i="2"/>
  <c r="H2071" i="2"/>
  <c r="F2071" i="2"/>
  <c r="G2071" i="2"/>
  <c r="I2067" i="2"/>
  <c r="H2067" i="2"/>
  <c r="G2067" i="2"/>
  <c r="F2067" i="2"/>
  <c r="I2059" i="2"/>
  <c r="H2059" i="2"/>
  <c r="G2059" i="2"/>
  <c r="F2059" i="2"/>
  <c r="I2055" i="2"/>
  <c r="H2055" i="2"/>
  <c r="G2055" i="2"/>
  <c r="F2055" i="2"/>
  <c r="I2051" i="2"/>
  <c r="H2051" i="2"/>
  <c r="F2051" i="2"/>
  <c r="G2051" i="2"/>
  <c r="I2047" i="2"/>
  <c r="H2047" i="2"/>
  <c r="G2047" i="2"/>
  <c r="F2047" i="2"/>
  <c r="I2043" i="2"/>
  <c r="H2043" i="2"/>
  <c r="G2043" i="2"/>
  <c r="F2043" i="2"/>
  <c r="H2039" i="2"/>
  <c r="I2039" i="2"/>
  <c r="F2039" i="2"/>
  <c r="G2039" i="2"/>
  <c r="I2035" i="2"/>
  <c r="H2035" i="2"/>
  <c r="F2035" i="2"/>
  <c r="G2035" i="2"/>
  <c r="I2031" i="2"/>
  <c r="H2031" i="2"/>
  <c r="G2031" i="2"/>
  <c r="F2031" i="2"/>
  <c r="I2027" i="2"/>
  <c r="H2027" i="2"/>
  <c r="G2027" i="2"/>
  <c r="F2027" i="2"/>
  <c r="H2023" i="2"/>
  <c r="I2023" i="2"/>
  <c r="G2023" i="2"/>
  <c r="F2023" i="2"/>
  <c r="I2019" i="2"/>
  <c r="H2019" i="2"/>
  <c r="F2019" i="2"/>
  <c r="G2019" i="2"/>
  <c r="I2015" i="2"/>
  <c r="H2015" i="2"/>
  <c r="G2015" i="2"/>
  <c r="F2015" i="2"/>
  <c r="I2011" i="2"/>
  <c r="H2011" i="2"/>
  <c r="G2011" i="2"/>
  <c r="F2011" i="2"/>
  <c r="H2007" i="2"/>
  <c r="I2007" i="2"/>
  <c r="F2007" i="2"/>
  <c r="G2007" i="2"/>
  <c r="I2003" i="2"/>
  <c r="H2003" i="2"/>
  <c r="F2003" i="2"/>
  <c r="G2003" i="2"/>
  <c r="I1999" i="2"/>
  <c r="H1999" i="2"/>
  <c r="G1999" i="2"/>
  <c r="F1999" i="2"/>
  <c r="I1995" i="2"/>
  <c r="H1995" i="2"/>
  <c r="G1995" i="2"/>
  <c r="F1995" i="2"/>
  <c r="H1991" i="2"/>
  <c r="G1991" i="2"/>
  <c r="F1991" i="2"/>
  <c r="I1991" i="2"/>
  <c r="I1987" i="2"/>
  <c r="H1987" i="2"/>
  <c r="F1987" i="2"/>
  <c r="G1987" i="2"/>
  <c r="I1983" i="2"/>
  <c r="H1983" i="2"/>
  <c r="G1983" i="2"/>
  <c r="F1983" i="2"/>
  <c r="I1979" i="2"/>
  <c r="H1979" i="2"/>
  <c r="G1979" i="2"/>
  <c r="F1979" i="2"/>
  <c r="H1975" i="2"/>
  <c r="I1975" i="2"/>
  <c r="F1975" i="2"/>
  <c r="G1975" i="2"/>
  <c r="I1971" i="2"/>
  <c r="H1971" i="2"/>
  <c r="F1971" i="2"/>
  <c r="G1971" i="2"/>
  <c r="I1967" i="2"/>
  <c r="H1967" i="2"/>
  <c r="G1967" i="2"/>
  <c r="F1967" i="2"/>
  <c r="I1963" i="2"/>
  <c r="H1963" i="2"/>
  <c r="G1963" i="2"/>
  <c r="F1963" i="2"/>
  <c r="H1959" i="2"/>
  <c r="I1959" i="2"/>
  <c r="G1959" i="2"/>
  <c r="F1959" i="2"/>
  <c r="I1955" i="2"/>
  <c r="H1955" i="2"/>
  <c r="F1955" i="2"/>
  <c r="G1955" i="2"/>
  <c r="I1951" i="2"/>
  <c r="H1951" i="2"/>
  <c r="G1951" i="2"/>
  <c r="F1951" i="2"/>
  <c r="I1947" i="2"/>
  <c r="H1947" i="2"/>
  <c r="G1947" i="2"/>
  <c r="F1947" i="2"/>
  <c r="H1943" i="2"/>
  <c r="I1943" i="2"/>
  <c r="F1943" i="2"/>
  <c r="G1943" i="2"/>
  <c r="I1939" i="2"/>
  <c r="H1939" i="2"/>
  <c r="F1939" i="2"/>
  <c r="G1939" i="2"/>
  <c r="I1935" i="2"/>
  <c r="H1935" i="2"/>
  <c r="G1935" i="2"/>
  <c r="F1935" i="2"/>
  <c r="I1931" i="2"/>
  <c r="H1931" i="2"/>
  <c r="G1931" i="2"/>
  <c r="F1931" i="2"/>
  <c r="H1927" i="2"/>
  <c r="I1927" i="2"/>
  <c r="G1927" i="2"/>
  <c r="F1927" i="2"/>
  <c r="I1923" i="2"/>
  <c r="H1923" i="2"/>
  <c r="F1923" i="2"/>
  <c r="G1923" i="2"/>
  <c r="I1919" i="2"/>
  <c r="H1919" i="2"/>
  <c r="G1919" i="2"/>
  <c r="F1919" i="2"/>
  <c r="I1915" i="2"/>
  <c r="H1915" i="2"/>
  <c r="G1915" i="2"/>
  <c r="F1915" i="2"/>
  <c r="H1911" i="2"/>
  <c r="F1911" i="2"/>
  <c r="I1911" i="2" s="1"/>
  <c r="G1911" i="2"/>
  <c r="I1907" i="2"/>
  <c r="H1907" i="2"/>
  <c r="G1907" i="2"/>
  <c r="F1907" i="2"/>
  <c r="I1903" i="2"/>
  <c r="H1903" i="2"/>
  <c r="G1903" i="2"/>
  <c r="F1903" i="2"/>
  <c r="I1899" i="2"/>
  <c r="H1899" i="2"/>
  <c r="G1899" i="2"/>
  <c r="F1899" i="2"/>
  <c r="H1895" i="2"/>
  <c r="I1895" i="2"/>
  <c r="G1895" i="2"/>
  <c r="F1895" i="2"/>
  <c r="I1891" i="2"/>
  <c r="H1891" i="2"/>
  <c r="G1891" i="2"/>
  <c r="F1891" i="2"/>
  <c r="I1887" i="2"/>
  <c r="H1887" i="2"/>
  <c r="G1887" i="2"/>
  <c r="F1887" i="2"/>
  <c r="I1883" i="2"/>
  <c r="H1883" i="2"/>
  <c r="G1883" i="2"/>
  <c r="F1883" i="2"/>
  <c r="H1879" i="2"/>
  <c r="I1879" i="2"/>
  <c r="F1879" i="2"/>
  <c r="G1879" i="2"/>
  <c r="I1875" i="2"/>
  <c r="H1875" i="2"/>
  <c r="F1875" i="2"/>
  <c r="G1875" i="2"/>
  <c r="I1871" i="2"/>
  <c r="H1871" i="2"/>
  <c r="G1871" i="2"/>
  <c r="F1871" i="2"/>
  <c r="I1867" i="2"/>
  <c r="H1867" i="2"/>
  <c r="G1867" i="2"/>
  <c r="F1867" i="2"/>
  <c r="H1863" i="2"/>
  <c r="I1863" i="2"/>
  <c r="G1863" i="2"/>
  <c r="F1863" i="2"/>
  <c r="I1859" i="2"/>
  <c r="H1859" i="2"/>
  <c r="F1859" i="2"/>
  <c r="G1859" i="2"/>
  <c r="I1855" i="2"/>
  <c r="H1855" i="2"/>
  <c r="G1855" i="2"/>
  <c r="F1855" i="2"/>
  <c r="I1851" i="2"/>
  <c r="H1851" i="2"/>
  <c r="G1851" i="2"/>
  <c r="F1851" i="2"/>
  <c r="H1847" i="2"/>
  <c r="I1847" i="2"/>
  <c r="F1847" i="2"/>
  <c r="G1847" i="2"/>
  <c r="I1843" i="2"/>
  <c r="H1843" i="2"/>
  <c r="F1843" i="2"/>
  <c r="G1843" i="2"/>
  <c r="I1839" i="2"/>
  <c r="H1839" i="2"/>
  <c r="G1839" i="2"/>
  <c r="F1839" i="2"/>
  <c r="I1835" i="2"/>
  <c r="H1835" i="2"/>
  <c r="G1835" i="2"/>
  <c r="F1835" i="2"/>
  <c r="H1831" i="2"/>
  <c r="G1831" i="2"/>
  <c r="F1831" i="2"/>
  <c r="I1831" i="2"/>
  <c r="I1827" i="2"/>
  <c r="H1827" i="2"/>
  <c r="G1827" i="2"/>
  <c r="F1827" i="2"/>
  <c r="I1823" i="2"/>
  <c r="H1823" i="2"/>
  <c r="G1823" i="2"/>
  <c r="F1823" i="2"/>
  <c r="I1819" i="2"/>
  <c r="H1819" i="2"/>
  <c r="G1819" i="2"/>
  <c r="F1819" i="2"/>
  <c r="H1815" i="2"/>
  <c r="I1815" i="2"/>
  <c r="F1815" i="2"/>
  <c r="G1815" i="2"/>
  <c r="I1811" i="2"/>
  <c r="H1811" i="2"/>
  <c r="F1811" i="2"/>
  <c r="G1811" i="2"/>
  <c r="I1807" i="2"/>
  <c r="H1807" i="2"/>
  <c r="G1807" i="2"/>
  <c r="F1807" i="2"/>
  <c r="H1799" i="2"/>
  <c r="G1799" i="2"/>
  <c r="F1799" i="2"/>
  <c r="I1799" i="2"/>
  <c r="I1795" i="2"/>
  <c r="H1795" i="2"/>
  <c r="F1795" i="2"/>
  <c r="G1795" i="2"/>
  <c r="I1791" i="2"/>
  <c r="H1791" i="2"/>
  <c r="G1791" i="2"/>
  <c r="F1791" i="2"/>
  <c r="I1787" i="2"/>
  <c r="H1787" i="2"/>
  <c r="G1787" i="2"/>
  <c r="F1787" i="2"/>
  <c r="H1783" i="2"/>
  <c r="I1783" i="2"/>
  <c r="F1783" i="2"/>
  <c r="G1783" i="2"/>
  <c r="I1779" i="2"/>
  <c r="H1779" i="2"/>
  <c r="F1779" i="2"/>
  <c r="G1779" i="2"/>
  <c r="I1775" i="2"/>
  <c r="H1775" i="2"/>
  <c r="G1775" i="2"/>
  <c r="F1775" i="2"/>
  <c r="I1771" i="2"/>
  <c r="H1771" i="2"/>
  <c r="G1771" i="2"/>
  <c r="F1771" i="2"/>
  <c r="H1767" i="2"/>
  <c r="I1767" i="2"/>
  <c r="G1767" i="2"/>
  <c r="F1767" i="2"/>
  <c r="I1763" i="2"/>
  <c r="H1763" i="2"/>
  <c r="G1763" i="2"/>
  <c r="F1763" i="2"/>
  <c r="I1759" i="2"/>
  <c r="H1759" i="2"/>
  <c r="G1759" i="2"/>
  <c r="F1759" i="2"/>
  <c r="I1755" i="2"/>
  <c r="H1755" i="2"/>
  <c r="G1755" i="2"/>
  <c r="F1755" i="2"/>
  <c r="H1751" i="2"/>
  <c r="I1751" i="2"/>
  <c r="F1751" i="2"/>
  <c r="G1751" i="2"/>
  <c r="I1747" i="2"/>
  <c r="H1747" i="2"/>
  <c r="G1747" i="2"/>
  <c r="F1747" i="2"/>
  <c r="I1743" i="2"/>
  <c r="H1743" i="2"/>
  <c r="G1743" i="2"/>
  <c r="F1743" i="2"/>
  <c r="I1739" i="2"/>
  <c r="H1739" i="2"/>
  <c r="G1739" i="2"/>
  <c r="F1739" i="2"/>
  <c r="H1735" i="2"/>
  <c r="G1735" i="2"/>
  <c r="F1735" i="2"/>
  <c r="I1735" i="2"/>
  <c r="I1731" i="2"/>
  <c r="H1731" i="2"/>
  <c r="G1731" i="2"/>
  <c r="F1731" i="2"/>
  <c r="I1727" i="2"/>
  <c r="H1727" i="2"/>
  <c r="G1727" i="2"/>
  <c r="F1727" i="2"/>
  <c r="I1723" i="2"/>
  <c r="H1723" i="2"/>
  <c r="G1723" i="2"/>
  <c r="F1723" i="2"/>
  <c r="H1719" i="2"/>
  <c r="I1719" i="2"/>
  <c r="F1719" i="2"/>
  <c r="G1719" i="2"/>
  <c r="I1715" i="2"/>
  <c r="H1715" i="2"/>
  <c r="F1715" i="2"/>
  <c r="G1715" i="2"/>
  <c r="I1711" i="2"/>
  <c r="H1711" i="2"/>
  <c r="G1711" i="2"/>
  <c r="F1711" i="2"/>
  <c r="I1707" i="2"/>
  <c r="H1707" i="2"/>
  <c r="G1707" i="2"/>
  <c r="F1707" i="2"/>
  <c r="H1703" i="2"/>
  <c r="I1703" i="2"/>
  <c r="G1703" i="2"/>
  <c r="F1703" i="2"/>
  <c r="I1699" i="2"/>
  <c r="H1699" i="2"/>
  <c r="F1699" i="2"/>
  <c r="G1699" i="2"/>
  <c r="I1695" i="2"/>
  <c r="H1695" i="2"/>
  <c r="G1695" i="2"/>
  <c r="F1695" i="2"/>
  <c r="I1691" i="2"/>
  <c r="H1691" i="2"/>
  <c r="G1691" i="2"/>
  <c r="F1691" i="2"/>
  <c r="H1687" i="2"/>
  <c r="I1687" i="2"/>
  <c r="F1687" i="2"/>
  <c r="G1687" i="2"/>
  <c r="I1683" i="2"/>
  <c r="H1683" i="2"/>
  <c r="F1683" i="2"/>
  <c r="G1683" i="2"/>
  <c r="I1679" i="2"/>
  <c r="H1679" i="2"/>
  <c r="G1679" i="2"/>
  <c r="F1679" i="2"/>
  <c r="I1675" i="2"/>
  <c r="H1675" i="2"/>
  <c r="G1675" i="2"/>
  <c r="F1675" i="2"/>
  <c r="H1671" i="2"/>
  <c r="I1671" i="2"/>
  <c r="G1671" i="2"/>
  <c r="F1671" i="2"/>
  <c r="I1667" i="2"/>
  <c r="H1667" i="2"/>
  <c r="F1667" i="2"/>
  <c r="G1667" i="2"/>
  <c r="I1663" i="2"/>
  <c r="H1663" i="2"/>
  <c r="G1663" i="2"/>
  <c r="F1663" i="2"/>
  <c r="I1659" i="2"/>
  <c r="H1659" i="2"/>
  <c r="G1659" i="2"/>
  <c r="F1659" i="2"/>
  <c r="H1655" i="2"/>
  <c r="I1655" i="2"/>
  <c r="F1655" i="2"/>
  <c r="G1655" i="2"/>
  <c r="I1651" i="2"/>
  <c r="H1651" i="2"/>
  <c r="G1651" i="2"/>
  <c r="F1651" i="2"/>
  <c r="I1647" i="2"/>
  <c r="H1647" i="2"/>
  <c r="G1647" i="2"/>
  <c r="F1647" i="2"/>
  <c r="I1643" i="2"/>
  <c r="H1643" i="2"/>
  <c r="G1643" i="2"/>
  <c r="F1643" i="2"/>
  <c r="H1639" i="2"/>
  <c r="G1639" i="2"/>
  <c r="F1639" i="2"/>
  <c r="I1639" i="2"/>
  <c r="I1635" i="2"/>
  <c r="H1635" i="2"/>
  <c r="G1635" i="2"/>
  <c r="F1635" i="2"/>
  <c r="I1631" i="2"/>
  <c r="H1631" i="2"/>
  <c r="G1631" i="2"/>
  <c r="F1631" i="2"/>
  <c r="I1627" i="2"/>
  <c r="H1627" i="2"/>
  <c r="G1627" i="2"/>
  <c r="F1627" i="2"/>
  <c r="H1623" i="2"/>
  <c r="I1623" i="2"/>
  <c r="F1623" i="2"/>
  <c r="G1623" i="2"/>
  <c r="I1619" i="2"/>
  <c r="H1619" i="2"/>
  <c r="G1619" i="2"/>
  <c r="F1619" i="2"/>
  <c r="I1615" i="2"/>
  <c r="H1615" i="2"/>
  <c r="G1615" i="2"/>
  <c r="F1615" i="2"/>
  <c r="I1611" i="2"/>
  <c r="H1611" i="2"/>
  <c r="G1611" i="2"/>
  <c r="F1611" i="2"/>
  <c r="H1607" i="2"/>
  <c r="I1607" i="2"/>
  <c r="G1607" i="2"/>
  <c r="F1607" i="2"/>
  <c r="I1603" i="2"/>
  <c r="H1603" i="2"/>
  <c r="G1603" i="2"/>
  <c r="F1603" i="2"/>
  <c r="I1599" i="2"/>
  <c r="H1599" i="2"/>
  <c r="G1599" i="2"/>
  <c r="F1599" i="2"/>
  <c r="I1595" i="2"/>
  <c r="H1595" i="2"/>
  <c r="G1595" i="2"/>
  <c r="F1595" i="2"/>
  <c r="H1591" i="2"/>
  <c r="I1591" i="2"/>
  <c r="F1591" i="2"/>
  <c r="G1591" i="2"/>
  <c r="I1587" i="2"/>
  <c r="H1587" i="2"/>
  <c r="G1587" i="2"/>
  <c r="F1587" i="2"/>
  <c r="I1583" i="2"/>
  <c r="H1583" i="2"/>
  <c r="G1583" i="2"/>
  <c r="F1583" i="2"/>
  <c r="I1579" i="2"/>
  <c r="H1579" i="2"/>
  <c r="G1579" i="2"/>
  <c r="F1579" i="2"/>
  <c r="H1575" i="2"/>
  <c r="G1575" i="2"/>
  <c r="F1575" i="2"/>
  <c r="I1575" i="2"/>
  <c r="I1571" i="2"/>
  <c r="H1571" i="2"/>
  <c r="F1571" i="2"/>
  <c r="G1571" i="2"/>
  <c r="I1567" i="2"/>
  <c r="H1567" i="2"/>
  <c r="G1567" i="2"/>
  <c r="F1567" i="2"/>
  <c r="I1563" i="2"/>
  <c r="H1563" i="2"/>
  <c r="G1563" i="2"/>
  <c r="F1563" i="2"/>
  <c r="H1559" i="2"/>
  <c r="I1559" i="2"/>
  <c r="F1559" i="2"/>
  <c r="G1559" i="2"/>
  <c r="I1555" i="2"/>
  <c r="H1555" i="2"/>
  <c r="F1555" i="2"/>
  <c r="G1555" i="2"/>
  <c r="I1551" i="2"/>
  <c r="H1551" i="2"/>
  <c r="G1551" i="2"/>
  <c r="F1551" i="2"/>
  <c r="I1547" i="2"/>
  <c r="H1547" i="2"/>
  <c r="G1547" i="2"/>
  <c r="F1547" i="2"/>
  <c r="H1543" i="2"/>
  <c r="I1543" i="2"/>
  <c r="G1543" i="2"/>
  <c r="F1543" i="2"/>
  <c r="I1539" i="2"/>
  <c r="H1539" i="2"/>
  <c r="G1539" i="2"/>
  <c r="F1539" i="2"/>
  <c r="I1535" i="2"/>
  <c r="H1535" i="2"/>
  <c r="G1535" i="2"/>
  <c r="F1535" i="2"/>
  <c r="I1531" i="2"/>
  <c r="H1531" i="2"/>
  <c r="G1531" i="2"/>
  <c r="F1531" i="2"/>
  <c r="H1527" i="2"/>
  <c r="I1527" i="2"/>
  <c r="F1527" i="2"/>
  <c r="G1527" i="2"/>
  <c r="I1523" i="2"/>
  <c r="H1523" i="2"/>
  <c r="G1523" i="2"/>
  <c r="F1523" i="2"/>
  <c r="I1519" i="2"/>
  <c r="H1519" i="2"/>
  <c r="G1519" i="2"/>
  <c r="F1519" i="2"/>
  <c r="I1515" i="2"/>
  <c r="H1515" i="2"/>
  <c r="G1515" i="2"/>
  <c r="F1515" i="2"/>
  <c r="H1511" i="2"/>
  <c r="I1511" i="2"/>
  <c r="G1511" i="2"/>
  <c r="F1511" i="2"/>
  <c r="I1507" i="2"/>
  <c r="H1507" i="2"/>
  <c r="G1507" i="2"/>
  <c r="F1507" i="2"/>
  <c r="I1503" i="2"/>
  <c r="H1503" i="2"/>
  <c r="G1503" i="2"/>
  <c r="F1503" i="2"/>
  <c r="I1499" i="2"/>
  <c r="H1499" i="2"/>
  <c r="G1499" i="2"/>
  <c r="F1499" i="2"/>
  <c r="H1495" i="2"/>
  <c r="I1495" i="2"/>
  <c r="F1495" i="2"/>
  <c r="G1495" i="2"/>
  <c r="I1491" i="2"/>
  <c r="H1491" i="2"/>
  <c r="G1491" i="2"/>
  <c r="F1491" i="2"/>
  <c r="I1487" i="2"/>
  <c r="H1487" i="2"/>
  <c r="G1487" i="2"/>
  <c r="F1487" i="2"/>
  <c r="I1483" i="2"/>
  <c r="H1483" i="2"/>
  <c r="G1483" i="2"/>
  <c r="F1483" i="2"/>
  <c r="H1479" i="2"/>
  <c r="G1479" i="2"/>
  <c r="F1479" i="2"/>
  <c r="I1479" i="2"/>
  <c r="I1475" i="2"/>
  <c r="H1475" i="2"/>
  <c r="F1475" i="2"/>
  <c r="G1475" i="2"/>
  <c r="I1471" i="2"/>
  <c r="H1471" i="2"/>
  <c r="G1471" i="2"/>
  <c r="F1471" i="2"/>
  <c r="I1467" i="2"/>
  <c r="H1467" i="2"/>
  <c r="G1467" i="2"/>
  <c r="F1467" i="2"/>
  <c r="H1463" i="2"/>
  <c r="I1463" i="2"/>
  <c r="F1463" i="2"/>
  <c r="G1463" i="2"/>
  <c r="I1459" i="2"/>
  <c r="H1459" i="2"/>
  <c r="F1459" i="2"/>
  <c r="G1459" i="2"/>
  <c r="I1455" i="2"/>
  <c r="H1455" i="2"/>
  <c r="G1455" i="2"/>
  <c r="F1455" i="2"/>
  <c r="I1451" i="2"/>
  <c r="H1451" i="2"/>
  <c r="G1451" i="2"/>
  <c r="F1451" i="2"/>
  <c r="H1447" i="2"/>
  <c r="I1447" i="2"/>
  <c r="G1447" i="2"/>
  <c r="F1447" i="2"/>
  <c r="I1443" i="2"/>
  <c r="H1443" i="2"/>
  <c r="F1443" i="2"/>
  <c r="G1443" i="2"/>
  <c r="I1439" i="2"/>
  <c r="H1439" i="2"/>
  <c r="G1439" i="2"/>
  <c r="F1439" i="2"/>
  <c r="I1435" i="2"/>
  <c r="H1435" i="2"/>
  <c r="G1435" i="2"/>
  <c r="F1435" i="2"/>
  <c r="H1431" i="2"/>
  <c r="I1431" i="2"/>
  <c r="F1431" i="2"/>
  <c r="G1431" i="2"/>
  <c r="I1427" i="2"/>
  <c r="H1427" i="2"/>
  <c r="G1427" i="2"/>
  <c r="F1427" i="2"/>
  <c r="I1423" i="2"/>
  <c r="H1423" i="2"/>
  <c r="G1423" i="2"/>
  <c r="F1423" i="2"/>
  <c r="I1419" i="2"/>
  <c r="H1419" i="2"/>
  <c r="G1419" i="2"/>
  <c r="F1419" i="2"/>
  <c r="H1415" i="2"/>
  <c r="I1415" i="2"/>
  <c r="G1415" i="2"/>
  <c r="F1415" i="2"/>
  <c r="I1411" i="2"/>
  <c r="H1411" i="2"/>
  <c r="G1411" i="2"/>
  <c r="F1411" i="2"/>
  <c r="I1407" i="2"/>
  <c r="H1407" i="2"/>
  <c r="G1407" i="2"/>
  <c r="F1407" i="2"/>
  <c r="I1403" i="2"/>
  <c r="H1403" i="2"/>
  <c r="G1403" i="2"/>
  <c r="F1403" i="2"/>
  <c r="I1399" i="2"/>
  <c r="F1399" i="2"/>
  <c r="G1399" i="2"/>
  <c r="H1399" i="2"/>
  <c r="I1395" i="2"/>
  <c r="H1395" i="2"/>
  <c r="F1395" i="2"/>
  <c r="G1395" i="2"/>
  <c r="I1391" i="2"/>
  <c r="H1391" i="2"/>
  <c r="G1391" i="2"/>
  <c r="F1391" i="2"/>
  <c r="I1387" i="2"/>
  <c r="H1387" i="2"/>
  <c r="G1387" i="2"/>
  <c r="F1387" i="2"/>
  <c r="H1383" i="2"/>
  <c r="I1383" i="2"/>
  <c r="G1383" i="2"/>
  <c r="F1383" i="2"/>
  <c r="I1379" i="2"/>
  <c r="H1379" i="2"/>
  <c r="F1379" i="2"/>
  <c r="G1379" i="2"/>
  <c r="I1375" i="2"/>
  <c r="H1375" i="2"/>
  <c r="G1375" i="2"/>
  <c r="F1375" i="2"/>
  <c r="I1371" i="2"/>
  <c r="H1371" i="2"/>
  <c r="G1371" i="2"/>
  <c r="F1371" i="2"/>
  <c r="I1367" i="2"/>
  <c r="H1367" i="2"/>
  <c r="F1367" i="2"/>
  <c r="G1367" i="2"/>
  <c r="I1363" i="2"/>
  <c r="H1363" i="2"/>
  <c r="F1363" i="2"/>
  <c r="G1363" i="2"/>
  <c r="I1359" i="2"/>
  <c r="H1359" i="2"/>
  <c r="G1359" i="2"/>
  <c r="F1359" i="2"/>
  <c r="I1355" i="2"/>
  <c r="H1355" i="2"/>
  <c r="G1355" i="2"/>
  <c r="F1355" i="2"/>
  <c r="H1351" i="2"/>
  <c r="I1351" i="2"/>
  <c r="G1351" i="2"/>
  <c r="F1351" i="2"/>
  <c r="I1347" i="2"/>
  <c r="H1347" i="2"/>
  <c r="F1347" i="2"/>
  <c r="G1347" i="2"/>
  <c r="I1343" i="2"/>
  <c r="H1343" i="2"/>
  <c r="G1343" i="2"/>
  <c r="F1343" i="2"/>
  <c r="I1339" i="2"/>
  <c r="H1339" i="2"/>
  <c r="G1339" i="2"/>
  <c r="F1339" i="2"/>
  <c r="I1335" i="2"/>
  <c r="H1335" i="2"/>
  <c r="F1335" i="2"/>
  <c r="G1335" i="2"/>
  <c r="I1331" i="2"/>
  <c r="F1331" i="2"/>
  <c r="H1331" i="2"/>
  <c r="G1331" i="2"/>
  <c r="I1327" i="2"/>
  <c r="H1327" i="2"/>
  <c r="G1327" i="2"/>
  <c r="F1327" i="2"/>
  <c r="I1323" i="2"/>
  <c r="H1323" i="2"/>
  <c r="G1323" i="2"/>
  <c r="F1323" i="2"/>
  <c r="H1319" i="2"/>
  <c r="G1319" i="2"/>
  <c r="F1319" i="2"/>
  <c r="I1319" i="2"/>
  <c r="I1315" i="2"/>
  <c r="F1315" i="2"/>
  <c r="H1315" i="2"/>
  <c r="G1315" i="2"/>
  <c r="I1311" i="2"/>
  <c r="H1311" i="2"/>
  <c r="G1311" i="2"/>
  <c r="F1311" i="2"/>
  <c r="I1307" i="2"/>
  <c r="H1307" i="2"/>
  <c r="G1307" i="2"/>
  <c r="F1307" i="2"/>
  <c r="I1303" i="2"/>
  <c r="F1303" i="2"/>
  <c r="G1303" i="2"/>
  <c r="H1303" i="2"/>
  <c r="I1299" i="2"/>
  <c r="H1299" i="2"/>
  <c r="F1299" i="2"/>
  <c r="G1299" i="2"/>
  <c r="I1295" i="2"/>
  <c r="H1295" i="2"/>
  <c r="G1295" i="2"/>
  <c r="F1295" i="2"/>
  <c r="I1291" i="2"/>
  <c r="H1291" i="2"/>
  <c r="G1291" i="2"/>
  <c r="F1291" i="2"/>
  <c r="I1287" i="2"/>
  <c r="H1287" i="2"/>
  <c r="G1287" i="2"/>
  <c r="F1287" i="2"/>
  <c r="I1283" i="2"/>
  <c r="H1283" i="2"/>
  <c r="F1283" i="2"/>
  <c r="G1283" i="2"/>
  <c r="I1279" i="2"/>
  <c r="H1279" i="2"/>
  <c r="G1279" i="2"/>
  <c r="F1279" i="2"/>
  <c r="I1275" i="2"/>
  <c r="H1275" i="2"/>
  <c r="G1275" i="2"/>
  <c r="F1275" i="2"/>
  <c r="I1271" i="2"/>
  <c r="H1271" i="2"/>
  <c r="F1271" i="2"/>
  <c r="G1271" i="2"/>
  <c r="I1267" i="2"/>
  <c r="H1267" i="2"/>
  <c r="F1267" i="2"/>
  <c r="G1267" i="2"/>
  <c r="I1263" i="2"/>
  <c r="H1263" i="2"/>
  <c r="G1263" i="2"/>
  <c r="F1263" i="2"/>
  <c r="I1259" i="2"/>
  <c r="H1259" i="2"/>
  <c r="G1259" i="2"/>
  <c r="F1259" i="2"/>
  <c r="I1255" i="2"/>
  <c r="H1255" i="2"/>
  <c r="G1255" i="2"/>
  <c r="F1255" i="2"/>
  <c r="I1251" i="2"/>
  <c r="H1251" i="2"/>
  <c r="G1251" i="2"/>
  <c r="F1251" i="2"/>
  <c r="I1247" i="2"/>
  <c r="H1247" i="2"/>
  <c r="G1247" i="2"/>
  <c r="F1247" i="2"/>
  <c r="I1243" i="2"/>
  <c r="H1243" i="2"/>
  <c r="G1243" i="2"/>
  <c r="F1243" i="2"/>
  <c r="I1239" i="2"/>
  <c r="H1239" i="2"/>
  <c r="F1239" i="2"/>
  <c r="G1239" i="2"/>
  <c r="I1235" i="2"/>
  <c r="H1235" i="2"/>
  <c r="G1235" i="2"/>
  <c r="F1235" i="2"/>
  <c r="I1231" i="2"/>
  <c r="H1231" i="2"/>
  <c r="G1231" i="2"/>
  <c r="F1231" i="2"/>
  <c r="I1227" i="2"/>
  <c r="H1227" i="2"/>
  <c r="G1227" i="2"/>
  <c r="F1227" i="2"/>
  <c r="I1223" i="2"/>
  <c r="H1223" i="2"/>
  <c r="G1223" i="2"/>
  <c r="F1223" i="2"/>
  <c r="I1219" i="2"/>
  <c r="H1219" i="2"/>
  <c r="G1219" i="2"/>
  <c r="F1219" i="2"/>
  <c r="I1215" i="2"/>
  <c r="H1215" i="2"/>
  <c r="G1215" i="2"/>
  <c r="F1215" i="2"/>
  <c r="I1211" i="2"/>
  <c r="H1211" i="2"/>
  <c r="G1211" i="2"/>
  <c r="F1211" i="2"/>
  <c r="I1207" i="2"/>
  <c r="H1207" i="2"/>
  <c r="F1207" i="2"/>
  <c r="G1207" i="2"/>
  <c r="I1203" i="2"/>
  <c r="H1203" i="2"/>
  <c r="G1203" i="2"/>
  <c r="F1203" i="2"/>
  <c r="I1199" i="2"/>
  <c r="H1199" i="2"/>
  <c r="G1199" i="2"/>
  <c r="F1199" i="2"/>
  <c r="I1195" i="2"/>
  <c r="H1195" i="2"/>
  <c r="G1195" i="2"/>
  <c r="F1195" i="2"/>
  <c r="I1191" i="2"/>
  <c r="H1191" i="2"/>
  <c r="G1191" i="2"/>
  <c r="F1191" i="2"/>
  <c r="I1187" i="2"/>
  <c r="G1187" i="2"/>
  <c r="H1187" i="2"/>
  <c r="F1187" i="2"/>
  <c r="I1183" i="2"/>
  <c r="H1183" i="2"/>
  <c r="G1183" i="2"/>
  <c r="F1183" i="2"/>
  <c r="I1179" i="2"/>
  <c r="H1179" i="2"/>
  <c r="G1179" i="2"/>
  <c r="F1179" i="2"/>
  <c r="I1175" i="2"/>
  <c r="F1175" i="2"/>
  <c r="G1175" i="2"/>
  <c r="H1175" i="2"/>
  <c r="I1171" i="2"/>
  <c r="H1171" i="2"/>
  <c r="G1171" i="2"/>
  <c r="F1171" i="2"/>
  <c r="I1167" i="2"/>
  <c r="H1167" i="2"/>
  <c r="G1167" i="2"/>
  <c r="F1167" i="2"/>
  <c r="I1163" i="2"/>
  <c r="H1163" i="2"/>
  <c r="G1163" i="2"/>
  <c r="F1163" i="2"/>
  <c r="I1159" i="2"/>
  <c r="H1159" i="2"/>
  <c r="G1159" i="2"/>
  <c r="F1159" i="2"/>
  <c r="I1155" i="2"/>
  <c r="H1155" i="2"/>
  <c r="G1155" i="2"/>
  <c r="F1155" i="2"/>
  <c r="I1151" i="2"/>
  <c r="H1151" i="2"/>
  <c r="G1151" i="2"/>
  <c r="F1151" i="2"/>
  <c r="I1147" i="2"/>
  <c r="H1147" i="2"/>
  <c r="G1147" i="2"/>
  <c r="F1147" i="2"/>
  <c r="I1143" i="2"/>
  <c r="F1143" i="2"/>
  <c r="H1143" i="2"/>
  <c r="G1143" i="2"/>
  <c r="I1139" i="2"/>
  <c r="H1139" i="2"/>
  <c r="G1139" i="2"/>
  <c r="F1139" i="2"/>
  <c r="I1135" i="2"/>
  <c r="H1135" i="2"/>
  <c r="G1135" i="2"/>
  <c r="F1135" i="2"/>
  <c r="I1131" i="2"/>
  <c r="H1131" i="2"/>
  <c r="G1131" i="2"/>
  <c r="F1131" i="2"/>
  <c r="I1127" i="2"/>
  <c r="H1127" i="2"/>
  <c r="G1127" i="2"/>
  <c r="F1127" i="2"/>
  <c r="I1123" i="2"/>
  <c r="H1123" i="2"/>
  <c r="G1123" i="2"/>
  <c r="F1123" i="2"/>
  <c r="I1119" i="2"/>
  <c r="H1119" i="2"/>
  <c r="G1119" i="2"/>
  <c r="F1119" i="2"/>
  <c r="I1115" i="2"/>
  <c r="H1115" i="2"/>
  <c r="G1115" i="2"/>
  <c r="F1115" i="2"/>
  <c r="I1111" i="2"/>
  <c r="H1111" i="2"/>
  <c r="F1111" i="2"/>
  <c r="G1111" i="2"/>
  <c r="I1107" i="2"/>
  <c r="H1107" i="2"/>
  <c r="G1107" i="2"/>
  <c r="F1107" i="2"/>
  <c r="I1103" i="2"/>
  <c r="H1103" i="2"/>
  <c r="G1103" i="2"/>
  <c r="F1103" i="2"/>
  <c r="I1099" i="2"/>
  <c r="H1099" i="2"/>
  <c r="G1099" i="2"/>
  <c r="F1099" i="2"/>
  <c r="I1095" i="2"/>
  <c r="H1095" i="2"/>
  <c r="G1095" i="2"/>
  <c r="F1095" i="2"/>
  <c r="I1091" i="2"/>
  <c r="H1091" i="2"/>
  <c r="G1091" i="2"/>
  <c r="F1091" i="2"/>
  <c r="I1087" i="2"/>
  <c r="H1087" i="2"/>
  <c r="G1087" i="2"/>
  <c r="F1087" i="2"/>
  <c r="I1083" i="2"/>
  <c r="H1083" i="2"/>
  <c r="G1083" i="2"/>
  <c r="F1083" i="2"/>
  <c r="I1079" i="2"/>
  <c r="H1079" i="2"/>
  <c r="F1079" i="2"/>
  <c r="G1079" i="2"/>
  <c r="I1075" i="2"/>
  <c r="H1075" i="2"/>
  <c r="G1075" i="2"/>
  <c r="F1075" i="2"/>
  <c r="I1071" i="2"/>
  <c r="H1071" i="2"/>
  <c r="G1071" i="2"/>
  <c r="F1071" i="2"/>
  <c r="I1067" i="2"/>
  <c r="H1067" i="2"/>
  <c r="G1067" i="2"/>
  <c r="F1067" i="2"/>
  <c r="I1063" i="2"/>
  <c r="H1063" i="2"/>
  <c r="G1063" i="2"/>
  <c r="F1063" i="2"/>
  <c r="I1059" i="2"/>
  <c r="G1059" i="2"/>
  <c r="F1059" i="2"/>
  <c r="H1059" i="2"/>
  <c r="I1055" i="2"/>
  <c r="H1055" i="2"/>
  <c r="G1055" i="2"/>
  <c r="F1055" i="2"/>
  <c r="I1051" i="2"/>
  <c r="H1051" i="2"/>
  <c r="G1051" i="2"/>
  <c r="F1051" i="2"/>
  <c r="I1047" i="2"/>
  <c r="F1047" i="2"/>
  <c r="G1047" i="2"/>
  <c r="H1047" i="2"/>
  <c r="I1043" i="2"/>
  <c r="H1043" i="2"/>
  <c r="G1043" i="2"/>
  <c r="F1043" i="2"/>
  <c r="I1039" i="2"/>
  <c r="H1039" i="2"/>
  <c r="G1039" i="2"/>
  <c r="F1039" i="2"/>
  <c r="I1035" i="2"/>
  <c r="H1035" i="2"/>
  <c r="G1035" i="2"/>
  <c r="F1035" i="2"/>
  <c r="I1031" i="2"/>
  <c r="H1031" i="2"/>
  <c r="G1031" i="2"/>
  <c r="F1031" i="2"/>
  <c r="I1027" i="2"/>
  <c r="H1027" i="2"/>
  <c r="G1027" i="2"/>
  <c r="F1027" i="2"/>
  <c r="I1023" i="2"/>
  <c r="H1023" i="2"/>
  <c r="G1023" i="2"/>
  <c r="F1023" i="2"/>
  <c r="I1019" i="2"/>
  <c r="H1019" i="2"/>
  <c r="G1019" i="2"/>
  <c r="F1019" i="2"/>
  <c r="I1015" i="2"/>
  <c r="H1015" i="2"/>
  <c r="F1015" i="2"/>
  <c r="G1015" i="2"/>
  <c r="I1011" i="2"/>
  <c r="H1011" i="2"/>
  <c r="F1011" i="2"/>
  <c r="G1011" i="2"/>
  <c r="I1007" i="2"/>
  <c r="H1007" i="2"/>
  <c r="G1007" i="2"/>
  <c r="F1007" i="2"/>
  <c r="I1003" i="2"/>
  <c r="H1003" i="2"/>
  <c r="G1003" i="2"/>
  <c r="F1003" i="2"/>
  <c r="I999" i="2"/>
  <c r="H999" i="2"/>
  <c r="G999" i="2"/>
  <c r="F999" i="2"/>
  <c r="I995" i="2"/>
  <c r="H995" i="2"/>
  <c r="F995" i="2"/>
  <c r="G995" i="2"/>
  <c r="I991" i="2"/>
  <c r="H991" i="2"/>
  <c r="G991" i="2"/>
  <c r="F991" i="2"/>
  <c r="I987" i="2"/>
  <c r="H987" i="2"/>
  <c r="G987" i="2"/>
  <c r="F987" i="2"/>
  <c r="I983" i="2"/>
  <c r="H983" i="2"/>
  <c r="F983" i="2"/>
  <c r="G983" i="2"/>
  <c r="I979" i="2"/>
  <c r="H979" i="2"/>
  <c r="F979" i="2"/>
  <c r="G979" i="2"/>
  <c r="I975" i="2"/>
  <c r="H975" i="2"/>
  <c r="G975" i="2"/>
  <c r="F975" i="2"/>
  <c r="I971" i="2"/>
  <c r="H971" i="2"/>
  <c r="G971" i="2"/>
  <c r="F971" i="2"/>
  <c r="I967" i="2"/>
  <c r="H967" i="2"/>
  <c r="G967" i="2"/>
  <c r="F967" i="2"/>
  <c r="I963" i="2"/>
  <c r="H963" i="2"/>
  <c r="F963" i="2"/>
  <c r="G963" i="2"/>
  <c r="I959" i="2"/>
  <c r="H959" i="2"/>
  <c r="G959" i="2"/>
  <c r="F959" i="2"/>
  <c r="I955" i="2"/>
  <c r="H955" i="2"/>
  <c r="G955" i="2"/>
  <c r="F955" i="2"/>
  <c r="I951" i="2"/>
  <c r="H951" i="2"/>
  <c r="F951" i="2"/>
  <c r="G951" i="2"/>
  <c r="I947" i="2"/>
  <c r="F947" i="2"/>
  <c r="H947" i="2"/>
  <c r="G947" i="2"/>
  <c r="I943" i="2"/>
  <c r="H943" i="2"/>
  <c r="G943" i="2"/>
  <c r="F943" i="2"/>
  <c r="I939" i="2"/>
  <c r="H939" i="2"/>
  <c r="G939" i="2"/>
  <c r="F939" i="2"/>
  <c r="I935" i="2"/>
  <c r="H935" i="2"/>
  <c r="G935" i="2"/>
  <c r="F935" i="2"/>
  <c r="I931" i="2"/>
  <c r="G931" i="2"/>
  <c r="H931" i="2"/>
  <c r="F931" i="2"/>
  <c r="I927" i="2"/>
  <c r="H927" i="2"/>
  <c r="G927" i="2"/>
  <c r="F927" i="2"/>
  <c r="I923" i="2"/>
  <c r="H923" i="2"/>
  <c r="G923" i="2"/>
  <c r="F923" i="2"/>
  <c r="I919" i="2"/>
  <c r="F919" i="2"/>
  <c r="H919" i="2"/>
  <c r="G919" i="2"/>
  <c r="I915" i="2"/>
  <c r="H915" i="2"/>
  <c r="G915" i="2"/>
  <c r="F915" i="2"/>
  <c r="I911" i="2"/>
  <c r="H911" i="2"/>
  <c r="G911" i="2"/>
  <c r="F911" i="2"/>
  <c r="I907" i="2"/>
  <c r="H907" i="2"/>
  <c r="G907" i="2"/>
  <c r="F907" i="2"/>
  <c r="I903" i="2"/>
  <c r="H903" i="2"/>
  <c r="G903" i="2"/>
  <c r="F903" i="2"/>
  <c r="I899" i="2"/>
  <c r="H899" i="2"/>
  <c r="G899" i="2"/>
  <c r="F899" i="2"/>
  <c r="I895" i="2"/>
  <c r="H895" i="2"/>
  <c r="G895" i="2"/>
  <c r="F895" i="2"/>
  <c r="I891" i="2"/>
  <c r="H891" i="2"/>
  <c r="G891" i="2"/>
  <c r="F891" i="2"/>
  <c r="I887" i="2"/>
  <c r="F887" i="2"/>
  <c r="H887" i="2"/>
  <c r="G887" i="2"/>
  <c r="I883" i="2"/>
  <c r="H883" i="2"/>
  <c r="G883" i="2"/>
  <c r="F883" i="2"/>
  <c r="I879" i="2"/>
  <c r="H879" i="2"/>
  <c r="G879" i="2"/>
  <c r="F879" i="2"/>
  <c r="I875" i="2"/>
  <c r="H875" i="2"/>
  <c r="G875" i="2"/>
  <c r="F875" i="2"/>
  <c r="I871" i="2"/>
  <c r="H871" i="2"/>
  <c r="G871" i="2"/>
  <c r="F871" i="2"/>
  <c r="I867" i="2"/>
  <c r="H867" i="2"/>
  <c r="G867" i="2"/>
  <c r="F867" i="2"/>
  <c r="I863" i="2"/>
  <c r="H863" i="2"/>
  <c r="G863" i="2"/>
  <c r="F863" i="2"/>
  <c r="I859" i="2"/>
  <c r="H859" i="2"/>
  <c r="G859" i="2"/>
  <c r="F859" i="2"/>
  <c r="I855" i="2"/>
  <c r="H855" i="2"/>
  <c r="F855" i="2"/>
  <c r="G855" i="2"/>
  <c r="I851" i="2"/>
  <c r="H851" i="2"/>
  <c r="G851" i="2"/>
  <c r="F851" i="2"/>
  <c r="I847" i="2"/>
  <c r="H847" i="2"/>
  <c r="G847" i="2"/>
  <c r="F847" i="2"/>
  <c r="I843" i="2"/>
  <c r="H843" i="2"/>
  <c r="G843" i="2"/>
  <c r="F843" i="2"/>
  <c r="I839" i="2"/>
  <c r="H839" i="2"/>
  <c r="G839" i="2"/>
  <c r="F839" i="2"/>
  <c r="I835" i="2"/>
  <c r="H835" i="2"/>
  <c r="G835" i="2"/>
  <c r="F835" i="2"/>
  <c r="I831" i="2"/>
  <c r="H831" i="2"/>
  <c r="G831" i="2"/>
  <c r="F831" i="2"/>
  <c r="I827" i="2"/>
  <c r="H827" i="2"/>
  <c r="G827" i="2"/>
  <c r="F827" i="2"/>
  <c r="I823" i="2"/>
  <c r="H823" i="2"/>
  <c r="F823" i="2"/>
  <c r="G823" i="2"/>
  <c r="I819" i="2"/>
  <c r="F819" i="2"/>
  <c r="H819" i="2"/>
  <c r="G819" i="2"/>
  <c r="I815" i="2"/>
  <c r="H815" i="2"/>
  <c r="G815" i="2"/>
  <c r="F815" i="2"/>
  <c r="I811" i="2"/>
  <c r="H811" i="2"/>
  <c r="G811" i="2"/>
  <c r="F811" i="2"/>
  <c r="I807" i="2"/>
  <c r="H807" i="2"/>
  <c r="G807" i="2"/>
  <c r="F807" i="2"/>
  <c r="I803" i="2"/>
  <c r="F803" i="2"/>
  <c r="H803" i="2"/>
  <c r="G803" i="2"/>
  <c r="I799" i="2"/>
  <c r="H799" i="2"/>
  <c r="G799" i="2"/>
  <c r="F799" i="2"/>
  <c r="I795" i="2"/>
  <c r="H795" i="2"/>
  <c r="G795" i="2"/>
  <c r="F795" i="2"/>
  <c r="I791" i="2"/>
  <c r="F791" i="2"/>
  <c r="G791" i="2"/>
  <c r="H791" i="2"/>
  <c r="I787" i="2"/>
  <c r="H787" i="2"/>
  <c r="F787" i="2"/>
  <c r="G787" i="2"/>
  <c r="I783" i="2"/>
  <c r="H783" i="2"/>
  <c r="G783" i="2"/>
  <c r="F783" i="2"/>
  <c r="I779" i="2"/>
  <c r="H779" i="2"/>
  <c r="G779" i="2"/>
  <c r="F779" i="2"/>
  <c r="I775" i="2"/>
  <c r="H775" i="2"/>
  <c r="G775" i="2"/>
  <c r="F775" i="2"/>
  <c r="I771" i="2"/>
  <c r="H771" i="2"/>
  <c r="F771" i="2"/>
  <c r="G771" i="2"/>
  <c r="I767" i="2"/>
  <c r="H767" i="2"/>
  <c r="G767" i="2"/>
  <c r="F767" i="2"/>
  <c r="I763" i="2"/>
  <c r="H763" i="2"/>
  <c r="G763" i="2"/>
  <c r="F763" i="2"/>
  <c r="I759" i="2"/>
  <c r="H759" i="2"/>
  <c r="F759" i="2"/>
  <c r="G759" i="2"/>
  <c r="I755" i="2"/>
  <c r="H755" i="2"/>
  <c r="F755" i="2"/>
  <c r="G755" i="2"/>
  <c r="I751" i="2"/>
  <c r="H751" i="2"/>
  <c r="G751" i="2"/>
  <c r="F751" i="2"/>
  <c r="I747" i="2"/>
  <c r="H747" i="2"/>
  <c r="G747" i="2"/>
  <c r="F747" i="2"/>
  <c r="I743" i="2"/>
  <c r="H743" i="2"/>
  <c r="G743" i="2"/>
  <c r="F743" i="2"/>
  <c r="I739" i="2"/>
  <c r="H739" i="2"/>
  <c r="G739" i="2"/>
  <c r="F739" i="2"/>
  <c r="I735" i="2"/>
  <c r="H735" i="2"/>
  <c r="G735" i="2"/>
  <c r="F735" i="2"/>
  <c r="I731" i="2"/>
  <c r="H731" i="2"/>
  <c r="G731" i="2"/>
  <c r="F731" i="2"/>
  <c r="I727" i="2"/>
  <c r="H727" i="2"/>
  <c r="F727" i="2"/>
  <c r="G727" i="2"/>
  <c r="I723" i="2"/>
  <c r="H723" i="2"/>
  <c r="G723" i="2"/>
  <c r="F723" i="2"/>
  <c r="I719" i="2"/>
  <c r="H719" i="2"/>
  <c r="G719" i="2"/>
  <c r="F719" i="2"/>
  <c r="I715" i="2"/>
  <c r="H715" i="2"/>
  <c r="G715" i="2"/>
  <c r="F715" i="2"/>
  <c r="I711" i="2"/>
  <c r="H711" i="2"/>
  <c r="G711" i="2"/>
  <c r="F711" i="2"/>
  <c r="I707" i="2"/>
  <c r="H707" i="2"/>
  <c r="F707" i="2"/>
  <c r="G707" i="2"/>
  <c r="I703" i="2"/>
  <c r="H703" i="2"/>
  <c r="G703" i="2"/>
  <c r="F703" i="2"/>
  <c r="I699" i="2"/>
  <c r="H699" i="2"/>
  <c r="G699" i="2"/>
  <c r="F699" i="2"/>
  <c r="I695" i="2"/>
  <c r="H695" i="2"/>
  <c r="F695" i="2"/>
  <c r="G695" i="2"/>
  <c r="I691" i="2"/>
  <c r="F691" i="2"/>
  <c r="H691" i="2"/>
  <c r="G691" i="2"/>
  <c r="I687" i="2"/>
  <c r="H687" i="2"/>
  <c r="G687" i="2"/>
  <c r="F687" i="2"/>
  <c r="I683" i="2"/>
  <c r="H683" i="2"/>
  <c r="G683" i="2"/>
  <c r="F683" i="2"/>
  <c r="I679" i="2"/>
  <c r="H679" i="2"/>
  <c r="G679" i="2"/>
  <c r="F679" i="2"/>
  <c r="I675" i="2"/>
  <c r="G675" i="2"/>
  <c r="H675" i="2"/>
  <c r="F675" i="2"/>
  <c r="I671" i="2"/>
  <c r="H671" i="2"/>
  <c r="G671" i="2"/>
  <c r="F671" i="2"/>
  <c r="I667" i="2"/>
  <c r="H667" i="2"/>
  <c r="G667" i="2"/>
  <c r="F667" i="2"/>
  <c r="I663" i="2"/>
  <c r="F663" i="2"/>
  <c r="G663" i="2"/>
  <c r="H663" i="2"/>
  <c r="I659" i="2"/>
  <c r="H659" i="2"/>
  <c r="G659" i="2"/>
  <c r="F659" i="2"/>
  <c r="I655" i="2"/>
  <c r="H655" i="2"/>
  <c r="G655" i="2"/>
  <c r="F655" i="2"/>
  <c r="I651" i="2"/>
  <c r="H651" i="2"/>
  <c r="G651" i="2"/>
  <c r="F651" i="2"/>
  <c r="I647" i="2"/>
  <c r="H647" i="2"/>
  <c r="G647" i="2"/>
  <c r="F647" i="2"/>
  <c r="I643" i="2"/>
  <c r="H643" i="2"/>
  <c r="G643" i="2"/>
  <c r="F643" i="2"/>
  <c r="I639" i="2"/>
  <c r="H639" i="2"/>
  <c r="G639" i="2"/>
  <c r="F639" i="2"/>
  <c r="I635" i="2"/>
  <c r="H635" i="2"/>
  <c r="G635" i="2"/>
  <c r="F635" i="2"/>
  <c r="I631" i="2"/>
  <c r="F631" i="2"/>
  <c r="H631" i="2"/>
  <c r="G631" i="2"/>
  <c r="I627" i="2"/>
  <c r="H627" i="2"/>
  <c r="G627" i="2"/>
  <c r="F627" i="2"/>
  <c r="I623" i="2"/>
  <c r="H623" i="2"/>
  <c r="G623" i="2"/>
  <c r="F623" i="2"/>
  <c r="I619" i="2"/>
  <c r="H619" i="2"/>
  <c r="G619" i="2"/>
  <c r="F619" i="2"/>
  <c r="I615" i="2"/>
  <c r="H615" i="2"/>
  <c r="G615" i="2"/>
  <c r="F615" i="2"/>
  <c r="I611" i="2"/>
  <c r="H611" i="2"/>
  <c r="G611" i="2"/>
  <c r="F611" i="2"/>
  <c r="I607" i="2"/>
  <c r="H607" i="2"/>
  <c r="G607" i="2"/>
  <c r="F607" i="2"/>
  <c r="I603" i="2"/>
  <c r="H603" i="2"/>
  <c r="G603" i="2"/>
  <c r="F603" i="2"/>
  <c r="I599" i="2"/>
  <c r="H599" i="2"/>
  <c r="F599" i="2"/>
  <c r="G599" i="2"/>
  <c r="I595" i="2"/>
  <c r="H595" i="2"/>
  <c r="G595" i="2"/>
  <c r="F595" i="2"/>
  <c r="I591" i="2"/>
  <c r="H591" i="2"/>
  <c r="G591" i="2"/>
  <c r="F591" i="2"/>
  <c r="I587" i="2"/>
  <c r="H587" i="2"/>
  <c r="G587" i="2"/>
  <c r="F587" i="2"/>
  <c r="I583" i="2"/>
  <c r="H583" i="2"/>
  <c r="G583" i="2"/>
  <c r="F583" i="2"/>
  <c r="I579" i="2"/>
  <c r="H579" i="2"/>
  <c r="G579" i="2"/>
  <c r="F579" i="2"/>
  <c r="I575" i="2"/>
  <c r="H575" i="2"/>
  <c r="G575" i="2"/>
  <c r="F575" i="2"/>
  <c r="I571" i="2"/>
  <c r="H571" i="2"/>
  <c r="G571" i="2"/>
  <c r="F571" i="2"/>
  <c r="I567" i="2"/>
  <c r="H567" i="2"/>
  <c r="F567" i="2"/>
  <c r="G567" i="2"/>
  <c r="I563" i="2"/>
  <c r="H563" i="2"/>
  <c r="G563" i="2"/>
  <c r="F563" i="2"/>
  <c r="I559" i="2"/>
  <c r="H559" i="2"/>
  <c r="G559" i="2"/>
  <c r="F559" i="2"/>
  <c r="I555" i="2"/>
  <c r="H555" i="2"/>
  <c r="G555" i="2"/>
  <c r="F555" i="2"/>
  <c r="I551" i="2"/>
  <c r="H551" i="2"/>
  <c r="G551" i="2"/>
  <c r="F551" i="2"/>
  <c r="I547" i="2"/>
  <c r="H547" i="2"/>
  <c r="G547" i="2"/>
  <c r="F547" i="2"/>
  <c r="I543" i="2"/>
  <c r="H543" i="2"/>
  <c r="G543" i="2"/>
  <c r="F543" i="2"/>
  <c r="I539" i="2"/>
  <c r="H539" i="2"/>
  <c r="G539" i="2"/>
  <c r="F539" i="2"/>
  <c r="I535" i="2"/>
  <c r="F535" i="2"/>
  <c r="G535" i="2"/>
  <c r="H535" i="2"/>
  <c r="I531" i="2"/>
  <c r="H531" i="2"/>
  <c r="G531" i="2"/>
  <c r="F531" i="2"/>
  <c r="I527" i="2"/>
  <c r="H527" i="2"/>
  <c r="G527" i="2"/>
  <c r="F527" i="2"/>
  <c r="I523" i="2"/>
  <c r="H523" i="2"/>
  <c r="G523" i="2"/>
  <c r="F523" i="2"/>
  <c r="I519" i="2"/>
  <c r="H519" i="2"/>
  <c r="G519" i="2"/>
  <c r="F519" i="2"/>
  <c r="I515" i="2"/>
  <c r="H515" i="2"/>
  <c r="F515" i="2"/>
  <c r="G515" i="2"/>
  <c r="I511" i="2"/>
  <c r="H511" i="2"/>
  <c r="G511" i="2"/>
  <c r="F511" i="2"/>
  <c r="I507" i="2"/>
  <c r="H507" i="2"/>
  <c r="G507" i="2"/>
  <c r="F507" i="2"/>
  <c r="I503" i="2"/>
  <c r="H503" i="2"/>
  <c r="F503" i="2"/>
  <c r="G503" i="2"/>
  <c r="I499" i="2"/>
  <c r="H499" i="2"/>
  <c r="F499" i="2"/>
  <c r="G499" i="2"/>
  <c r="I495" i="2"/>
  <c r="H495" i="2"/>
  <c r="G495" i="2"/>
  <c r="F495" i="2"/>
  <c r="I491" i="2"/>
  <c r="H491" i="2"/>
  <c r="G491" i="2"/>
  <c r="F491" i="2"/>
  <c r="I487" i="2"/>
  <c r="H487" i="2"/>
  <c r="G487" i="2"/>
  <c r="F487" i="2"/>
  <c r="I483" i="2"/>
  <c r="H483" i="2"/>
  <c r="G483" i="2"/>
  <c r="F483" i="2"/>
  <c r="I479" i="2"/>
  <c r="H479" i="2"/>
  <c r="G479" i="2"/>
  <c r="F479" i="2"/>
  <c r="I475" i="2"/>
  <c r="H475" i="2"/>
  <c r="G475" i="2"/>
  <c r="F475" i="2"/>
  <c r="I471" i="2"/>
  <c r="H471" i="2"/>
  <c r="F471" i="2"/>
  <c r="G471" i="2"/>
  <c r="I467" i="2"/>
  <c r="H467" i="2"/>
  <c r="G467" i="2"/>
  <c r="F467" i="2"/>
  <c r="I463" i="2"/>
  <c r="H463" i="2"/>
  <c r="G463" i="2"/>
  <c r="F463" i="2"/>
  <c r="I459" i="2"/>
  <c r="H459" i="2"/>
  <c r="G459" i="2"/>
  <c r="F459" i="2"/>
  <c r="I455" i="2"/>
  <c r="H455" i="2"/>
  <c r="G455" i="2"/>
  <c r="F455" i="2"/>
  <c r="I451" i="2"/>
  <c r="H451" i="2"/>
  <c r="F451" i="2"/>
  <c r="G451" i="2"/>
  <c r="I447" i="2"/>
  <c r="H447" i="2"/>
  <c r="G447" i="2"/>
  <c r="F447" i="2"/>
  <c r="I443" i="2"/>
  <c r="H443" i="2"/>
  <c r="G443" i="2"/>
  <c r="F443" i="2"/>
  <c r="I439" i="2"/>
  <c r="H439" i="2"/>
  <c r="F439" i="2"/>
  <c r="G439" i="2"/>
  <c r="I435" i="2"/>
  <c r="F435" i="2"/>
  <c r="G435" i="2"/>
  <c r="H435" i="2"/>
  <c r="I431" i="2"/>
  <c r="H431" i="2"/>
  <c r="G431" i="2"/>
  <c r="F431" i="2"/>
  <c r="I427" i="2"/>
  <c r="H427" i="2"/>
  <c r="G427" i="2"/>
  <c r="F427" i="2"/>
  <c r="I423" i="2"/>
  <c r="H423" i="2"/>
  <c r="G423" i="2"/>
  <c r="F423" i="2"/>
  <c r="I419" i="2"/>
  <c r="F419" i="2"/>
  <c r="G419" i="2"/>
  <c r="H419" i="2"/>
  <c r="I415" i="2"/>
  <c r="H415" i="2"/>
  <c r="G415" i="2"/>
  <c r="F415" i="2"/>
  <c r="I411" i="2"/>
  <c r="H411" i="2"/>
  <c r="G411" i="2"/>
  <c r="F411" i="2"/>
  <c r="I407" i="2"/>
  <c r="F407" i="2"/>
  <c r="G407" i="2"/>
  <c r="H407" i="2"/>
  <c r="I403" i="2"/>
  <c r="H403" i="2"/>
  <c r="G403" i="2"/>
  <c r="F403" i="2"/>
  <c r="I399" i="2"/>
  <c r="H399" i="2"/>
  <c r="G399" i="2"/>
  <c r="F399" i="2"/>
  <c r="I395" i="2"/>
  <c r="H395" i="2"/>
  <c r="G395" i="2"/>
  <c r="F395" i="2"/>
  <c r="I391" i="2"/>
  <c r="H391" i="2"/>
  <c r="G391" i="2"/>
  <c r="F391" i="2"/>
  <c r="I387" i="2"/>
  <c r="H387" i="2"/>
  <c r="G387" i="2"/>
  <c r="F387" i="2"/>
  <c r="I383" i="2"/>
  <c r="H383" i="2"/>
  <c r="G383" i="2"/>
  <c r="F383" i="2"/>
  <c r="I379" i="2"/>
  <c r="H379" i="2"/>
  <c r="G379" i="2"/>
  <c r="F379" i="2"/>
  <c r="I375" i="2"/>
  <c r="F375" i="2"/>
  <c r="H375" i="2"/>
  <c r="G375" i="2"/>
  <c r="I371" i="2"/>
  <c r="H371" i="2"/>
  <c r="G371" i="2"/>
  <c r="F371" i="2"/>
  <c r="I367" i="2"/>
  <c r="H367" i="2"/>
  <c r="G367" i="2"/>
  <c r="F367" i="2"/>
  <c r="I363" i="2"/>
  <c r="H363" i="2"/>
  <c r="G363" i="2"/>
  <c r="F363" i="2"/>
  <c r="I359" i="2"/>
  <c r="H359" i="2"/>
  <c r="G359" i="2"/>
  <c r="F359" i="2"/>
  <c r="I355" i="2"/>
  <c r="H355" i="2"/>
  <c r="G355" i="2"/>
  <c r="F355" i="2"/>
  <c r="I351" i="2"/>
  <c r="H351" i="2"/>
  <c r="G351" i="2"/>
  <c r="F351" i="2"/>
  <c r="I347" i="2"/>
  <c r="H347" i="2"/>
  <c r="G347" i="2"/>
  <c r="F347" i="2"/>
  <c r="I343" i="2"/>
  <c r="H343" i="2"/>
  <c r="F343" i="2"/>
  <c r="G343" i="2"/>
  <c r="I339" i="2"/>
  <c r="H339" i="2"/>
  <c r="G339" i="2"/>
  <c r="F339" i="2"/>
  <c r="I335" i="2"/>
  <c r="H335" i="2"/>
  <c r="G335" i="2"/>
  <c r="F335" i="2"/>
  <c r="I331" i="2"/>
  <c r="H331" i="2"/>
  <c r="G331" i="2"/>
  <c r="F331" i="2"/>
  <c r="I327" i="2"/>
  <c r="H327" i="2"/>
  <c r="G327" i="2"/>
  <c r="F327" i="2"/>
  <c r="I323" i="2"/>
  <c r="H323" i="2"/>
  <c r="G323" i="2"/>
  <c r="F323" i="2"/>
  <c r="I319" i="2"/>
  <c r="H319" i="2"/>
  <c r="G319" i="2"/>
  <c r="F319" i="2"/>
  <c r="I315" i="2"/>
  <c r="H315" i="2"/>
  <c r="G315" i="2"/>
  <c r="F315" i="2"/>
  <c r="I311" i="2"/>
  <c r="H311" i="2"/>
  <c r="F311" i="2"/>
  <c r="G311" i="2"/>
  <c r="I307" i="2"/>
  <c r="H307" i="2"/>
  <c r="G307" i="2"/>
  <c r="F307" i="2"/>
  <c r="I303" i="2"/>
  <c r="H303" i="2"/>
  <c r="G303" i="2"/>
  <c r="F303" i="2"/>
  <c r="I299" i="2"/>
  <c r="H299" i="2"/>
  <c r="G299" i="2"/>
  <c r="F299" i="2"/>
  <c r="I295" i="2"/>
  <c r="H295" i="2"/>
  <c r="G295" i="2"/>
  <c r="F295" i="2"/>
  <c r="I291" i="2"/>
  <c r="H291" i="2"/>
  <c r="G291" i="2"/>
  <c r="F291" i="2"/>
  <c r="I287" i="2"/>
  <c r="H287" i="2"/>
  <c r="G287" i="2"/>
  <c r="F287" i="2"/>
  <c r="I283" i="2"/>
  <c r="H283" i="2"/>
  <c r="G283" i="2"/>
  <c r="F283" i="2"/>
  <c r="I279" i="2"/>
  <c r="F279" i="2"/>
  <c r="G279" i="2"/>
  <c r="H279" i="2"/>
  <c r="I275" i="2"/>
  <c r="H275" i="2"/>
  <c r="F275" i="2"/>
  <c r="G275" i="2"/>
  <c r="I271" i="2"/>
  <c r="H271" i="2"/>
  <c r="G271" i="2"/>
  <c r="F271" i="2"/>
  <c r="I267" i="2"/>
  <c r="H267" i="2"/>
  <c r="G267" i="2"/>
  <c r="F267" i="2"/>
  <c r="I263" i="2"/>
  <c r="H263" i="2"/>
  <c r="G263" i="2"/>
  <c r="F263" i="2"/>
  <c r="I259" i="2"/>
  <c r="H259" i="2"/>
  <c r="F259" i="2"/>
  <c r="G259" i="2"/>
  <c r="I255" i="2"/>
  <c r="H255" i="2"/>
  <c r="G255" i="2"/>
  <c r="F255" i="2"/>
  <c r="I251" i="2"/>
  <c r="H251" i="2"/>
  <c r="G251" i="2"/>
  <c r="F251" i="2"/>
  <c r="I247" i="2"/>
  <c r="H247" i="2"/>
  <c r="F247" i="2"/>
  <c r="G247" i="2"/>
  <c r="I243" i="2"/>
  <c r="H243" i="2"/>
  <c r="G243" i="2"/>
  <c r="F243" i="2"/>
  <c r="I239" i="2"/>
  <c r="H239" i="2"/>
  <c r="G239" i="2"/>
  <c r="F239" i="2"/>
  <c r="I235" i="2"/>
  <c r="H235" i="2"/>
  <c r="G235" i="2"/>
  <c r="F235" i="2"/>
  <c r="I231" i="2"/>
  <c r="H231" i="2"/>
  <c r="G231" i="2"/>
  <c r="F231" i="2"/>
  <c r="I227" i="2"/>
  <c r="H227" i="2"/>
  <c r="G227" i="2"/>
  <c r="F227" i="2"/>
  <c r="I223" i="2"/>
  <c r="H223" i="2"/>
  <c r="G223" i="2"/>
  <c r="F223" i="2"/>
  <c r="I219" i="2"/>
  <c r="H219" i="2"/>
  <c r="G219" i="2"/>
  <c r="F219" i="2"/>
  <c r="I215" i="2"/>
  <c r="H215" i="2"/>
  <c r="F215" i="2"/>
  <c r="G215" i="2"/>
  <c r="I211" i="2"/>
  <c r="H211" i="2"/>
  <c r="G211" i="2"/>
  <c r="F211" i="2"/>
  <c r="I207" i="2"/>
  <c r="H207" i="2"/>
  <c r="G207" i="2"/>
  <c r="F207" i="2"/>
  <c r="I203" i="2"/>
  <c r="H203" i="2"/>
  <c r="G203" i="2"/>
  <c r="F203" i="2"/>
  <c r="I199" i="2"/>
  <c r="H199" i="2"/>
  <c r="G199" i="2"/>
  <c r="F199" i="2"/>
  <c r="I195" i="2"/>
  <c r="H195" i="2"/>
  <c r="F195" i="2"/>
  <c r="G195" i="2"/>
  <c r="I191" i="2"/>
  <c r="H191" i="2"/>
  <c r="G191" i="2"/>
  <c r="F191" i="2"/>
  <c r="I187" i="2"/>
  <c r="H187" i="2"/>
  <c r="G187" i="2"/>
  <c r="F187" i="2"/>
  <c r="I183" i="2"/>
  <c r="H183" i="2"/>
  <c r="F183" i="2"/>
  <c r="G183" i="2"/>
  <c r="I179" i="2"/>
  <c r="F179" i="2"/>
  <c r="G179" i="2"/>
  <c r="H179" i="2"/>
  <c r="I175" i="2"/>
  <c r="H175" i="2"/>
  <c r="G175" i="2"/>
  <c r="F175" i="2"/>
  <c r="I171" i="2"/>
  <c r="H171" i="2"/>
  <c r="G171" i="2"/>
  <c r="F171" i="2"/>
  <c r="I167" i="2"/>
  <c r="H167" i="2"/>
  <c r="G167" i="2"/>
  <c r="F167" i="2"/>
  <c r="I163" i="2"/>
  <c r="G163" i="2"/>
  <c r="H163" i="2"/>
  <c r="F163" i="2"/>
  <c r="I159" i="2"/>
  <c r="H159" i="2"/>
  <c r="G159" i="2"/>
  <c r="F159" i="2"/>
  <c r="I155" i="2"/>
  <c r="H155" i="2"/>
  <c r="G155" i="2"/>
  <c r="F155" i="2"/>
  <c r="I151" i="2"/>
  <c r="F151" i="2"/>
  <c r="G151" i="2"/>
  <c r="H151" i="2"/>
  <c r="I147" i="2"/>
  <c r="H147" i="2"/>
  <c r="G147" i="2"/>
  <c r="F147" i="2"/>
  <c r="I143" i="2"/>
  <c r="H143" i="2"/>
  <c r="G143" i="2"/>
  <c r="F143" i="2"/>
  <c r="I139" i="2"/>
  <c r="H139" i="2"/>
  <c r="G139" i="2"/>
  <c r="F139" i="2"/>
  <c r="I135" i="2"/>
  <c r="H135" i="2"/>
  <c r="G135" i="2"/>
  <c r="F135" i="2"/>
  <c r="I131" i="2"/>
  <c r="H131" i="2"/>
  <c r="F131" i="2"/>
  <c r="G131" i="2"/>
  <c r="I127" i="2"/>
  <c r="H127" i="2"/>
  <c r="G127" i="2"/>
  <c r="F127" i="2"/>
  <c r="I123" i="2"/>
  <c r="H123" i="2"/>
  <c r="G123" i="2"/>
  <c r="F123" i="2"/>
  <c r="I119" i="2"/>
  <c r="F119" i="2"/>
  <c r="H119" i="2"/>
  <c r="G119" i="2"/>
  <c r="I115" i="2"/>
  <c r="H115" i="2"/>
  <c r="F115" i="2"/>
  <c r="G115" i="2"/>
  <c r="I111" i="2"/>
  <c r="H111" i="2"/>
  <c r="G111" i="2"/>
  <c r="F111" i="2"/>
  <c r="I107" i="2"/>
  <c r="H107" i="2"/>
  <c r="G107" i="2"/>
  <c r="F107" i="2"/>
  <c r="I103" i="2"/>
  <c r="H103" i="2"/>
  <c r="G103" i="2"/>
  <c r="F103" i="2"/>
  <c r="I99" i="2"/>
  <c r="H99" i="2"/>
  <c r="G99" i="2"/>
  <c r="F99" i="2"/>
  <c r="I95" i="2"/>
  <c r="H95" i="2"/>
  <c r="G95" i="2"/>
  <c r="F95" i="2"/>
  <c r="I91" i="2"/>
  <c r="H91" i="2"/>
  <c r="G91" i="2"/>
  <c r="F91" i="2"/>
  <c r="I87" i="2"/>
  <c r="H87" i="2"/>
  <c r="F87" i="2"/>
  <c r="G87" i="2"/>
  <c r="I83" i="2"/>
  <c r="H83" i="2"/>
  <c r="G83" i="2"/>
  <c r="F83" i="2"/>
  <c r="I79" i="2"/>
  <c r="H79" i="2"/>
  <c r="G79" i="2"/>
  <c r="F79" i="2"/>
  <c r="I75" i="2"/>
  <c r="H75" i="2"/>
  <c r="G75" i="2"/>
  <c r="F75" i="2"/>
  <c r="I71" i="2"/>
  <c r="H71" i="2"/>
  <c r="G71" i="2"/>
  <c r="F71" i="2"/>
  <c r="I67" i="2"/>
  <c r="H67" i="2"/>
  <c r="F67" i="2"/>
  <c r="G67" i="2"/>
  <c r="I63" i="2"/>
  <c r="H63" i="2"/>
  <c r="G63" i="2"/>
  <c r="F63" i="2"/>
  <c r="I59" i="2"/>
  <c r="H59" i="2"/>
  <c r="G59" i="2"/>
  <c r="F59" i="2"/>
  <c r="I55" i="2"/>
  <c r="H55" i="2"/>
  <c r="F55" i="2"/>
  <c r="G55" i="2"/>
  <c r="I51" i="2"/>
  <c r="F51" i="2"/>
  <c r="H51" i="2"/>
  <c r="G51" i="2"/>
  <c r="I47" i="2"/>
  <c r="H47" i="2"/>
  <c r="G47" i="2"/>
  <c r="F47" i="2"/>
  <c r="I43" i="2"/>
  <c r="H43" i="2"/>
  <c r="G43" i="2"/>
  <c r="F43" i="2"/>
  <c r="I39" i="2"/>
  <c r="H39" i="2"/>
  <c r="G39" i="2"/>
  <c r="F39" i="2"/>
  <c r="I35" i="2"/>
  <c r="G35" i="2"/>
  <c r="F35" i="2"/>
  <c r="H35" i="2"/>
  <c r="I31" i="2"/>
  <c r="H31" i="2"/>
  <c r="G31" i="2"/>
  <c r="F31" i="2"/>
  <c r="I27" i="2"/>
  <c r="H27" i="2"/>
  <c r="G27" i="2"/>
  <c r="F27" i="2"/>
  <c r="I23" i="2"/>
  <c r="F23" i="2"/>
  <c r="G23" i="2"/>
  <c r="H23" i="2"/>
  <c r="I19" i="2"/>
  <c r="H19" i="2"/>
  <c r="G19" i="2"/>
  <c r="F19" i="2"/>
  <c r="I18" i="2"/>
  <c r="H18" i="2"/>
  <c r="F18" i="2"/>
  <c r="G18" i="2"/>
  <c r="I14" i="2"/>
  <c r="H14" i="2"/>
  <c r="F14" i="2"/>
  <c r="G14" i="2"/>
  <c r="I10" i="2"/>
  <c r="H10" i="2"/>
  <c r="G10" i="2"/>
  <c r="F10" i="2"/>
  <c r="I3506" i="2"/>
  <c r="H3506" i="2"/>
  <c r="G3506" i="2"/>
  <c r="F3506" i="2"/>
  <c r="I3502" i="2"/>
  <c r="G3502" i="2"/>
  <c r="H3502" i="2"/>
  <c r="F3502" i="2"/>
  <c r="I3498" i="2"/>
  <c r="G3498" i="2"/>
  <c r="F3498" i="2"/>
  <c r="H3498" i="2"/>
  <c r="I3494" i="2"/>
  <c r="H3494" i="2"/>
  <c r="G3494" i="2"/>
  <c r="F3494" i="2"/>
  <c r="I3490" i="2"/>
  <c r="G3490" i="2"/>
  <c r="H3490" i="2"/>
  <c r="F3490" i="2"/>
  <c r="I3486" i="2"/>
  <c r="G3486" i="2"/>
  <c r="H3486" i="2"/>
  <c r="F3486" i="2"/>
  <c r="I3482" i="2"/>
  <c r="G3482" i="2"/>
  <c r="F3482" i="2"/>
  <c r="H3482" i="2"/>
  <c r="I3478" i="2"/>
  <c r="H3478" i="2"/>
  <c r="G3478" i="2"/>
  <c r="F3478" i="2"/>
  <c r="I3474" i="2"/>
  <c r="G3474" i="2"/>
  <c r="H3474" i="2"/>
  <c r="F3474" i="2"/>
  <c r="I3470" i="2"/>
  <c r="G3470" i="2"/>
  <c r="F3470" i="2"/>
  <c r="H3470" i="2"/>
  <c r="I3466" i="2"/>
  <c r="F3466" i="2"/>
  <c r="G3466" i="2"/>
  <c r="H3466" i="2"/>
  <c r="I3462" i="2"/>
  <c r="H3462" i="2"/>
  <c r="G3462" i="2"/>
  <c r="F3462" i="2"/>
  <c r="I3458" i="2"/>
  <c r="H3458" i="2"/>
  <c r="G3458" i="2"/>
  <c r="F3458" i="2"/>
  <c r="I3454" i="2"/>
  <c r="G3454" i="2"/>
  <c r="F3454" i="2"/>
  <c r="H3454" i="2"/>
  <c r="I3450" i="2"/>
  <c r="G3450" i="2"/>
  <c r="F3450" i="2"/>
  <c r="H3450" i="2"/>
  <c r="I3446" i="2"/>
  <c r="H3446" i="2"/>
  <c r="F3446" i="2"/>
  <c r="G3446" i="2"/>
  <c r="I3442" i="2"/>
  <c r="G3442" i="2"/>
  <c r="F3442" i="2"/>
  <c r="H3442" i="2"/>
  <c r="I3438" i="2"/>
  <c r="G3438" i="2"/>
  <c r="F3438" i="2"/>
  <c r="H3438" i="2"/>
  <c r="I3434" i="2"/>
  <c r="G3434" i="2"/>
  <c r="F3434" i="2"/>
  <c r="H3434" i="2"/>
  <c r="I3430" i="2"/>
  <c r="H3430" i="2"/>
  <c r="G3430" i="2"/>
  <c r="F3430" i="2"/>
  <c r="I3426" i="2"/>
  <c r="H3426" i="2"/>
  <c r="G3426" i="2"/>
  <c r="F3426" i="2"/>
  <c r="G3422" i="2"/>
  <c r="F3422" i="2"/>
  <c r="I3422" i="2" s="1"/>
  <c r="H3422" i="2"/>
  <c r="I3418" i="2"/>
  <c r="G3418" i="2"/>
  <c r="F3418" i="2"/>
  <c r="H3418" i="2"/>
  <c r="I3414" i="2"/>
  <c r="H3414" i="2"/>
  <c r="F3414" i="2"/>
  <c r="G3414" i="2"/>
  <c r="I3410" i="2"/>
  <c r="G3410" i="2"/>
  <c r="F3410" i="2"/>
  <c r="H3410" i="2"/>
  <c r="I3406" i="2"/>
  <c r="G3406" i="2"/>
  <c r="F3406" i="2"/>
  <c r="H3406" i="2"/>
  <c r="I3402" i="2"/>
  <c r="F3402" i="2"/>
  <c r="G3402" i="2"/>
  <c r="H3402" i="2"/>
  <c r="I3398" i="2"/>
  <c r="H3398" i="2"/>
  <c r="G3398" i="2"/>
  <c r="F3398" i="2"/>
  <c r="I3394" i="2"/>
  <c r="G3394" i="2"/>
  <c r="F3394" i="2"/>
  <c r="H3394" i="2"/>
  <c r="I3390" i="2"/>
  <c r="G3390" i="2"/>
  <c r="F3390" i="2"/>
  <c r="H3390" i="2"/>
  <c r="I3386" i="2"/>
  <c r="G3386" i="2"/>
  <c r="F3386" i="2"/>
  <c r="H3386" i="2"/>
  <c r="I3382" i="2"/>
  <c r="H3382" i="2"/>
  <c r="F3382" i="2"/>
  <c r="G3382" i="2"/>
  <c r="I3378" i="2"/>
  <c r="G3378" i="2"/>
  <c r="H3378" i="2"/>
  <c r="F3378" i="2"/>
  <c r="I3374" i="2"/>
  <c r="F3374" i="2"/>
  <c r="G3374" i="2"/>
  <c r="H3374" i="2"/>
  <c r="G3370" i="2"/>
  <c r="F3370" i="2"/>
  <c r="I3370" i="2" s="1"/>
  <c r="H3370" i="2"/>
  <c r="I3366" i="2"/>
  <c r="H3366" i="2"/>
  <c r="F3366" i="2"/>
  <c r="G3366" i="2"/>
  <c r="I3362" i="2"/>
  <c r="G3362" i="2"/>
  <c r="F3362" i="2"/>
  <c r="H3362" i="2"/>
  <c r="I3358" i="2"/>
  <c r="G3358" i="2"/>
  <c r="F3358" i="2"/>
  <c r="H3358" i="2"/>
  <c r="I3354" i="2"/>
  <c r="F3354" i="2"/>
  <c r="G3354" i="2"/>
  <c r="H3354" i="2"/>
  <c r="I3350" i="2"/>
  <c r="H3350" i="2"/>
  <c r="G3350" i="2"/>
  <c r="F3350" i="2"/>
  <c r="I3346" i="2"/>
  <c r="G3346" i="2"/>
  <c r="H3346" i="2"/>
  <c r="F3346" i="2"/>
  <c r="I3342" i="2"/>
  <c r="F3342" i="2"/>
  <c r="G3342" i="2"/>
  <c r="H3342" i="2"/>
  <c r="I3338" i="2"/>
  <c r="G3338" i="2"/>
  <c r="F3338" i="2"/>
  <c r="H3338" i="2"/>
  <c r="I3334" i="2"/>
  <c r="H3334" i="2"/>
  <c r="G3334" i="2"/>
  <c r="F3334" i="2"/>
  <c r="I3330" i="2"/>
  <c r="H3330" i="2"/>
  <c r="G3330" i="2"/>
  <c r="F3330" i="2"/>
  <c r="I3326" i="2"/>
  <c r="G3326" i="2"/>
  <c r="F3326" i="2"/>
  <c r="H3326" i="2"/>
  <c r="I3322" i="2"/>
  <c r="F3322" i="2"/>
  <c r="G3322" i="2"/>
  <c r="H3322" i="2"/>
  <c r="I3318" i="2"/>
  <c r="H3318" i="2"/>
  <c r="G3318" i="2"/>
  <c r="F3318" i="2"/>
  <c r="I3314" i="2"/>
  <c r="F3314" i="2"/>
  <c r="H3314" i="2"/>
  <c r="G3314" i="2"/>
  <c r="I3310" i="2"/>
  <c r="G3310" i="2"/>
  <c r="F3310" i="2"/>
  <c r="H3310" i="2"/>
  <c r="I3306" i="2"/>
  <c r="F3306" i="2"/>
  <c r="G3306" i="2"/>
  <c r="H3306" i="2"/>
  <c r="I3302" i="2"/>
  <c r="H3302" i="2"/>
  <c r="G3302" i="2"/>
  <c r="F3302" i="2"/>
  <c r="I3298" i="2"/>
  <c r="G3298" i="2"/>
  <c r="H3298" i="2"/>
  <c r="F3298" i="2"/>
  <c r="I3294" i="2"/>
  <c r="F3294" i="2"/>
  <c r="G3294" i="2"/>
  <c r="H3294" i="2"/>
  <c r="I3290" i="2"/>
  <c r="G3290" i="2"/>
  <c r="F3290" i="2"/>
  <c r="H3290" i="2"/>
  <c r="I3286" i="2"/>
  <c r="H3286" i="2"/>
  <c r="G3286" i="2"/>
  <c r="F3286" i="2"/>
  <c r="I3282" i="2"/>
  <c r="G3282" i="2"/>
  <c r="F3282" i="2"/>
  <c r="H3282" i="2"/>
  <c r="I3278" i="2"/>
  <c r="G3278" i="2"/>
  <c r="F3278" i="2"/>
  <c r="H3278" i="2"/>
  <c r="I3274" i="2"/>
  <c r="F3274" i="2"/>
  <c r="G3274" i="2"/>
  <c r="H3274" i="2"/>
  <c r="I3270" i="2"/>
  <c r="H3270" i="2"/>
  <c r="G3270" i="2"/>
  <c r="F3270" i="2"/>
  <c r="I3266" i="2"/>
  <c r="H3266" i="2"/>
  <c r="G3266" i="2"/>
  <c r="F3266" i="2"/>
  <c r="I3262" i="2"/>
  <c r="G3262" i="2"/>
  <c r="F3262" i="2"/>
  <c r="H3262" i="2"/>
  <c r="I3258" i="2"/>
  <c r="G3258" i="2"/>
  <c r="F3258" i="2"/>
  <c r="H3258" i="2"/>
  <c r="I3254" i="2"/>
  <c r="H3254" i="2"/>
  <c r="G3254" i="2"/>
  <c r="F3254" i="2"/>
  <c r="I3250" i="2"/>
  <c r="G3250" i="2"/>
  <c r="F3250" i="2"/>
  <c r="H3250" i="2"/>
  <c r="I3246" i="2"/>
  <c r="G3246" i="2"/>
  <c r="F3246" i="2"/>
  <c r="H3246" i="2"/>
  <c r="I3242" i="2"/>
  <c r="G3242" i="2"/>
  <c r="F3242" i="2"/>
  <c r="H3242" i="2"/>
  <c r="I3238" i="2"/>
  <c r="H3238" i="2"/>
  <c r="G3238" i="2"/>
  <c r="F3238" i="2"/>
  <c r="I3234" i="2"/>
  <c r="F3234" i="2"/>
  <c r="H3234" i="2"/>
  <c r="G3234" i="2"/>
  <c r="I3230" i="2"/>
  <c r="G3230" i="2"/>
  <c r="F3230" i="2"/>
  <c r="H3230" i="2"/>
  <c r="I3226" i="2"/>
  <c r="G3226" i="2"/>
  <c r="F3226" i="2"/>
  <c r="H3226" i="2"/>
  <c r="I3222" i="2"/>
  <c r="H3222" i="2"/>
  <c r="G3222" i="2"/>
  <c r="F3222" i="2"/>
  <c r="I3218" i="2"/>
  <c r="G3218" i="2"/>
  <c r="H3218" i="2"/>
  <c r="F3218" i="2"/>
  <c r="I3214" i="2"/>
  <c r="F3214" i="2"/>
  <c r="G3214" i="2"/>
  <c r="H3214" i="2"/>
  <c r="I3210" i="2"/>
  <c r="G3210" i="2"/>
  <c r="F3210" i="2"/>
  <c r="H3210" i="2"/>
  <c r="I3206" i="2"/>
  <c r="H3206" i="2"/>
  <c r="G3206" i="2"/>
  <c r="F3206" i="2"/>
  <c r="I3202" i="2"/>
  <c r="G3202" i="2"/>
  <c r="F3202" i="2"/>
  <c r="H3202" i="2"/>
  <c r="I3198" i="2"/>
  <c r="G3198" i="2"/>
  <c r="F3198" i="2"/>
  <c r="H3198" i="2"/>
  <c r="I3194" i="2"/>
  <c r="G3194" i="2"/>
  <c r="F3194" i="2"/>
  <c r="H3194" i="2"/>
  <c r="I3190" i="2"/>
  <c r="H3190" i="2"/>
  <c r="G3190" i="2"/>
  <c r="F3190" i="2"/>
  <c r="I3186" i="2"/>
  <c r="G3186" i="2"/>
  <c r="F3186" i="2"/>
  <c r="H3186" i="2"/>
  <c r="I3182" i="2"/>
  <c r="G3182" i="2"/>
  <c r="F3182" i="2"/>
  <c r="H3182" i="2"/>
  <c r="I3178" i="2"/>
  <c r="F3178" i="2"/>
  <c r="G3178" i="2"/>
  <c r="H3178" i="2"/>
  <c r="I3174" i="2"/>
  <c r="H3174" i="2"/>
  <c r="G3174" i="2"/>
  <c r="F3174" i="2"/>
  <c r="I3170" i="2"/>
  <c r="F3170" i="2"/>
  <c r="H3170" i="2"/>
  <c r="G3170" i="2"/>
  <c r="I3166" i="2"/>
  <c r="G3166" i="2"/>
  <c r="F3166" i="2"/>
  <c r="H3166" i="2"/>
  <c r="I3162" i="2"/>
  <c r="G3162" i="2"/>
  <c r="F3162" i="2"/>
  <c r="H3162" i="2"/>
  <c r="I3158" i="2"/>
  <c r="H3158" i="2"/>
  <c r="F3158" i="2"/>
  <c r="G3158" i="2"/>
  <c r="I3154" i="2"/>
  <c r="G3154" i="2"/>
  <c r="F3154" i="2"/>
  <c r="H3154" i="2"/>
  <c r="I3150" i="2"/>
  <c r="G3150" i="2"/>
  <c r="F3150" i="2"/>
  <c r="H3150" i="2"/>
  <c r="I3146" i="2"/>
  <c r="G3146" i="2"/>
  <c r="F3146" i="2"/>
  <c r="H3146" i="2"/>
  <c r="I3142" i="2"/>
  <c r="H3142" i="2"/>
  <c r="G3142" i="2"/>
  <c r="F3142" i="2"/>
  <c r="I3138" i="2"/>
  <c r="G3138" i="2"/>
  <c r="F3138" i="2"/>
  <c r="H3138" i="2"/>
  <c r="I3134" i="2"/>
  <c r="F3134" i="2"/>
  <c r="G3134" i="2"/>
  <c r="H3134" i="2"/>
  <c r="I3130" i="2"/>
  <c r="G3130" i="2"/>
  <c r="F3130" i="2"/>
  <c r="H3130" i="2"/>
  <c r="I3126" i="2"/>
  <c r="H3126" i="2"/>
  <c r="G3126" i="2"/>
  <c r="F3126" i="2"/>
  <c r="I3122" i="2"/>
  <c r="H3122" i="2"/>
  <c r="F3122" i="2"/>
  <c r="G3122" i="2"/>
  <c r="I3118" i="2"/>
  <c r="F3118" i="2"/>
  <c r="H3118" i="2"/>
  <c r="G3118" i="2"/>
  <c r="I3114" i="2"/>
  <c r="G3114" i="2"/>
  <c r="F3114" i="2"/>
  <c r="H3114" i="2"/>
  <c r="I3110" i="2"/>
  <c r="H3110" i="2"/>
  <c r="F3110" i="2"/>
  <c r="G3110" i="2"/>
  <c r="I3106" i="2"/>
  <c r="F3106" i="2"/>
  <c r="H3106" i="2"/>
  <c r="G3106" i="2"/>
  <c r="I3102" i="2"/>
  <c r="F3102" i="2"/>
  <c r="H3102" i="2"/>
  <c r="G3102" i="2"/>
  <c r="I3098" i="2"/>
  <c r="G3098" i="2"/>
  <c r="F3098" i="2"/>
  <c r="H3098" i="2"/>
  <c r="I3094" i="2"/>
  <c r="H3094" i="2"/>
  <c r="G3094" i="2"/>
  <c r="F3094" i="2"/>
  <c r="I3090" i="2"/>
  <c r="H3090" i="2"/>
  <c r="F3090" i="2"/>
  <c r="G3090" i="2"/>
  <c r="I3086" i="2"/>
  <c r="H3086" i="2"/>
  <c r="F3086" i="2"/>
  <c r="G3086" i="2"/>
  <c r="I3082" i="2"/>
  <c r="G3082" i="2"/>
  <c r="F3082" i="2"/>
  <c r="H3082" i="2"/>
  <c r="I3078" i="2"/>
  <c r="H3078" i="2"/>
  <c r="G3078" i="2"/>
  <c r="F3078" i="2"/>
  <c r="I3074" i="2"/>
  <c r="H3074" i="2"/>
  <c r="F3074" i="2"/>
  <c r="G3074" i="2"/>
  <c r="I3070" i="2"/>
  <c r="F3070" i="2"/>
  <c r="H3070" i="2"/>
  <c r="G3070" i="2"/>
  <c r="I3066" i="2"/>
  <c r="G3066" i="2"/>
  <c r="F3066" i="2"/>
  <c r="H3066" i="2"/>
  <c r="I3062" i="2"/>
  <c r="G3062" i="2"/>
  <c r="F3062" i="2"/>
  <c r="H3062" i="2"/>
  <c r="I3058" i="2"/>
  <c r="H3058" i="2"/>
  <c r="F3058" i="2"/>
  <c r="G3058" i="2"/>
  <c r="I3054" i="2"/>
  <c r="F3054" i="2"/>
  <c r="H3054" i="2"/>
  <c r="G3054" i="2"/>
  <c r="I3050" i="2"/>
  <c r="H3050" i="2"/>
  <c r="G3050" i="2"/>
  <c r="F3050" i="2"/>
  <c r="I3046" i="2"/>
  <c r="F3046" i="2"/>
  <c r="G3046" i="2"/>
  <c r="H3046" i="2"/>
  <c r="I3042" i="2"/>
  <c r="H3042" i="2"/>
  <c r="F3042" i="2"/>
  <c r="G3042" i="2"/>
  <c r="I3038" i="2"/>
  <c r="F3038" i="2"/>
  <c r="H3038" i="2"/>
  <c r="G3038" i="2"/>
  <c r="I3034" i="2"/>
  <c r="G3034" i="2"/>
  <c r="F3034" i="2"/>
  <c r="H3034" i="2"/>
  <c r="I3030" i="2"/>
  <c r="G3030" i="2"/>
  <c r="H3030" i="2"/>
  <c r="F3030" i="2"/>
  <c r="I3026" i="2"/>
  <c r="H3026" i="2"/>
  <c r="F3026" i="2"/>
  <c r="G3026" i="2"/>
  <c r="I3022" i="2"/>
  <c r="H3022" i="2"/>
  <c r="F3022" i="2"/>
  <c r="G3022" i="2"/>
  <c r="G3018" i="2"/>
  <c r="F3018" i="2"/>
  <c r="I3018" i="2" s="1"/>
  <c r="H3018" i="2"/>
  <c r="I3014" i="2"/>
  <c r="H3014" i="2"/>
  <c r="G3014" i="2"/>
  <c r="F3014" i="2"/>
  <c r="I3010" i="2"/>
  <c r="H3010" i="2"/>
  <c r="F3010" i="2"/>
  <c r="G3010" i="2"/>
  <c r="I3006" i="2"/>
  <c r="F3006" i="2"/>
  <c r="H3006" i="2"/>
  <c r="G3006" i="2"/>
  <c r="I3002" i="2"/>
  <c r="G3002" i="2"/>
  <c r="H3002" i="2"/>
  <c r="F3002" i="2"/>
  <c r="I2998" i="2"/>
  <c r="G2998" i="2"/>
  <c r="F2998" i="2"/>
  <c r="H2998" i="2"/>
  <c r="I2994" i="2"/>
  <c r="H2994" i="2"/>
  <c r="F2994" i="2"/>
  <c r="G2994" i="2"/>
  <c r="I2990" i="2"/>
  <c r="F2990" i="2"/>
  <c r="H2990" i="2"/>
  <c r="G2990" i="2"/>
  <c r="I2986" i="2"/>
  <c r="H2986" i="2"/>
  <c r="G2986" i="2"/>
  <c r="F2986" i="2"/>
  <c r="I2982" i="2"/>
  <c r="G2982" i="2"/>
  <c r="F2982" i="2"/>
  <c r="H2982" i="2"/>
  <c r="I2978" i="2"/>
  <c r="H2978" i="2"/>
  <c r="F2978" i="2"/>
  <c r="G2978" i="2"/>
  <c r="I2974" i="2"/>
  <c r="F2974" i="2"/>
  <c r="H2974" i="2"/>
  <c r="G2974" i="2"/>
  <c r="I2970" i="2"/>
  <c r="G2970" i="2"/>
  <c r="F2970" i="2"/>
  <c r="H2970" i="2"/>
  <c r="I2966" i="2"/>
  <c r="G2966" i="2"/>
  <c r="H2966" i="2"/>
  <c r="F2966" i="2"/>
  <c r="I2962" i="2"/>
  <c r="H2962" i="2"/>
  <c r="F2962" i="2"/>
  <c r="G2962" i="2"/>
  <c r="I2958" i="2"/>
  <c r="H2958" i="2"/>
  <c r="F2958" i="2"/>
  <c r="G2958" i="2"/>
  <c r="I2954" i="2"/>
  <c r="G2954" i="2"/>
  <c r="F2954" i="2"/>
  <c r="H2954" i="2"/>
  <c r="I2950" i="2"/>
  <c r="H2950" i="2"/>
  <c r="F2950" i="2"/>
  <c r="G2950" i="2"/>
  <c r="I2946" i="2"/>
  <c r="H2946" i="2"/>
  <c r="F2946" i="2"/>
  <c r="G2946" i="2"/>
  <c r="I2942" i="2"/>
  <c r="F2942" i="2"/>
  <c r="H2942" i="2"/>
  <c r="G2942" i="2"/>
  <c r="I2938" i="2"/>
  <c r="G2938" i="2"/>
  <c r="F2938" i="2"/>
  <c r="H2938" i="2"/>
  <c r="I2934" i="2"/>
  <c r="G2934" i="2"/>
  <c r="F2934" i="2"/>
  <c r="H2934" i="2"/>
  <c r="I2930" i="2"/>
  <c r="H2930" i="2"/>
  <c r="F2930" i="2"/>
  <c r="G2930" i="2"/>
  <c r="I2926" i="2"/>
  <c r="F2926" i="2"/>
  <c r="H2926" i="2"/>
  <c r="G2926" i="2"/>
  <c r="I2922" i="2"/>
  <c r="H2922" i="2"/>
  <c r="G2922" i="2"/>
  <c r="F2922" i="2"/>
  <c r="G2918" i="2"/>
  <c r="F2918" i="2"/>
  <c r="I2918" i="2" s="1"/>
  <c r="H2918" i="2"/>
  <c r="I2914" i="2"/>
  <c r="H2914" i="2"/>
  <c r="F2914" i="2"/>
  <c r="G2914" i="2"/>
  <c r="I2910" i="2"/>
  <c r="F2910" i="2"/>
  <c r="H2910" i="2"/>
  <c r="G2910" i="2"/>
  <c r="G2906" i="2"/>
  <c r="I2906" i="2"/>
  <c r="F2906" i="2"/>
  <c r="H2906" i="2"/>
  <c r="I2902" i="2"/>
  <c r="G2902" i="2"/>
  <c r="F2902" i="2"/>
  <c r="H2902" i="2"/>
  <c r="I2898" i="2"/>
  <c r="H2898" i="2"/>
  <c r="F2898" i="2"/>
  <c r="G2898" i="2"/>
  <c r="I2894" i="2"/>
  <c r="H2894" i="2"/>
  <c r="F2894" i="2"/>
  <c r="G2894" i="2"/>
  <c r="I2890" i="2"/>
  <c r="G2890" i="2"/>
  <c r="F2890" i="2"/>
  <c r="H2890" i="2"/>
  <c r="H2886" i="2"/>
  <c r="G2886" i="2"/>
  <c r="F2886" i="2"/>
  <c r="I2886" i="2"/>
  <c r="I2882" i="2"/>
  <c r="H2882" i="2"/>
  <c r="F2882" i="2"/>
  <c r="G2882" i="2"/>
  <c r="I2878" i="2"/>
  <c r="F2878" i="2"/>
  <c r="H2878" i="2"/>
  <c r="G2878" i="2"/>
  <c r="I2874" i="2"/>
  <c r="G2874" i="2"/>
  <c r="F2874" i="2"/>
  <c r="H2874" i="2"/>
  <c r="I2870" i="2"/>
  <c r="G2870" i="2"/>
  <c r="F2870" i="2"/>
  <c r="H2870" i="2"/>
  <c r="I2866" i="2"/>
  <c r="H2866" i="2"/>
  <c r="F2866" i="2"/>
  <c r="G2866" i="2"/>
  <c r="I2862" i="2"/>
  <c r="F2862" i="2"/>
  <c r="H2862" i="2"/>
  <c r="G2862" i="2"/>
  <c r="I2858" i="2"/>
  <c r="H2858" i="2"/>
  <c r="G2858" i="2"/>
  <c r="F2858" i="2"/>
  <c r="F2854" i="2"/>
  <c r="G2854" i="2"/>
  <c r="I2854" i="2"/>
  <c r="H2854" i="2"/>
  <c r="I2850" i="2"/>
  <c r="H2850" i="2"/>
  <c r="F2850" i="2"/>
  <c r="G2850" i="2"/>
  <c r="I2846" i="2"/>
  <c r="H2846" i="2"/>
  <c r="F2846" i="2"/>
  <c r="G2846" i="2"/>
  <c r="I2842" i="2"/>
  <c r="G2842" i="2"/>
  <c r="F2842" i="2"/>
  <c r="H2842" i="2"/>
  <c r="I2838" i="2"/>
  <c r="G2838" i="2"/>
  <c r="H2838" i="2"/>
  <c r="F2838" i="2"/>
  <c r="I2834" i="2"/>
  <c r="H2834" i="2"/>
  <c r="F2834" i="2"/>
  <c r="G2834" i="2"/>
  <c r="I2830" i="2"/>
  <c r="H2830" i="2"/>
  <c r="F2830" i="2"/>
  <c r="G2830" i="2"/>
  <c r="I2826" i="2"/>
  <c r="G2826" i="2"/>
  <c r="F2826" i="2"/>
  <c r="H2826" i="2"/>
  <c r="H2822" i="2"/>
  <c r="G2822" i="2"/>
  <c r="F2822" i="2"/>
  <c r="I2822" i="2"/>
  <c r="I2818" i="2"/>
  <c r="H2818" i="2"/>
  <c r="F2818" i="2"/>
  <c r="G2818" i="2"/>
  <c r="I2814" i="2"/>
  <c r="F2814" i="2"/>
  <c r="H2814" i="2"/>
  <c r="G2814" i="2"/>
  <c r="I2810" i="2"/>
  <c r="G2810" i="2"/>
  <c r="H2810" i="2"/>
  <c r="F2810" i="2"/>
  <c r="I2806" i="2"/>
  <c r="F2806" i="2"/>
  <c r="G2806" i="2"/>
  <c r="H2806" i="2"/>
  <c r="I2802" i="2"/>
  <c r="H2802" i="2"/>
  <c r="F2802" i="2"/>
  <c r="G2802" i="2"/>
  <c r="I2798" i="2"/>
  <c r="F2798" i="2"/>
  <c r="H2798" i="2"/>
  <c r="G2798" i="2"/>
  <c r="I2794" i="2"/>
  <c r="H2794" i="2"/>
  <c r="G2794" i="2"/>
  <c r="F2794" i="2"/>
  <c r="G2790" i="2"/>
  <c r="F2790" i="2"/>
  <c r="I2790" i="2"/>
  <c r="H2790" i="2"/>
  <c r="I2786" i="2"/>
  <c r="H2786" i="2"/>
  <c r="F2786" i="2"/>
  <c r="G2786" i="2"/>
  <c r="I2782" i="2"/>
  <c r="H2782" i="2"/>
  <c r="F2782" i="2"/>
  <c r="G2782" i="2"/>
  <c r="G2778" i="2"/>
  <c r="F2778" i="2"/>
  <c r="I2778" i="2"/>
  <c r="H2778" i="2"/>
  <c r="I2774" i="2"/>
  <c r="F2774" i="2"/>
  <c r="H2774" i="2"/>
  <c r="G2774" i="2"/>
  <c r="I2770" i="2"/>
  <c r="H2770" i="2"/>
  <c r="F2770" i="2"/>
  <c r="G2770" i="2"/>
  <c r="I2766" i="2"/>
  <c r="H2766" i="2"/>
  <c r="F2766" i="2"/>
  <c r="G2766" i="2"/>
  <c r="I2762" i="2"/>
  <c r="G2762" i="2"/>
  <c r="F2762" i="2"/>
  <c r="H2762" i="2"/>
  <c r="H2758" i="2"/>
  <c r="G2758" i="2"/>
  <c r="F2758" i="2"/>
  <c r="I2758" i="2"/>
  <c r="I2754" i="2"/>
  <c r="H2754" i="2"/>
  <c r="F2754" i="2"/>
  <c r="G2754" i="2"/>
  <c r="I2750" i="2"/>
  <c r="F2750" i="2"/>
  <c r="H2750" i="2"/>
  <c r="G2750" i="2"/>
  <c r="I2746" i="2"/>
  <c r="G2746" i="2"/>
  <c r="F2746" i="2"/>
  <c r="H2746" i="2"/>
  <c r="I2742" i="2"/>
  <c r="G2742" i="2"/>
  <c r="F2742" i="2"/>
  <c r="H2742" i="2"/>
  <c r="I2738" i="2"/>
  <c r="H2738" i="2"/>
  <c r="F2738" i="2"/>
  <c r="G2738" i="2"/>
  <c r="I2734" i="2"/>
  <c r="F2734" i="2"/>
  <c r="H2734" i="2"/>
  <c r="G2734" i="2"/>
  <c r="I2730" i="2"/>
  <c r="H2730" i="2"/>
  <c r="G2730" i="2"/>
  <c r="F2730" i="2"/>
  <c r="I2726" i="2"/>
  <c r="F2726" i="2"/>
  <c r="G2726" i="2"/>
  <c r="H2726" i="2"/>
  <c r="I2722" i="2"/>
  <c r="H2722" i="2"/>
  <c r="F2722" i="2"/>
  <c r="G2722" i="2"/>
  <c r="I2718" i="2"/>
  <c r="F2718" i="2"/>
  <c r="H2718" i="2"/>
  <c r="G2718" i="2"/>
  <c r="G2714" i="2"/>
  <c r="F2714" i="2"/>
  <c r="I2714" i="2"/>
  <c r="H2714" i="2"/>
  <c r="G2710" i="2"/>
  <c r="F2710" i="2"/>
  <c r="H2710" i="2"/>
  <c r="I2706" i="2"/>
  <c r="H2706" i="2"/>
  <c r="F2706" i="2"/>
  <c r="G2706" i="2"/>
  <c r="I2702" i="2"/>
  <c r="H2702" i="2"/>
  <c r="F2702" i="2"/>
  <c r="G2702" i="2"/>
  <c r="I2698" i="2"/>
  <c r="G2698" i="2"/>
  <c r="F2698" i="2"/>
  <c r="H2698" i="2"/>
  <c r="I2694" i="2"/>
  <c r="H2694" i="2"/>
  <c r="G2694" i="2"/>
  <c r="F2694" i="2"/>
  <c r="I2690" i="2"/>
  <c r="H2690" i="2"/>
  <c r="F2690" i="2"/>
  <c r="G2690" i="2"/>
  <c r="I2686" i="2"/>
  <c r="F2686" i="2"/>
  <c r="H2686" i="2"/>
  <c r="G2686" i="2"/>
  <c r="I2682" i="2"/>
  <c r="G2682" i="2"/>
  <c r="H2682" i="2"/>
  <c r="F2682" i="2"/>
  <c r="I2678" i="2"/>
  <c r="G2678" i="2"/>
  <c r="F2678" i="2"/>
  <c r="H2678" i="2"/>
  <c r="I2674" i="2"/>
  <c r="H2674" i="2"/>
  <c r="F2674" i="2"/>
  <c r="G2674" i="2"/>
  <c r="I2670" i="2"/>
  <c r="F2670" i="2"/>
  <c r="H2670" i="2"/>
  <c r="G2670" i="2"/>
  <c r="H2666" i="2"/>
  <c r="G2666" i="2"/>
  <c r="F2666" i="2"/>
  <c r="I2662" i="2"/>
  <c r="G2662" i="2"/>
  <c r="F2662" i="2"/>
  <c r="H2662" i="2"/>
  <c r="I2658" i="2"/>
  <c r="H2658" i="2"/>
  <c r="F2658" i="2"/>
  <c r="G2658" i="2"/>
  <c r="I2654" i="2"/>
  <c r="F2654" i="2"/>
  <c r="H2654" i="2"/>
  <c r="G2654" i="2"/>
  <c r="I2650" i="2"/>
  <c r="G2650" i="2"/>
  <c r="F2650" i="2"/>
  <c r="H2650" i="2"/>
  <c r="I2646" i="2"/>
  <c r="G2646" i="2"/>
  <c r="F2646" i="2"/>
  <c r="H2646" i="2"/>
  <c r="H2642" i="2"/>
  <c r="F2642" i="2"/>
  <c r="G2642" i="2"/>
  <c r="I2638" i="2"/>
  <c r="H2638" i="2"/>
  <c r="F2638" i="2"/>
  <c r="G2638" i="2"/>
  <c r="G2634" i="2"/>
  <c r="F2634" i="2"/>
  <c r="I2634" i="2"/>
  <c r="H2634" i="2"/>
  <c r="I2630" i="2"/>
  <c r="H2630" i="2"/>
  <c r="G2630" i="2"/>
  <c r="F2630" i="2"/>
  <c r="I2626" i="2"/>
  <c r="H2626" i="2"/>
  <c r="F2626" i="2"/>
  <c r="G2626" i="2"/>
  <c r="I2622" i="2"/>
  <c r="F2622" i="2"/>
  <c r="H2622" i="2"/>
  <c r="G2622" i="2"/>
  <c r="I2618" i="2"/>
  <c r="G2618" i="2"/>
  <c r="H2618" i="2"/>
  <c r="F2618" i="2"/>
  <c r="I2614" i="2"/>
  <c r="F2614" i="2"/>
  <c r="G2614" i="2"/>
  <c r="H2614" i="2"/>
  <c r="I2610" i="2"/>
  <c r="H2610" i="2"/>
  <c r="F2610" i="2"/>
  <c r="G2610" i="2"/>
  <c r="I2606" i="2"/>
  <c r="F2606" i="2"/>
  <c r="H2606" i="2"/>
  <c r="G2606" i="2"/>
  <c r="H2602" i="2"/>
  <c r="G2602" i="2"/>
  <c r="F2602" i="2"/>
  <c r="I2602" i="2"/>
  <c r="I2598" i="2"/>
  <c r="G2598" i="2"/>
  <c r="F2598" i="2"/>
  <c r="H2598" i="2"/>
  <c r="I2594" i="2"/>
  <c r="H2594" i="2"/>
  <c r="F2594" i="2"/>
  <c r="G2594" i="2"/>
  <c r="I2590" i="2"/>
  <c r="H2590" i="2"/>
  <c r="F2590" i="2"/>
  <c r="G2590" i="2"/>
  <c r="I2586" i="2"/>
  <c r="G2586" i="2"/>
  <c r="F2586" i="2"/>
  <c r="H2586" i="2"/>
  <c r="I2582" i="2"/>
  <c r="G2582" i="2"/>
  <c r="F2582" i="2"/>
  <c r="H2582" i="2"/>
  <c r="I2578" i="2"/>
  <c r="H2578" i="2"/>
  <c r="F2578" i="2"/>
  <c r="G2578" i="2"/>
  <c r="I2574" i="2"/>
  <c r="H2574" i="2"/>
  <c r="F2574" i="2"/>
  <c r="G2574" i="2"/>
  <c r="G2570" i="2"/>
  <c r="F2570" i="2"/>
  <c r="H2570" i="2"/>
  <c r="I2570" i="2"/>
  <c r="I2566" i="2"/>
  <c r="H2566" i="2"/>
  <c r="G2566" i="2"/>
  <c r="F2566" i="2"/>
  <c r="I2562" i="2"/>
  <c r="H2562" i="2"/>
  <c r="F2562" i="2"/>
  <c r="G2562" i="2"/>
  <c r="I2558" i="2"/>
  <c r="F2558" i="2"/>
  <c r="H2558" i="2"/>
  <c r="G2558" i="2"/>
  <c r="I2554" i="2"/>
  <c r="G2554" i="2"/>
  <c r="H2554" i="2"/>
  <c r="F2554" i="2"/>
  <c r="G2550" i="2"/>
  <c r="F2550" i="2"/>
  <c r="H2550" i="2"/>
  <c r="I2546" i="2"/>
  <c r="H2546" i="2"/>
  <c r="F2546" i="2"/>
  <c r="G2546" i="2"/>
  <c r="I2542" i="2"/>
  <c r="F2542" i="2"/>
  <c r="H2542" i="2"/>
  <c r="G2542" i="2"/>
  <c r="I2538" i="2"/>
  <c r="H2538" i="2"/>
  <c r="G2538" i="2"/>
  <c r="F2538" i="2"/>
  <c r="I2534" i="2"/>
  <c r="F2534" i="2"/>
  <c r="G2534" i="2"/>
  <c r="H2534" i="2"/>
  <c r="I2530" i="2"/>
  <c r="H2530" i="2"/>
  <c r="F2530" i="2"/>
  <c r="G2530" i="2"/>
  <c r="I2526" i="2"/>
  <c r="F2526" i="2"/>
  <c r="H2526" i="2"/>
  <c r="G2526" i="2"/>
  <c r="I2522" i="2"/>
  <c r="G2522" i="2"/>
  <c r="F2522" i="2"/>
  <c r="H2522" i="2"/>
  <c r="I2518" i="2"/>
  <c r="F2518" i="2"/>
  <c r="H2518" i="2"/>
  <c r="G2518" i="2"/>
  <c r="I2514" i="2"/>
  <c r="H2514" i="2"/>
  <c r="F2514" i="2"/>
  <c r="G2514" i="2"/>
  <c r="I2510" i="2"/>
  <c r="H2510" i="2"/>
  <c r="F2510" i="2"/>
  <c r="G2510" i="2"/>
  <c r="G2506" i="2"/>
  <c r="I2506" i="2"/>
  <c r="F2506" i="2"/>
  <c r="H2506" i="2"/>
  <c r="I2502" i="2"/>
  <c r="H2502" i="2"/>
  <c r="F2502" i="2"/>
  <c r="G2502" i="2"/>
  <c r="I2498" i="2"/>
  <c r="H2498" i="2"/>
  <c r="F2498" i="2"/>
  <c r="G2498" i="2"/>
  <c r="I2494" i="2"/>
  <c r="F2494" i="2"/>
  <c r="H2494" i="2"/>
  <c r="G2494" i="2"/>
  <c r="I2490" i="2"/>
  <c r="G2490" i="2"/>
  <c r="F2490" i="2"/>
  <c r="H2490" i="2"/>
  <c r="I2486" i="2"/>
  <c r="G2486" i="2"/>
  <c r="F2486" i="2"/>
  <c r="H2486" i="2"/>
  <c r="I2482" i="2"/>
  <c r="H2482" i="2"/>
  <c r="F2482" i="2"/>
  <c r="G2482" i="2"/>
  <c r="I2478" i="2"/>
  <c r="F2478" i="2"/>
  <c r="H2478" i="2"/>
  <c r="G2478" i="2"/>
  <c r="H2474" i="2"/>
  <c r="G2474" i="2"/>
  <c r="F2474" i="2"/>
  <c r="I2474" i="2"/>
  <c r="I2470" i="2"/>
  <c r="G2470" i="2"/>
  <c r="F2470" i="2"/>
  <c r="H2470" i="2"/>
  <c r="I2466" i="2"/>
  <c r="H2466" i="2"/>
  <c r="F2466" i="2"/>
  <c r="G2466" i="2"/>
  <c r="I2462" i="2"/>
  <c r="H2462" i="2"/>
  <c r="F2462" i="2"/>
  <c r="G2462" i="2"/>
  <c r="I2458" i="2"/>
  <c r="G2458" i="2"/>
  <c r="F2458" i="2"/>
  <c r="H2458" i="2"/>
  <c r="I2454" i="2"/>
  <c r="F2454" i="2"/>
  <c r="H2454" i="2"/>
  <c r="G2454" i="2"/>
  <c r="I2450" i="2"/>
  <c r="H2450" i="2"/>
  <c r="F2450" i="2"/>
  <c r="G2450" i="2"/>
  <c r="I2446" i="2"/>
  <c r="H2446" i="2"/>
  <c r="F2446" i="2"/>
  <c r="G2446" i="2"/>
  <c r="G2442" i="2"/>
  <c r="F2442" i="2"/>
  <c r="H2442" i="2"/>
  <c r="I2442" i="2"/>
  <c r="I2438" i="2"/>
  <c r="H2438" i="2"/>
  <c r="G2438" i="2"/>
  <c r="F2438" i="2"/>
  <c r="I2434" i="2"/>
  <c r="H2434" i="2"/>
  <c r="F2434" i="2"/>
  <c r="G2434" i="2"/>
  <c r="I2430" i="2"/>
  <c r="F2430" i="2"/>
  <c r="H2430" i="2"/>
  <c r="G2430" i="2"/>
  <c r="I2426" i="2"/>
  <c r="G2426" i="2"/>
  <c r="F2426" i="2"/>
  <c r="H2426" i="2"/>
  <c r="I2422" i="2"/>
  <c r="G2422" i="2"/>
  <c r="F2422" i="2"/>
  <c r="H2422" i="2"/>
  <c r="I2418" i="2"/>
  <c r="H2418" i="2"/>
  <c r="F2418" i="2"/>
  <c r="G2418" i="2"/>
  <c r="F2414" i="2"/>
  <c r="I2414" i="2" s="1"/>
  <c r="H2414" i="2"/>
  <c r="G2414" i="2"/>
  <c r="I2410" i="2"/>
  <c r="H2410" i="2"/>
  <c r="G2410" i="2"/>
  <c r="F2410" i="2"/>
  <c r="I2406" i="2"/>
  <c r="F2406" i="2"/>
  <c r="G2406" i="2"/>
  <c r="H2406" i="2"/>
  <c r="I2402" i="2"/>
  <c r="H2402" i="2"/>
  <c r="F2402" i="2"/>
  <c r="G2402" i="2"/>
  <c r="I2398" i="2"/>
  <c r="H2398" i="2"/>
  <c r="F2398" i="2"/>
  <c r="G2398" i="2"/>
  <c r="I2394" i="2"/>
  <c r="G2394" i="2"/>
  <c r="F2394" i="2"/>
  <c r="H2394" i="2"/>
  <c r="I2390" i="2"/>
  <c r="H2390" i="2"/>
  <c r="G2390" i="2"/>
  <c r="F2390" i="2"/>
  <c r="H2386" i="2"/>
  <c r="F2386" i="2"/>
  <c r="I2386" i="2" s="1"/>
  <c r="G2386" i="2"/>
  <c r="I2382" i="2"/>
  <c r="H2382" i="2"/>
  <c r="F2382" i="2"/>
  <c r="G2382" i="2"/>
  <c r="G2378" i="2"/>
  <c r="I2378" i="2"/>
  <c r="F2378" i="2"/>
  <c r="H2378" i="2"/>
  <c r="I2374" i="2"/>
  <c r="H2374" i="2"/>
  <c r="G2374" i="2"/>
  <c r="F2374" i="2"/>
  <c r="I2370" i="2"/>
  <c r="H2370" i="2"/>
  <c r="F2370" i="2"/>
  <c r="G2370" i="2"/>
  <c r="I2366" i="2"/>
  <c r="F2366" i="2"/>
  <c r="H2366" i="2"/>
  <c r="G2366" i="2"/>
  <c r="I2362" i="2"/>
  <c r="G2362" i="2"/>
  <c r="H2362" i="2"/>
  <c r="F2362" i="2"/>
  <c r="I2358" i="2"/>
  <c r="G2358" i="2"/>
  <c r="F2358" i="2"/>
  <c r="H2358" i="2"/>
  <c r="I2354" i="2"/>
  <c r="H2354" i="2"/>
  <c r="F2354" i="2"/>
  <c r="G2354" i="2"/>
  <c r="I2350" i="2"/>
  <c r="F2350" i="2"/>
  <c r="H2350" i="2"/>
  <c r="G2350" i="2"/>
  <c r="H2346" i="2"/>
  <c r="G2346" i="2"/>
  <c r="F2346" i="2"/>
  <c r="I2346" i="2"/>
  <c r="I2342" i="2"/>
  <c r="F2342" i="2"/>
  <c r="G2342" i="2"/>
  <c r="H2342" i="2"/>
  <c r="I2338" i="2"/>
  <c r="H2338" i="2"/>
  <c r="F2338" i="2"/>
  <c r="G2338" i="2"/>
  <c r="I2334" i="2"/>
  <c r="F2334" i="2"/>
  <c r="H2334" i="2"/>
  <c r="G2334" i="2"/>
  <c r="I2330" i="2"/>
  <c r="G2330" i="2"/>
  <c r="F2330" i="2"/>
  <c r="H2330" i="2"/>
  <c r="I2326" i="2"/>
  <c r="H2326" i="2"/>
  <c r="G2326" i="2"/>
  <c r="F2326" i="2"/>
  <c r="I2322" i="2"/>
  <c r="F2322" i="2"/>
  <c r="G2322" i="2"/>
  <c r="H2322" i="2"/>
  <c r="F2318" i="2"/>
  <c r="H2318" i="2"/>
  <c r="G2318" i="2"/>
  <c r="I2314" i="2"/>
  <c r="G2314" i="2"/>
  <c r="F2314" i="2"/>
  <c r="H2314" i="2"/>
  <c r="I2310" i="2"/>
  <c r="G2310" i="2"/>
  <c r="F2310" i="2"/>
  <c r="H2310" i="2"/>
  <c r="I2306" i="2"/>
  <c r="H2306" i="2"/>
  <c r="F2306" i="2"/>
  <c r="G2306" i="2"/>
  <c r="I2302" i="2"/>
  <c r="F2302" i="2"/>
  <c r="H2302" i="2"/>
  <c r="G2302" i="2"/>
  <c r="I2298" i="2"/>
  <c r="G2298" i="2"/>
  <c r="F2298" i="2"/>
  <c r="H2298" i="2"/>
  <c r="I2294" i="2"/>
  <c r="H2294" i="2"/>
  <c r="G2294" i="2"/>
  <c r="F2294" i="2"/>
  <c r="I2290" i="2"/>
  <c r="F2290" i="2"/>
  <c r="H2290" i="2"/>
  <c r="G2290" i="2"/>
  <c r="I2286" i="2"/>
  <c r="F2286" i="2"/>
  <c r="H2286" i="2"/>
  <c r="G2286" i="2"/>
  <c r="I2282" i="2"/>
  <c r="G2282" i="2"/>
  <c r="F2282" i="2"/>
  <c r="H2282" i="2"/>
  <c r="I2278" i="2"/>
  <c r="G2278" i="2"/>
  <c r="F2278" i="2"/>
  <c r="H2278" i="2"/>
  <c r="I2274" i="2"/>
  <c r="H2274" i="2"/>
  <c r="F2274" i="2"/>
  <c r="G2274" i="2"/>
  <c r="I2270" i="2"/>
  <c r="F2270" i="2"/>
  <c r="H2270" i="2"/>
  <c r="G2270" i="2"/>
  <c r="I2266" i="2"/>
  <c r="G2266" i="2"/>
  <c r="F2266" i="2"/>
  <c r="H2266" i="2"/>
  <c r="I2262" i="2"/>
  <c r="H2262" i="2"/>
  <c r="G2262" i="2"/>
  <c r="F2262" i="2"/>
  <c r="I2258" i="2"/>
  <c r="F2258" i="2"/>
  <c r="G2258" i="2"/>
  <c r="H2258" i="2"/>
  <c r="I2254" i="2"/>
  <c r="H2254" i="2"/>
  <c r="F2254" i="2"/>
  <c r="G2254" i="2"/>
  <c r="I2250" i="2"/>
  <c r="G2250" i="2"/>
  <c r="F2250" i="2"/>
  <c r="H2250" i="2"/>
  <c r="F2246" i="2"/>
  <c r="G2246" i="2"/>
  <c r="H2246" i="2"/>
  <c r="I2246" i="2"/>
  <c r="I2242" i="2"/>
  <c r="H2242" i="2"/>
  <c r="F2242" i="2"/>
  <c r="G2242" i="2"/>
  <c r="I2238" i="2"/>
  <c r="F2238" i="2"/>
  <c r="H2238" i="2"/>
  <c r="G2238" i="2"/>
  <c r="I2234" i="2"/>
  <c r="G2234" i="2"/>
  <c r="H2234" i="2"/>
  <c r="F2234" i="2"/>
  <c r="I2230" i="2"/>
  <c r="H2230" i="2"/>
  <c r="F2230" i="2"/>
  <c r="G2230" i="2"/>
  <c r="I2226" i="2"/>
  <c r="F2226" i="2"/>
  <c r="H2226" i="2"/>
  <c r="G2226" i="2"/>
  <c r="I2222" i="2"/>
  <c r="H2222" i="2"/>
  <c r="F2222" i="2"/>
  <c r="G2222" i="2"/>
  <c r="I2218" i="2"/>
  <c r="G2218" i="2"/>
  <c r="F2218" i="2"/>
  <c r="H2218" i="2"/>
  <c r="I2214" i="2"/>
  <c r="F2214" i="2"/>
  <c r="G2214" i="2"/>
  <c r="H2214" i="2"/>
  <c r="I2210" i="2"/>
  <c r="H2210" i="2"/>
  <c r="F2210" i="2"/>
  <c r="G2210" i="2"/>
  <c r="I2206" i="2"/>
  <c r="F2206" i="2"/>
  <c r="H2206" i="2"/>
  <c r="G2206" i="2"/>
  <c r="I2202" i="2"/>
  <c r="G2202" i="2"/>
  <c r="H2202" i="2"/>
  <c r="F2202" i="2"/>
  <c r="I2198" i="2"/>
  <c r="H2198" i="2"/>
  <c r="G2198" i="2"/>
  <c r="F2198" i="2"/>
  <c r="I2194" i="2"/>
  <c r="F2194" i="2"/>
  <c r="G2194" i="2"/>
  <c r="H2194" i="2"/>
  <c r="I2190" i="2"/>
  <c r="H2190" i="2"/>
  <c r="F2190" i="2"/>
  <c r="G2190" i="2"/>
  <c r="I2186" i="2"/>
  <c r="G2186" i="2"/>
  <c r="F2186" i="2"/>
  <c r="H2186" i="2"/>
  <c r="G2182" i="2"/>
  <c r="F2182" i="2"/>
  <c r="H2182" i="2"/>
  <c r="I2182" i="2"/>
  <c r="I2178" i="2"/>
  <c r="H2178" i="2"/>
  <c r="F2178" i="2"/>
  <c r="G2178" i="2"/>
  <c r="I2174" i="2"/>
  <c r="F2174" i="2"/>
  <c r="H2174" i="2"/>
  <c r="G2174" i="2"/>
  <c r="I2170" i="2"/>
  <c r="G2170" i="2"/>
  <c r="H2170" i="2"/>
  <c r="F2170" i="2"/>
  <c r="I2166" i="2"/>
  <c r="H2166" i="2"/>
  <c r="G2166" i="2"/>
  <c r="F2166" i="2"/>
  <c r="I2162" i="2"/>
  <c r="F2162" i="2"/>
  <c r="H2162" i="2"/>
  <c r="G2162" i="2"/>
  <c r="I2158" i="2"/>
  <c r="F2158" i="2"/>
  <c r="H2158" i="2"/>
  <c r="G2158" i="2"/>
  <c r="I2154" i="2"/>
  <c r="G2154" i="2"/>
  <c r="F2154" i="2"/>
  <c r="H2154" i="2"/>
  <c r="I2150" i="2"/>
  <c r="G2150" i="2"/>
  <c r="F2150" i="2"/>
  <c r="H2150" i="2"/>
  <c r="I2146" i="2"/>
  <c r="H2146" i="2"/>
  <c r="F2146" i="2"/>
  <c r="G2146" i="2"/>
  <c r="I2142" i="2"/>
  <c r="F2142" i="2"/>
  <c r="H2142" i="2"/>
  <c r="G2142" i="2"/>
  <c r="G2138" i="2"/>
  <c r="F2138" i="2"/>
  <c r="H2138" i="2"/>
  <c r="I2138" i="2"/>
  <c r="I2134" i="2"/>
  <c r="H2134" i="2"/>
  <c r="G2134" i="2"/>
  <c r="F2134" i="2"/>
  <c r="I2130" i="2"/>
  <c r="F2130" i="2"/>
  <c r="G2130" i="2"/>
  <c r="H2130" i="2"/>
  <c r="I2126" i="2"/>
  <c r="H2126" i="2"/>
  <c r="F2126" i="2"/>
  <c r="G2126" i="2"/>
  <c r="I2122" i="2"/>
  <c r="G2122" i="2"/>
  <c r="F2122" i="2"/>
  <c r="H2122" i="2"/>
  <c r="G2118" i="2"/>
  <c r="F2118" i="2"/>
  <c r="H2118" i="2"/>
  <c r="I2118" i="2"/>
  <c r="I2114" i="2"/>
  <c r="H2114" i="2"/>
  <c r="F2114" i="2"/>
  <c r="G2114" i="2"/>
  <c r="I2110" i="2"/>
  <c r="F2110" i="2"/>
  <c r="H2110" i="2"/>
  <c r="G2110" i="2"/>
  <c r="I2106" i="2"/>
  <c r="G2106" i="2"/>
  <c r="H2106" i="2"/>
  <c r="F2106" i="2"/>
  <c r="I2102" i="2"/>
  <c r="H2102" i="2"/>
  <c r="G2102" i="2"/>
  <c r="F2102" i="2"/>
  <c r="I2098" i="2"/>
  <c r="F2098" i="2"/>
  <c r="H2098" i="2"/>
  <c r="G2098" i="2"/>
  <c r="I2094" i="2"/>
  <c r="F2094" i="2"/>
  <c r="H2094" i="2"/>
  <c r="G2094" i="2"/>
  <c r="I2090" i="2"/>
  <c r="G2090" i="2"/>
  <c r="F2090" i="2"/>
  <c r="H2090" i="2"/>
  <c r="I2086" i="2"/>
  <c r="G2086" i="2"/>
  <c r="F2086" i="2"/>
  <c r="H2086" i="2"/>
  <c r="I2082" i="2"/>
  <c r="H2082" i="2"/>
  <c r="F2082" i="2"/>
  <c r="G2082" i="2"/>
  <c r="I2078" i="2"/>
  <c r="F2078" i="2"/>
  <c r="H2078" i="2"/>
  <c r="G2078" i="2"/>
  <c r="I2074" i="2"/>
  <c r="G2074" i="2"/>
  <c r="H2074" i="2"/>
  <c r="F2074" i="2"/>
  <c r="I2070" i="2"/>
  <c r="H2070" i="2"/>
  <c r="F2070" i="2"/>
  <c r="G2070" i="2"/>
  <c r="I2066" i="2"/>
  <c r="F2066" i="2"/>
  <c r="G2066" i="2"/>
  <c r="H2066" i="2"/>
  <c r="I2062" i="2"/>
  <c r="F2062" i="2"/>
  <c r="H2062" i="2"/>
  <c r="G2062" i="2"/>
  <c r="I2058" i="2"/>
  <c r="G2058" i="2"/>
  <c r="F2058" i="2"/>
  <c r="H2058" i="2"/>
  <c r="G2054" i="2"/>
  <c r="F2054" i="2"/>
  <c r="I2054" i="2"/>
  <c r="H2054" i="2"/>
  <c r="I2050" i="2"/>
  <c r="H2050" i="2"/>
  <c r="F2050" i="2"/>
  <c r="G2050" i="2"/>
  <c r="I2046" i="2"/>
  <c r="F2046" i="2"/>
  <c r="H2046" i="2"/>
  <c r="G2046" i="2"/>
  <c r="I2042" i="2"/>
  <c r="G2042" i="2"/>
  <c r="F2042" i="2"/>
  <c r="H2042" i="2"/>
  <c r="I2038" i="2"/>
  <c r="H2038" i="2"/>
  <c r="G2038" i="2"/>
  <c r="F2038" i="2"/>
  <c r="I2034" i="2"/>
  <c r="F2034" i="2"/>
  <c r="H2034" i="2"/>
  <c r="G2034" i="2"/>
  <c r="I2030" i="2"/>
  <c r="F2030" i="2"/>
  <c r="H2030" i="2"/>
  <c r="G2030" i="2"/>
  <c r="I2026" i="2"/>
  <c r="G2026" i="2"/>
  <c r="F2026" i="2"/>
  <c r="H2026" i="2"/>
  <c r="I2022" i="2"/>
  <c r="G2022" i="2"/>
  <c r="F2022" i="2"/>
  <c r="H2022" i="2"/>
  <c r="I2018" i="2"/>
  <c r="H2018" i="2"/>
  <c r="F2018" i="2"/>
  <c r="G2018" i="2"/>
  <c r="I2014" i="2"/>
  <c r="F2014" i="2"/>
  <c r="H2014" i="2"/>
  <c r="G2014" i="2"/>
  <c r="I2010" i="2"/>
  <c r="G2010" i="2"/>
  <c r="F2010" i="2"/>
  <c r="H2010" i="2"/>
  <c r="I2006" i="2"/>
  <c r="H2006" i="2"/>
  <c r="G2006" i="2"/>
  <c r="F2006" i="2"/>
  <c r="I2002" i="2"/>
  <c r="F2002" i="2"/>
  <c r="G2002" i="2"/>
  <c r="H2002" i="2"/>
  <c r="I1998" i="2"/>
  <c r="F1998" i="2"/>
  <c r="H1998" i="2"/>
  <c r="G1998" i="2"/>
  <c r="I1994" i="2"/>
  <c r="G1994" i="2"/>
  <c r="F1994" i="2"/>
  <c r="H1994" i="2"/>
  <c r="F1990" i="2"/>
  <c r="G1990" i="2"/>
  <c r="H1990" i="2"/>
  <c r="I1990" i="2"/>
  <c r="I1986" i="2"/>
  <c r="H1986" i="2"/>
  <c r="F1986" i="2"/>
  <c r="G1986" i="2"/>
  <c r="I1982" i="2"/>
  <c r="F1982" i="2"/>
  <c r="H1982" i="2"/>
  <c r="G1982" i="2"/>
  <c r="I1978" i="2"/>
  <c r="G1978" i="2"/>
  <c r="F1978" i="2"/>
  <c r="H1978" i="2"/>
  <c r="I1974" i="2"/>
  <c r="H1974" i="2"/>
  <c r="G1974" i="2"/>
  <c r="F1974" i="2"/>
  <c r="I1970" i="2"/>
  <c r="F1970" i="2"/>
  <c r="H1970" i="2"/>
  <c r="G1970" i="2"/>
  <c r="I1966" i="2"/>
  <c r="F1966" i="2"/>
  <c r="H1966" i="2"/>
  <c r="G1966" i="2"/>
  <c r="I1962" i="2"/>
  <c r="G1962" i="2"/>
  <c r="F1962" i="2"/>
  <c r="H1962" i="2"/>
  <c r="I1958" i="2"/>
  <c r="G1958" i="2"/>
  <c r="F1958" i="2"/>
  <c r="H1958" i="2"/>
  <c r="I1954" i="2"/>
  <c r="H1954" i="2"/>
  <c r="F1954" i="2"/>
  <c r="G1954" i="2"/>
  <c r="I1950" i="2"/>
  <c r="F1950" i="2"/>
  <c r="H1950" i="2"/>
  <c r="G1950" i="2"/>
  <c r="I1946" i="2"/>
  <c r="G1946" i="2"/>
  <c r="F1946" i="2"/>
  <c r="H1946" i="2"/>
  <c r="I1942" i="2"/>
  <c r="H1942" i="2"/>
  <c r="G1942" i="2"/>
  <c r="F1942" i="2"/>
  <c r="I1938" i="2"/>
  <c r="F1938" i="2"/>
  <c r="G1938" i="2"/>
  <c r="H1938" i="2"/>
  <c r="I1934" i="2"/>
  <c r="F1934" i="2"/>
  <c r="H1934" i="2"/>
  <c r="G1934" i="2"/>
  <c r="I1930" i="2"/>
  <c r="G1930" i="2"/>
  <c r="F1930" i="2"/>
  <c r="H1930" i="2"/>
  <c r="G1926" i="2"/>
  <c r="F1926" i="2"/>
  <c r="H1926" i="2"/>
  <c r="I1926" i="2"/>
  <c r="I1922" i="2"/>
  <c r="H1922" i="2"/>
  <c r="F1922" i="2"/>
  <c r="G1922" i="2"/>
  <c r="I1918" i="2"/>
  <c r="F1918" i="2"/>
  <c r="H1918" i="2"/>
  <c r="G1918" i="2"/>
  <c r="I1914" i="2"/>
  <c r="G1914" i="2"/>
  <c r="F1914" i="2"/>
  <c r="H1914" i="2"/>
  <c r="I1910" i="2"/>
  <c r="H1910" i="2"/>
  <c r="G1910" i="2"/>
  <c r="F1910" i="2"/>
  <c r="I1906" i="2"/>
  <c r="F1906" i="2"/>
  <c r="H1906" i="2"/>
  <c r="G1906" i="2"/>
  <c r="I1902" i="2"/>
  <c r="H1902" i="2"/>
  <c r="F1902" i="2"/>
  <c r="G1902" i="2"/>
  <c r="I1898" i="2"/>
  <c r="G1898" i="2"/>
  <c r="F1898" i="2"/>
  <c r="H1898" i="2"/>
  <c r="I1894" i="2"/>
  <c r="F1894" i="2"/>
  <c r="G1894" i="2"/>
  <c r="H1894" i="2"/>
  <c r="I1890" i="2"/>
  <c r="H1890" i="2"/>
  <c r="F1890" i="2"/>
  <c r="G1890" i="2"/>
  <c r="I1886" i="2"/>
  <c r="F1886" i="2"/>
  <c r="H1886" i="2"/>
  <c r="G1886" i="2"/>
  <c r="I1882" i="2"/>
  <c r="G1882" i="2"/>
  <c r="H1882" i="2"/>
  <c r="F1882" i="2"/>
  <c r="I1878" i="2"/>
  <c r="H1878" i="2"/>
  <c r="G1878" i="2"/>
  <c r="F1878" i="2"/>
  <c r="I1874" i="2"/>
  <c r="F1874" i="2"/>
  <c r="G1874" i="2"/>
  <c r="H1874" i="2"/>
  <c r="I1870" i="2"/>
  <c r="F1870" i="2"/>
  <c r="H1870" i="2"/>
  <c r="G1870" i="2"/>
  <c r="I1866" i="2"/>
  <c r="G1866" i="2"/>
  <c r="F1866" i="2"/>
  <c r="H1866" i="2"/>
  <c r="I1862" i="2"/>
  <c r="G1862" i="2"/>
  <c r="F1862" i="2"/>
  <c r="H1862" i="2"/>
  <c r="I1858" i="2"/>
  <c r="H1858" i="2"/>
  <c r="F1858" i="2"/>
  <c r="G1858" i="2"/>
  <c r="I1854" i="2"/>
  <c r="F1854" i="2"/>
  <c r="H1854" i="2"/>
  <c r="G1854" i="2"/>
  <c r="I1850" i="2"/>
  <c r="G1850" i="2"/>
  <c r="F1850" i="2"/>
  <c r="H1850" i="2"/>
  <c r="I1846" i="2"/>
  <c r="H1846" i="2"/>
  <c r="F1846" i="2"/>
  <c r="G1846" i="2"/>
  <c r="I1842" i="2"/>
  <c r="F1842" i="2"/>
  <c r="H1842" i="2"/>
  <c r="G1842" i="2"/>
  <c r="I1838" i="2"/>
  <c r="F1838" i="2"/>
  <c r="H1838" i="2"/>
  <c r="G1838" i="2"/>
  <c r="I1834" i="2"/>
  <c r="G1834" i="2"/>
  <c r="F1834" i="2"/>
  <c r="H1834" i="2"/>
  <c r="I1830" i="2"/>
  <c r="F1830" i="2"/>
  <c r="G1830" i="2"/>
  <c r="H1830" i="2"/>
  <c r="I1826" i="2"/>
  <c r="H1826" i="2"/>
  <c r="F1826" i="2"/>
  <c r="G1826" i="2"/>
  <c r="I1822" i="2"/>
  <c r="F1822" i="2"/>
  <c r="H1822" i="2"/>
  <c r="G1822" i="2"/>
  <c r="I1818" i="2"/>
  <c r="G1818" i="2"/>
  <c r="F1818" i="2"/>
  <c r="H1818" i="2"/>
  <c r="I1814" i="2"/>
  <c r="H1814" i="2"/>
  <c r="G1814" i="2"/>
  <c r="F1814" i="2"/>
  <c r="I1810" i="2"/>
  <c r="F1810" i="2"/>
  <c r="G1810" i="2"/>
  <c r="H1810" i="2"/>
  <c r="I1806" i="2"/>
  <c r="H1806" i="2"/>
  <c r="F1806" i="2"/>
  <c r="G1806" i="2"/>
  <c r="I1802" i="2"/>
  <c r="G1802" i="2"/>
  <c r="F1802" i="2"/>
  <c r="H1802" i="2"/>
  <c r="G1798" i="2"/>
  <c r="I1798" i="2"/>
  <c r="F1798" i="2"/>
  <c r="H1798" i="2"/>
  <c r="I1794" i="2"/>
  <c r="H1794" i="2"/>
  <c r="F1794" i="2"/>
  <c r="G1794" i="2"/>
  <c r="I1790" i="2"/>
  <c r="F1790" i="2"/>
  <c r="H1790" i="2"/>
  <c r="G1790" i="2"/>
  <c r="I1786" i="2"/>
  <c r="G1786" i="2"/>
  <c r="H1786" i="2"/>
  <c r="F1786" i="2"/>
  <c r="I1782" i="2"/>
  <c r="H1782" i="2"/>
  <c r="G1782" i="2"/>
  <c r="F1782" i="2"/>
  <c r="I1778" i="2"/>
  <c r="F1778" i="2"/>
  <c r="H1778" i="2"/>
  <c r="G1778" i="2"/>
  <c r="I1774" i="2"/>
  <c r="H1774" i="2"/>
  <c r="F1774" i="2"/>
  <c r="G1774" i="2"/>
  <c r="I1770" i="2"/>
  <c r="G1770" i="2"/>
  <c r="F1770" i="2"/>
  <c r="H1770" i="2"/>
  <c r="I1766" i="2"/>
  <c r="F1766" i="2"/>
  <c r="G1766" i="2"/>
  <c r="H1766" i="2"/>
  <c r="I1762" i="2"/>
  <c r="H1762" i="2"/>
  <c r="F1762" i="2"/>
  <c r="G1762" i="2"/>
  <c r="I1758" i="2"/>
  <c r="F1758" i="2"/>
  <c r="H1758" i="2"/>
  <c r="G1758" i="2"/>
  <c r="I1754" i="2"/>
  <c r="G1754" i="2"/>
  <c r="F1754" i="2"/>
  <c r="H1754" i="2"/>
  <c r="I1750" i="2"/>
  <c r="H1750" i="2"/>
  <c r="G1750" i="2"/>
  <c r="F1750" i="2"/>
  <c r="I1746" i="2"/>
  <c r="F1746" i="2"/>
  <c r="G1746" i="2"/>
  <c r="H1746" i="2"/>
  <c r="I1742" i="2"/>
  <c r="H1742" i="2"/>
  <c r="F1742" i="2"/>
  <c r="G1742" i="2"/>
  <c r="I1738" i="2"/>
  <c r="G1738" i="2"/>
  <c r="F1738" i="2"/>
  <c r="H1738" i="2"/>
  <c r="F1734" i="2"/>
  <c r="G1734" i="2"/>
  <c r="I1734" i="2"/>
  <c r="H1734" i="2"/>
  <c r="I1730" i="2"/>
  <c r="H1730" i="2"/>
  <c r="F1730" i="2"/>
  <c r="G1730" i="2"/>
  <c r="I1726" i="2"/>
  <c r="F1726" i="2"/>
  <c r="H1726" i="2"/>
  <c r="G1726" i="2"/>
  <c r="I1722" i="2"/>
  <c r="G1722" i="2"/>
  <c r="F1722" i="2"/>
  <c r="H1722" i="2"/>
  <c r="I1718" i="2"/>
  <c r="H1718" i="2"/>
  <c r="G1718" i="2"/>
  <c r="F1718" i="2"/>
  <c r="I1714" i="2"/>
  <c r="F1714" i="2"/>
  <c r="H1714" i="2"/>
  <c r="G1714" i="2"/>
  <c r="I1710" i="2"/>
  <c r="F1710" i="2"/>
  <c r="H1710" i="2"/>
  <c r="G1710" i="2"/>
  <c r="I1706" i="2"/>
  <c r="G1706" i="2"/>
  <c r="F1706" i="2"/>
  <c r="H1706" i="2"/>
  <c r="I1702" i="2"/>
  <c r="F1702" i="2"/>
  <c r="G1702" i="2"/>
  <c r="H1702" i="2"/>
  <c r="I1698" i="2"/>
  <c r="H1698" i="2"/>
  <c r="F1698" i="2"/>
  <c r="G1698" i="2"/>
  <c r="I1694" i="2"/>
  <c r="F1694" i="2"/>
  <c r="H1694" i="2"/>
  <c r="G1694" i="2"/>
  <c r="I1690" i="2"/>
  <c r="G1690" i="2"/>
  <c r="F1690" i="2"/>
  <c r="H1690" i="2"/>
  <c r="I1686" i="2"/>
  <c r="H1686" i="2"/>
  <c r="G1686" i="2"/>
  <c r="F1686" i="2"/>
  <c r="I1682" i="2"/>
  <c r="F1682" i="2"/>
  <c r="G1682" i="2"/>
  <c r="H1682" i="2"/>
  <c r="I1678" i="2"/>
  <c r="F1678" i="2"/>
  <c r="H1678" i="2"/>
  <c r="G1678" i="2"/>
  <c r="I1674" i="2"/>
  <c r="G1674" i="2"/>
  <c r="F1674" i="2"/>
  <c r="H1674" i="2"/>
  <c r="F1670" i="2"/>
  <c r="G1670" i="2"/>
  <c r="H1670" i="2"/>
  <c r="I1670" i="2"/>
  <c r="I1666" i="2"/>
  <c r="H1666" i="2"/>
  <c r="F1666" i="2"/>
  <c r="G1666" i="2"/>
  <c r="I1662" i="2"/>
  <c r="F1662" i="2"/>
  <c r="H1662" i="2"/>
  <c r="G1662" i="2"/>
  <c r="I1658" i="2"/>
  <c r="G1658" i="2"/>
  <c r="F1658" i="2"/>
  <c r="H1658" i="2"/>
  <c r="I1654" i="2"/>
  <c r="H1654" i="2"/>
  <c r="G1654" i="2"/>
  <c r="F1654" i="2"/>
  <c r="I1650" i="2"/>
  <c r="F1650" i="2"/>
  <c r="H1650" i="2"/>
  <c r="G1650" i="2"/>
  <c r="I1646" i="2"/>
  <c r="H1646" i="2"/>
  <c r="F1646" i="2"/>
  <c r="G1646" i="2"/>
  <c r="I1642" i="2"/>
  <c r="G1642" i="2"/>
  <c r="F1642" i="2"/>
  <c r="H1642" i="2"/>
  <c r="I1638" i="2"/>
  <c r="G1638" i="2"/>
  <c r="F1638" i="2"/>
  <c r="H1638" i="2"/>
  <c r="I1634" i="2"/>
  <c r="H1634" i="2"/>
  <c r="F1634" i="2"/>
  <c r="G1634" i="2"/>
  <c r="I1630" i="2"/>
  <c r="F1630" i="2"/>
  <c r="H1630" i="2"/>
  <c r="G1630" i="2"/>
  <c r="I1626" i="2"/>
  <c r="G1626" i="2"/>
  <c r="H1626" i="2"/>
  <c r="F1626" i="2"/>
  <c r="I1622" i="2"/>
  <c r="H1622" i="2"/>
  <c r="F1622" i="2"/>
  <c r="G1622" i="2"/>
  <c r="I1618" i="2"/>
  <c r="F1618" i="2"/>
  <c r="G1618" i="2"/>
  <c r="H1618" i="2"/>
  <c r="I1614" i="2"/>
  <c r="H1614" i="2"/>
  <c r="F1614" i="2"/>
  <c r="G1614" i="2"/>
  <c r="I1610" i="2"/>
  <c r="G1610" i="2"/>
  <c r="F1610" i="2"/>
  <c r="H1610" i="2"/>
  <c r="I1606" i="2"/>
  <c r="F1606" i="2"/>
  <c r="G1606" i="2"/>
  <c r="H1606" i="2"/>
  <c r="I1602" i="2"/>
  <c r="H1602" i="2"/>
  <c r="F1602" i="2"/>
  <c r="G1602" i="2"/>
  <c r="I1598" i="2"/>
  <c r="F1598" i="2"/>
  <c r="H1598" i="2"/>
  <c r="G1598" i="2"/>
  <c r="I1594" i="2"/>
  <c r="G1594" i="2"/>
  <c r="H1594" i="2"/>
  <c r="F1594" i="2"/>
  <c r="I1590" i="2"/>
  <c r="H1590" i="2"/>
  <c r="F1590" i="2"/>
  <c r="G1590" i="2"/>
  <c r="I1586" i="2"/>
  <c r="F1586" i="2"/>
  <c r="H1586" i="2"/>
  <c r="G1586" i="2"/>
  <c r="I1582" i="2"/>
  <c r="H1582" i="2"/>
  <c r="F1582" i="2"/>
  <c r="G1582" i="2"/>
  <c r="I1578" i="2"/>
  <c r="G1578" i="2"/>
  <c r="F1578" i="2"/>
  <c r="H1578" i="2"/>
  <c r="I1574" i="2"/>
  <c r="G1574" i="2"/>
  <c r="F1574" i="2"/>
  <c r="H1574" i="2"/>
  <c r="I1570" i="2"/>
  <c r="H1570" i="2"/>
  <c r="F1570" i="2"/>
  <c r="G1570" i="2"/>
  <c r="I1566" i="2"/>
  <c r="F1566" i="2"/>
  <c r="H1566" i="2"/>
  <c r="G1566" i="2"/>
  <c r="I1562" i="2"/>
  <c r="G1562" i="2"/>
  <c r="H1562" i="2"/>
  <c r="F1562" i="2"/>
  <c r="I1558" i="2"/>
  <c r="H1558" i="2"/>
  <c r="F1558" i="2"/>
  <c r="G1558" i="2"/>
  <c r="I1554" i="2"/>
  <c r="F1554" i="2"/>
  <c r="G1554" i="2"/>
  <c r="H1554" i="2"/>
  <c r="I1550" i="2"/>
  <c r="F1550" i="2"/>
  <c r="H1550" i="2"/>
  <c r="G1550" i="2"/>
  <c r="I1546" i="2"/>
  <c r="G1546" i="2"/>
  <c r="F1546" i="2"/>
  <c r="H1546" i="2"/>
  <c r="I1542" i="2"/>
  <c r="G1542" i="2"/>
  <c r="F1542" i="2"/>
  <c r="H1542" i="2"/>
  <c r="I1538" i="2"/>
  <c r="H1538" i="2"/>
  <c r="F1538" i="2"/>
  <c r="G1538" i="2"/>
  <c r="I1534" i="2"/>
  <c r="F1534" i="2"/>
  <c r="H1534" i="2"/>
  <c r="G1534" i="2"/>
  <c r="I1530" i="2"/>
  <c r="G1530" i="2"/>
  <c r="F1530" i="2"/>
  <c r="H1530" i="2"/>
  <c r="I1526" i="2"/>
  <c r="H1526" i="2"/>
  <c r="G1526" i="2"/>
  <c r="F1526" i="2"/>
  <c r="I1522" i="2"/>
  <c r="F1522" i="2"/>
  <c r="H1522" i="2"/>
  <c r="G1522" i="2"/>
  <c r="I1518" i="2"/>
  <c r="H1518" i="2"/>
  <c r="F1518" i="2"/>
  <c r="G1518" i="2"/>
  <c r="I1514" i="2"/>
  <c r="G1514" i="2"/>
  <c r="F1514" i="2"/>
  <c r="H1514" i="2"/>
  <c r="I1510" i="2"/>
  <c r="F1510" i="2"/>
  <c r="G1510" i="2"/>
  <c r="H1510" i="2"/>
  <c r="I1506" i="2"/>
  <c r="H1506" i="2"/>
  <c r="F1506" i="2"/>
  <c r="G1506" i="2"/>
  <c r="I1502" i="2"/>
  <c r="F1502" i="2"/>
  <c r="H1502" i="2"/>
  <c r="G1502" i="2"/>
  <c r="I1498" i="2"/>
  <c r="G1498" i="2"/>
  <c r="H1498" i="2"/>
  <c r="F1498" i="2"/>
  <c r="I1494" i="2"/>
  <c r="H1494" i="2"/>
  <c r="F1494" i="2"/>
  <c r="G1494" i="2"/>
  <c r="I1490" i="2"/>
  <c r="F1490" i="2"/>
  <c r="G1490" i="2"/>
  <c r="H1490" i="2"/>
  <c r="I1486" i="2"/>
  <c r="F1486" i="2"/>
  <c r="H1486" i="2"/>
  <c r="G1486" i="2"/>
  <c r="I1482" i="2"/>
  <c r="G1482" i="2"/>
  <c r="F1482" i="2"/>
  <c r="H1482" i="2"/>
  <c r="F1478" i="2"/>
  <c r="G1478" i="2"/>
  <c r="H1478" i="2"/>
  <c r="I1478" i="2"/>
  <c r="I1474" i="2"/>
  <c r="H1474" i="2"/>
  <c r="F1474" i="2"/>
  <c r="G1474" i="2"/>
  <c r="I1470" i="2"/>
  <c r="F1470" i="2"/>
  <c r="H1470" i="2"/>
  <c r="G1470" i="2"/>
  <c r="I1466" i="2"/>
  <c r="G1466" i="2"/>
  <c r="H1466" i="2"/>
  <c r="F1466" i="2"/>
  <c r="I1462" i="2"/>
  <c r="H1462" i="2"/>
  <c r="F1462" i="2"/>
  <c r="G1462" i="2"/>
  <c r="I1458" i="2"/>
  <c r="F1458" i="2"/>
  <c r="H1458" i="2"/>
  <c r="G1458" i="2"/>
  <c r="I1454" i="2"/>
  <c r="H1454" i="2"/>
  <c r="F1454" i="2"/>
  <c r="G1454" i="2"/>
  <c r="G1450" i="2"/>
  <c r="F1450" i="2"/>
  <c r="H1450" i="2"/>
  <c r="I1446" i="2"/>
  <c r="F1446" i="2"/>
  <c r="G1446" i="2"/>
  <c r="H1446" i="2"/>
  <c r="I1442" i="2"/>
  <c r="H1442" i="2"/>
  <c r="F1442" i="2"/>
  <c r="G1442" i="2"/>
  <c r="I1438" i="2"/>
  <c r="F1438" i="2"/>
  <c r="H1438" i="2"/>
  <c r="G1438" i="2"/>
  <c r="I1434" i="2"/>
  <c r="G1434" i="2"/>
  <c r="F1434" i="2"/>
  <c r="H1434" i="2"/>
  <c r="I1430" i="2"/>
  <c r="H1430" i="2"/>
  <c r="G1430" i="2"/>
  <c r="F1430" i="2"/>
  <c r="I1426" i="2"/>
  <c r="F1426" i="2"/>
  <c r="G1426" i="2"/>
  <c r="H1426" i="2"/>
  <c r="I1422" i="2"/>
  <c r="H1422" i="2"/>
  <c r="F1422" i="2"/>
  <c r="G1422" i="2"/>
  <c r="I1418" i="2"/>
  <c r="H1418" i="2"/>
  <c r="G1418" i="2"/>
  <c r="F1418" i="2"/>
  <c r="H1414" i="2"/>
  <c r="F1414" i="2"/>
  <c r="G1414" i="2"/>
  <c r="I1414" i="2"/>
  <c r="I1410" i="2"/>
  <c r="H1410" i="2"/>
  <c r="F1410" i="2"/>
  <c r="G1410" i="2"/>
  <c r="H1406" i="2"/>
  <c r="F1406" i="2"/>
  <c r="G1406" i="2"/>
  <c r="I1402" i="2"/>
  <c r="H1402" i="2"/>
  <c r="G1402" i="2"/>
  <c r="F1402" i="2"/>
  <c r="I1398" i="2"/>
  <c r="H1398" i="2"/>
  <c r="G1398" i="2"/>
  <c r="F1398" i="2"/>
  <c r="I1394" i="2"/>
  <c r="H1394" i="2"/>
  <c r="F1394" i="2"/>
  <c r="G1394" i="2"/>
  <c r="I1390" i="2"/>
  <c r="H1390" i="2"/>
  <c r="F1390" i="2"/>
  <c r="G1390" i="2"/>
  <c r="I1386" i="2"/>
  <c r="H1386" i="2"/>
  <c r="G1386" i="2"/>
  <c r="F1386" i="2"/>
  <c r="H1382" i="2"/>
  <c r="F1382" i="2"/>
  <c r="I1382" i="2" s="1"/>
  <c r="G1382" i="2"/>
  <c r="I1378" i="2"/>
  <c r="H1378" i="2"/>
  <c r="F1378" i="2"/>
  <c r="G1378" i="2"/>
  <c r="I1374" i="2"/>
  <c r="F1374" i="2"/>
  <c r="H1374" i="2"/>
  <c r="G1374" i="2"/>
  <c r="I1370" i="2"/>
  <c r="H1370" i="2"/>
  <c r="G1370" i="2"/>
  <c r="F1370" i="2"/>
  <c r="I1366" i="2"/>
  <c r="H1366" i="2"/>
  <c r="F1366" i="2"/>
  <c r="G1366" i="2"/>
  <c r="I1362" i="2"/>
  <c r="H1362" i="2"/>
  <c r="F1362" i="2"/>
  <c r="G1362" i="2"/>
  <c r="I1358" i="2"/>
  <c r="F1358" i="2"/>
  <c r="G1358" i="2"/>
  <c r="H1358" i="2"/>
  <c r="I1354" i="2"/>
  <c r="H1354" i="2"/>
  <c r="G1354" i="2"/>
  <c r="F1354" i="2"/>
  <c r="H1350" i="2"/>
  <c r="I1350" i="2"/>
  <c r="G1350" i="2"/>
  <c r="F1350" i="2"/>
  <c r="I1346" i="2"/>
  <c r="F1346" i="2"/>
  <c r="H1346" i="2"/>
  <c r="G1346" i="2"/>
  <c r="I1342" i="2"/>
  <c r="F1342" i="2"/>
  <c r="H1342" i="2"/>
  <c r="G1342" i="2"/>
  <c r="I1338" i="2"/>
  <c r="H1338" i="2"/>
  <c r="G1338" i="2"/>
  <c r="F1338" i="2"/>
  <c r="I1334" i="2"/>
  <c r="H1334" i="2"/>
  <c r="F1334" i="2"/>
  <c r="G1334" i="2"/>
  <c r="I1330" i="2"/>
  <c r="H1330" i="2"/>
  <c r="F1330" i="2"/>
  <c r="G1330" i="2"/>
  <c r="I1326" i="2"/>
  <c r="F1326" i="2"/>
  <c r="H1326" i="2"/>
  <c r="G1326" i="2"/>
  <c r="I1322" i="2"/>
  <c r="H1322" i="2"/>
  <c r="G1322" i="2"/>
  <c r="F1322" i="2"/>
  <c r="H1318" i="2"/>
  <c r="I1318" i="2"/>
  <c r="F1318" i="2"/>
  <c r="G1318" i="2"/>
  <c r="F1314" i="2"/>
  <c r="H1314" i="2"/>
  <c r="G1314" i="2"/>
  <c r="I1310" i="2"/>
  <c r="H1310" i="2"/>
  <c r="F1310" i="2"/>
  <c r="G1310" i="2"/>
  <c r="I1306" i="2"/>
  <c r="H1306" i="2"/>
  <c r="G1306" i="2"/>
  <c r="F1306" i="2"/>
  <c r="I1302" i="2"/>
  <c r="H1302" i="2"/>
  <c r="G1302" i="2"/>
  <c r="F1302" i="2"/>
  <c r="I1298" i="2"/>
  <c r="H1298" i="2"/>
  <c r="F1298" i="2"/>
  <c r="G1298" i="2"/>
  <c r="I1294" i="2"/>
  <c r="F1294" i="2"/>
  <c r="H1294" i="2"/>
  <c r="G1294" i="2"/>
  <c r="H1290" i="2"/>
  <c r="G1290" i="2"/>
  <c r="F1290" i="2"/>
  <c r="I1286" i="2"/>
  <c r="H1286" i="2"/>
  <c r="F1286" i="2"/>
  <c r="G1286" i="2"/>
  <c r="I1282" i="2"/>
  <c r="H1282" i="2"/>
  <c r="F1282" i="2"/>
  <c r="G1282" i="2"/>
  <c r="I1278" i="2"/>
  <c r="H1278" i="2"/>
  <c r="F1278" i="2"/>
  <c r="G1278" i="2"/>
  <c r="I1274" i="2"/>
  <c r="H1274" i="2"/>
  <c r="G1274" i="2"/>
  <c r="F1274" i="2"/>
  <c r="I1270" i="2"/>
  <c r="H1270" i="2"/>
  <c r="G1270" i="2"/>
  <c r="F1270" i="2"/>
  <c r="H1266" i="2"/>
  <c r="F1266" i="2"/>
  <c r="G1266" i="2"/>
  <c r="I1266" i="2"/>
  <c r="I1262" i="2"/>
  <c r="H1262" i="2"/>
  <c r="F1262" i="2"/>
  <c r="G1262" i="2"/>
  <c r="I1258" i="2"/>
  <c r="H1258" i="2"/>
  <c r="G1258" i="2"/>
  <c r="F1258" i="2"/>
  <c r="I1254" i="2"/>
  <c r="H1254" i="2"/>
  <c r="F1254" i="2"/>
  <c r="G1254" i="2"/>
  <c r="I1250" i="2"/>
  <c r="H1250" i="2"/>
  <c r="F1250" i="2"/>
  <c r="G1250" i="2"/>
  <c r="I1246" i="2"/>
  <c r="F1246" i="2"/>
  <c r="H1246" i="2"/>
  <c r="G1246" i="2"/>
  <c r="I1242" i="2"/>
  <c r="H1242" i="2"/>
  <c r="G1242" i="2"/>
  <c r="F1242" i="2"/>
  <c r="I1238" i="2"/>
  <c r="H1238" i="2"/>
  <c r="G1238" i="2"/>
  <c r="F1238" i="2"/>
  <c r="I1234" i="2"/>
  <c r="H1234" i="2"/>
  <c r="F1234" i="2"/>
  <c r="G1234" i="2"/>
  <c r="I1230" i="2"/>
  <c r="F1230" i="2"/>
  <c r="G1230" i="2"/>
  <c r="H1230" i="2"/>
  <c r="I1226" i="2"/>
  <c r="H1226" i="2"/>
  <c r="G1226" i="2"/>
  <c r="F1226" i="2"/>
  <c r="I1222" i="2"/>
  <c r="H1222" i="2"/>
  <c r="F1222" i="2"/>
  <c r="G1222" i="2"/>
  <c r="I1218" i="2"/>
  <c r="F1218" i="2"/>
  <c r="G1218" i="2"/>
  <c r="H1218" i="2"/>
  <c r="I1214" i="2"/>
  <c r="F1214" i="2"/>
  <c r="H1214" i="2"/>
  <c r="G1214" i="2"/>
  <c r="I1210" i="2"/>
  <c r="H1210" i="2"/>
  <c r="G1210" i="2"/>
  <c r="F1210" i="2"/>
  <c r="I1206" i="2"/>
  <c r="H1206" i="2"/>
  <c r="F1206" i="2"/>
  <c r="G1206" i="2"/>
  <c r="H1202" i="2"/>
  <c r="I1202" i="2"/>
  <c r="F1202" i="2"/>
  <c r="G1202" i="2"/>
  <c r="F1198" i="2"/>
  <c r="H1198" i="2"/>
  <c r="G1198" i="2"/>
  <c r="I1194" i="2"/>
  <c r="H1194" i="2"/>
  <c r="G1194" i="2"/>
  <c r="F1194" i="2"/>
  <c r="I1190" i="2"/>
  <c r="H1190" i="2"/>
  <c r="G1190" i="2"/>
  <c r="F1190" i="2"/>
  <c r="I1186" i="2"/>
  <c r="F1186" i="2"/>
  <c r="H1186" i="2"/>
  <c r="G1186" i="2"/>
  <c r="I1182" i="2"/>
  <c r="H1182" i="2"/>
  <c r="F1182" i="2"/>
  <c r="G1182" i="2"/>
  <c r="I1178" i="2"/>
  <c r="H1178" i="2"/>
  <c r="G1178" i="2"/>
  <c r="F1178" i="2"/>
  <c r="I1174" i="2"/>
  <c r="H1174" i="2"/>
  <c r="G1174" i="2"/>
  <c r="F1174" i="2"/>
  <c r="I1170" i="2"/>
  <c r="H1170" i="2"/>
  <c r="F1170" i="2"/>
  <c r="G1170" i="2"/>
  <c r="I1166" i="2"/>
  <c r="F1166" i="2"/>
  <c r="H1166" i="2"/>
  <c r="G1166" i="2"/>
  <c r="I1162" i="2"/>
  <c r="H1162" i="2"/>
  <c r="G1162" i="2"/>
  <c r="F1162" i="2"/>
  <c r="I1158" i="2"/>
  <c r="H1158" i="2"/>
  <c r="F1158" i="2"/>
  <c r="G1158" i="2"/>
  <c r="F1154" i="2"/>
  <c r="H1154" i="2"/>
  <c r="I1154" i="2" s="1"/>
  <c r="G1154" i="2"/>
  <c r="I1150" i="2"/>
  <c r="H1150" i="2"/>
  <c r="F1150" i="2"/>
  <c r="G1150" i="2"/>
  <c r="I1146" i="2"/>
  <c r="H1146" i="2"/>
  <c r="G1146" i="2"/>
  <c r="F1146" i="2"/>
  <c r="I1142" i="2"/>
  <c r="H1142" i="2"/>
  <c r="G1142" i="2"/>
  <c r="F1142" i="2"/>
  <c r="H1138" i="2"/>
  <c r="F1138" i="2"/>
  <c r="G1138" i="2"/>
  <c r="I1138" i="2"/>
  <c r="I1134" i="2"/>
  <c r="H1134" i="2"/>
  <c r="F1134" i="2"/>
  <c r="G1134" i="2"/>
  <c r="H1130" i="2"/>
  <c r="G1130" i="2"/>
  <c r="F1130" i="2"/>
  <c r="I1126" i="2"/>
  <c r="H1126" i="2"/>
  <c r="F1126" i="2"/>
  <c r="G1126" i="2"/>
  <c r="I1122" i="2"/>
  <c r="H1122" i="2"/>
  <c r="F1122" i="2"/>
  <c r="G1122" i="2"/>
  <c r="I1118" i="2"/>
  <c r="F1118" i="2"/>
  <c r="H1118" i="2"/>
  <c r="G1118" i="2"/>
  <c r="I1114" i="2"/>
  <c r="H1114" i="2"/>
  <c r="G1114" i="2"/>
  <c r="F1114" i="2"/>
  <c r="I1110" i="2"/>
  <c r="H1110" i="2"/>
  <c r="F1110" i="2"/>
  <c r="G1110" i="2"/>
  <c r="I1106" i="2"/>
  <c r="H1106" i="2"/>
  <c r="F1106" i="2"/>
  <c r="G1106" i="2"/>
  <c r="I1102" i="2"/>
  <c r="F1102" i="2"/>
  <c r="G1102" i="2"/>
  <c r="H1102" i="2"/>
  <c r="I1098" i="2"/>
  <c r="H1098" i="2"/>
  <c r="G1098" i="2"/>
  <c r="F1098" i="2"/>
  <c r="I1094" i="2"/>
  <c r="H1094" i="2"/>
  <c r="F1094" i="2"/>
  <c r="G1094" i="2"/>
  <c r="I1090" i="2"/>
  <c r="F1090" i="2"/>
  <c r="G1090" i="2"/>
  <c r="H1090" i="2"/>
  <c r="I1086" i="2"/>
  <c r="F1086" i="2"/>
  <c r="H1086" i="2"/>
  <c r="G1086" i="2"/>
  <c r="I1082" i="2"/>
  <c r="H1082" i="2"/>
  <c r="G1082" i="2"/>
  <c r="F1082" i="2"/>
  <c r="I1078" i="2"/>
  <c r="H1078" i="2"/>
  <c r="F1078" i="2"/>
  <c r="G1078" i="2"/>
  <c r="H1074" i="2"/>
  <c r="F1074" i="2"/>
  <c r="I1074" i="2"/>
  <c r="G1074" i="2"/>
  <c r="I1070" i="2"/>
  <c r="F1070" i="2"/>
  <c r="H1070" i="2"/>
  <c r="G1070" i="2"/>
  <c r="I1066" i="2"/>
  <c r="H1066" i="2"/>
  <c r="G1066" i="2"/>
  <c r="F1066" i="2"/>
  <c r="I1062" i="2"/>
  <c r="H1062" i="2"/>
  <c r="F1062" i="2"/>
  <c r="G1062" i="2"/>
  <c r="I1058" i="2"/>
  <c r="F1058" i="2"/>
  <c r="H1058" i="2"/>
  <c r="G1058" i="2"/>
  <c r="I1054" i="2"/>
  <c r="F1054" i="2"/>
  <c r="H1054" i="2"/>
  <c r="G1054" i="2"/>
  <c r="I1050" i="2"/>
  <c r="H1050" i="2"/>
  <c r="G1050" i="2"/>
  <c r="F1050" i="2"/>
  <c r="I1046" i="2"/>
  <c r="H1046" i="2"/>
  <c r="G1046" i="2"/>
  <c r="F1046" i="2"/>
  <c r="I1042" i="2"/>
  <c r="H1042" i="2"/>
  <c r="F1042" i="2"/>
  <c r="G1042" i="2"/>
  <c r="H1038" i="2"/>
  <c r="F1038" i="2"/>
  <c r="G1038" i="2"/>
  <c r="I1034" i="2"/>
  <c r="H1034" i="2"/>
  <c r="G1034" i="2"/>
  <c r="F1034" i="2"/>
  <c r="I1030" i="2"/>
  <c r="H1030" i="2"/>
  <c r="G1030" i="2"/>
  <c r="F1030" i="2"/>
  <c r="I1026" i="2"/>
  <c r="F1026" i="2"/>
  <c r="H1026" i="2"/>
  <c r="G1026" i="2"/>
  <c r="I1022" i="2"/>
  <c r="H1022" i="2"/>
  <c r="F1022" i="2"/>
  <c r="G1022" i="2"/>
  <c r="I1018" i="2"/>
  <c r="H1018" i="2"/>
  <c r="G1018" i="2"/>
  <c r="F1018" i="2"/>
  <c r="I1014" i="2"/>
  <c r="H1014" i="2"/>
  <c r="F1014" i="2"/>
  <c r="G1014" i="2"/>
  <c r="H1010" i="2"/>
  <c r="I1010" i="2"/>
  <c r="F1010" i="2"/>
  <c r="G1010" i="2"/>
  <c r="I1006" i="2"/>
  <c r="H1006" i="2"/>
  <c r="F1006" i="2"/>
  <c r="G1006" i="2"/>
  <c r="I1002" i="2"/>
  <c r="H1002" i="2"/>
  <c r="G1002" i="2"/>
  <c r="F1002" i="2"/>
  <c r="I998" i="2"/>
  <c r="H998" i="2"/>
  <c r="F998" i="2"/>
  <c r="G998" i="2"/>
  <c r="I994" i="2"/>
  <c r="H994" i="2"/>
  <c r="F994" i="2"/>
  <c r="G994" i="2"/>
  <c r="I990" i="2"/>
  <c r="F990" i="2"/>
  <c r="H990" i="2"/>
  <c r="G990" i="2"/>
  <c r="I986" i="2"/>
  <c r="H986" i="2"/>
  <c r="G986" i="2"/>
  <c r="F986" i="2"/>
  <c r="I982" i="2"/>
  <c r="H982" i="2"/>
  <c r="G982" i="2"/>
  <c r="F982" i="2"/>
  <c r="I978" i="2"/>
  <c r="H978" i="2"/>
  <c r="F978" i="2"/>
  <c r="G978" i="2"/>
  <c r="I974" i="2"/>
  <c r="F974" i="2"/>
  <c r="G974" i="2"/>
  <c r="H974" i="2"/>
  <c r="I970" i="2"/>
  <c r="H970" i="2"/>
  <c r="G970" i="2"/>
  <c r="F970" i="2"/>
  <c r="I966" i="2"/>
  <c r="H966" i="2"/>
  <c r="G966" i="2"/>
  <c r="F966" i="2"/>
  <c r="I962" i="2"/>
  <c r="F962" i="2"/>
  <c r="G962" i="2"/>
  <c r="H962" i="2"/>
  <c r="I958" i="2"/>
  <c r="F958" i="2"/>
  <c r="H958" i="2"/>
  <c r="G958" i="2"/>
  <c r="I954" i="2"/>
  <c r="H954" i="2"/>
  <c r="G954" i="2"/>
  <c r="F954" i="2"/>
  <c r="I950" i="2"/>
  <c r="H950" i="2"/>
  <c r="F950" i="2"/>
  <c r="G950" i="2"/>
  <c r="H946" i="2"/>
  <c r="F946" i="2"/>
  <c r="G946" i="2"/>
  <c r="I946" i="2"/>
  <c r="I942" i="2"/>
  <c r="F942" i="2"/>
  <c r="H942" i="2"/>
  <c r="G942" i="2"/>
  <c r="I938" i="2"/>
  <c r="H938" i="2"/>
  <c r="G938" i="2"/>
  <c r="F938" i="2"/>
  <c r="I934" i="2"/>
  <c r="H934" i="2"/>
  <c r="F934" i="2"/>
  <c r="G934" i="2"/>
  <c r="I930" i="2"/>
  <c r="F930" i="2"/>
  <c r="H930" i="2"/>
  <c r="G930" i="2"/>
  <c r="I926" i="2"/>
  <c r="F926" i="2"/>
  <c r="H926" i="2"/>
  <c r="G926" i="2"/>
  <c r="I922" i="2"/>
  <c r="H922" i="2"/>
  <c r="G922" i="2"/>
  <c r="F922" i="2"/>
  <c r="I918" i="2"/>
  <c r="H918" i="2"/>
  <c r="F918" i="2"/>
  <c r="G918" i="2"/>
  <c r="I914" i="2"/>
  <c r="H914" i="2"/>
  <c r="F914" i="2"/>
  <c r="G914" i="2"/>
  <c r="I910" i="2"/>
  <c r="F910" i="2"/>
  <c r="H910" i="2"/>
  <c r="G910" i="2"/>
  <c r="I906" i="2"/>
  <c r="H906" i="2"/>
  <c r="G906" i="2"/>
  <c r="F906" i="2"/>
  <c r="H902" i="2"/>
  <c r="F902" i="2"/>
  <c r="I902" i="2" s="1"/>
  <c r="G902" i="2"/>
  <c r="I898" i="2"/>
  <c r="F898" i="2"/>
  <c r="H898" i="2"/>
  <c r="G898" i="2"/>
  <c r="I894" i="2"/>
  <c r="H894" i="2"/>
  <c r="F894" i="2"/>
  <c r="G894" i="2"/>
  <c r="I890" i="2"/>
  <c r="H890" i="2"/>
  <c r="G890" i="2"/>
  <c r="F890" i="2"/>
  <c r="I886" i="2"/>
  <c r="H886" i="2"/>
  <c r="F886" i="2"/>
  <c r="G886" i="2"/>
  <c r="I882" i="2"/>
  <c r="H882" i="2"/>
  <c r="F882" i="2"/>
  <c r="G882" i="2"/>
  <c r="I878" i="2"/>
  <c r="H878" i="2"/>
  <c r="F878" i="2"/>
  <c r="G878" i="2"/>
  <c r="H874" i="2"/>
  <c r="G874" i="2"/>
  <c r="I874" i="2" s="1"/>
  <c r="F874" i="2"/>
  <c r="I870" i="2"/>
  <c r="H870" i="2"/>
  <c r="F870" i="2"/>
  <c r="G870" i="2"/>
  <c r="I866" i="2"/>
  <c r="H866" i="2"/>
  <c r="F866" i="2"/>
  <c r="G866" i="2"/>
  <c r="F862" i="2"/>
  <c r="I862" i="2"/>
  <c r="H862" i="2"/>
  <c r="G862" i="2"/>
  <c r="I858" i="2"/>
  <c r="H858" i="2"/>
  <c r="G858" i="2"/>
  <c r="F858" i="2"/>
  <c r="I854" i="2"/>
  <c r="H854" i="2"/>
  <c r="G854" i="2"/>
  <c r="F854" i="2"/>
  <c r="I850" i="2"/>
  <c r="H850" i="2"/>
  <c r="F850" i="2"/>
  <c r="G850" i="2"/>
  <c r="I846" i="2"/>
  <c r="F846" i="2"/>
  <c r="G846" i="2"/>
  <c r="H846" i="2"/>
  <c r="I842" i="2"/>
  <c r="H842" i="2"/>
  <c r="G842" i="2"/>
  <c r="F842" i="2"/>
  <c r="I838" i="2"/>
  <c r="H838" i="2"/>
  <c r="F838" i="2"/>
  <c r="G838" i="2"/>
  <c r="I834" i="2"/>
  <c r="F834" i="2"/>
  <c r="G834" i="2"/>
  <c r="H834" i="2"/>
  <c r="I830" i="2"/>
  <c r="F830" i="2"/>
  <c r="H830" i="2"/>
  <c r="G830" i="2"/>
  <c r="I826" i="2"/>
  <c r="H826" i="2"/>
  <c r="G826" i="2"/>
  <c r="F826" i="2"/>
  <c r="I822" i="2"/>
  <c r="H822" i="2"/>
  <c r="F822" i="2"/>
  <c r="G822" i="2"/>
  <c r="I818" i="2"/>
  <c r="H818" i="2"/>
  <c r="F818" i="2"/>
  <c r="G818" i="2"/>
  <c r="I814" i="2"/>
  <c r="F814" i="2"/>
  <c r="H814" i="2"/>
  <c r="G814" i="2"/>
  <c r="I810" i="2"/>
  <c r="H810" i="2"/>
  <c r="G810" i="2"/>
  <c r="F810" i="2"/>
  <c r="H806" i="2"/>
  <c r="F806" i="2"/>
  <c r="G806" i="2"/>
  <c r="I802" i="2"/>
  <c r="F802" i="2"/>
  <c r="H802" i="2"/>
  <c r="G802" i="2"/>
  <c r="I798" i="2"/>
  <c r="H798" i="2"/>
  <c r="F798" i="2"/>
  <c r="G798" i="2"/>
  <c r="I794" i="2"/>
  <c r="H794" i="2"/>
  <c r="G794" i="2"/>
  <c r="F794" i="2"/>
  <c r="I790" i="2"/>
  <c r="H790" i="2"/>
  <c r="G790" i="2"/>
  <c r="F790" i="2"/>
  <c r="I786" i="2"/>
  <c r="H786" i="2"/>
  <c r="F786" i="2"/>
  <c r="G786" i="2"/>
  <c r="I782" i="2"/>
  <c r="F782" i="2"/>
  <c r="H782" i="2"/>
  <c r="G782" i="2"/>
  <c r="I778" i="2"/>
  <c r="H778" i="2"/>
  <c r="G778" i="2"/>
  <c r="F778" i="2"/>
  <c r="I774" i="2"/>
  <c r="H774" i="2"/>
  <c r="F774" i="2"/>
  <c r="G774" i="2"/>
  <c r="I770" i="2"/>
  <c r="H770" i="2"/>
  <c r="F770" i="2"/>
  <c r="G770" i="2"/>
  <c r="I766" i="2"/>
  <c r="H766" i="2"/>
  <c r="F766" i="2"/>
  <c r="G766" i="2"/>
  <c r="I762" i="2"/>
  <c r="H762" i="2"/>
  <c r="G762" i="2"/>
  <c r="F762" i="2"/>
  <c r="I758" i="2"/>
  <c r="H758" i="2"/>
  <c r="G758" i="2"/>
  <c r="F758" i="2"/>
  <c r="I754" i="2"/>
  <c r="H754" i="2"/>
  <c r="F754" i="2"/>
  <c r="G754" i="2"/>
  <c r="I750" i="2"/>
  <c r="H750" i="2"/>
  <c r="F750" i="2"/>
  <c r="G750" i="2"/>
  <c r="I746" i="2"/>
  <c r="H746" i="2"/>
  <c r="G746" i="2"/>
  <c r="F746" i="2"/>
  <c r="I742" i="2"/>
  <c r="H742" i="2"/>
  <c r="G742" i="2"/>
  <c r="F742" i="2"/>
  <c r="I738" i="2"/>
  <c r="H738" i="2"/>
  <c r="F738" i="2"/>
  <c r="G738" i="2"/>
  <c r="I734" i="2"/>
  <c r="F734" i="2"/>
  <c r="H734" i="2"/>
  <c r="G734" i="2"/>
  <c r="I730" i="2"/>
  <c r="H730" i="2"/>
  <c r="G730" i="2"/>
  <c r="F730" i="2"/>
  <c r="I726" i="2"/>
  <c r="H726" i="2"/>
  <c r="F726" i="2"/>
  <c r="G726" i="2"/>
  <c r="I722" i="2"/>
  <c r="H722" i="2"/>
  <c r="F722" i="2"/>
  <c r="G722" i="2"/>
  <c r="I718" i="2"/>
  <c r="F718" i="2"/>
  <c r="G718" i="2"/>
  <c r="H718" i="2"/>
  <c r="I714" i="2"/>
  <c r="H714" i="2"/>
  <c r="G714" i="2"/>
  <c r="F714" i="2"/>
  <c r="I710" i="2"/>
  <c r="H710" i="2"/>
  <c r="F710" i="2"/>
  <c r="G710" i="2"/>
  <c r="I706" i="2"/>
  <c r="F706" i="2"/>
  <c r="G706" i="2"/>
  <c r="H706" i="2"/>
  <c r="I702" i="2"/>
  <c r="F702" i="2"/>
  <c r="H702" i="2"/>
  <c r="G702" i="2"/>
  <c r="I698" i="2"/>
  <c r="H698" i="2"/>
  <c r="G698" i="2"/>
  <c r="F698" i="2"/>
  <c r="I694" i="2"/>
  <c r="H694" i="2"/>
  <c r="G694" i="2"/>
  <c r="F694" i="2"/>
  <c r="I690" i="2"/>
  <c r="H690" i="2"/>
  <c r="F690" i="2"/>
  <c r="G690" i="2"/>
  <c r="I686" i="2"/>
  <c r="F686" i="2"/>
  <c r="H686" i="2"/>
  <c r="G686" i="2"/>
  <c r="I682" i="2"/>
  <c r="H682" i="2"/>
  <c r="G682" i="2"/>
  <c r="F682" i="2"/>
  <c r="I678" i="2"/>
  <c r="H678" i="2"/>
  <c r="F678" i="2"/>
  <c r="G678" i="2"/>
  <c r="I674" i="2"/>
  <c r="F674" i="2"/>
  <c r="H674" i="2"/>
  <c r="G674" i="2"/>
  <c r="I670" i="2"/>
  <c r="F670" i="2"/>
  <c r="H670" i="2"/>
  <c r="G670" i="2"/>
  <c r="I666" i="2"/>
  <c r="H666" i="2"/>
  <c r="G666" i="2"/>
  <c r="F666" i="2"/>
  <c r="I662" i="2"/>
  <c r="H662" i="2"/>
  <c r="G662" i="2"/>
  <c r="F662" i="2"/>
  <c r="I658" i="2"/>
  <c r="H658" i="2"/>
  <c r="F658" i="2"/>
  <c r="G658" i="2"/>
  <c r="I654" i="2"/>
  <c r="H654" i="2"/>
  <c r="F654" i="2"/>
  <c r="G654" i="2"/>
  <c r="I650" i="2"/>
  <c r="H650" i="2"/>
  <c r="G650" i="2"/>
  <c r="F650" i="2"/>
  <c r="I646" i="2"/>
  <c r="H646" i="2"/>
  <c r="F646" i="2"/>
  <c r="G646" i="2"/>
  <c r="I642" i="2"/>
  <c r="H642" i="2"/>
  <c r="F642" i="2"/>
  <c r="G642" i="2"/>
  <c r="I638" i="2"/>
  <c r="H638" i="2"/>
  <c r="F638" i="2"/>
  <c r="G638" i="2"/>
  <c r="I634" i="2"/>
  <c r="H634" i="2"/>
  <c r="G634" i="2"/>
  <c r="F634" i="2"/>
  <c r="I630" i="2"/>
  <c r="H630" i="2"/>
  <c r="F630" i="2"/>
  <c r="G630" i="2"/>
  <c r="I626" i="2"/>
  <c r="H626" i="2"/>
  <c r="F626" i="2"/>
  <c r="G626" i="2"/>
  <c r="I622" i="2"/>
  <c r="H622" i="2"/>
  <c r="F622" i="2"/>
  <c r="G622" i="2"/>
  <c r="I618" i="2"/>
  <c r="H618" i="2"/>
  <c r="G618" i="2"/>
  <c r="F618" i="2"/>
  <c r="I614" i="2"/>
  <c r="H614" i="2"/>
  <c r="G614" i="2"/>
  <c r="F614" i="2"/>
  <c r="I610" i="2"/>
  <c r="H610" i="2"/>
  <c r="F610" i="2"/>
  <c r="G610" i="2"/>
  <c r="I606" i="2"/>
  <c r="F606" i="2"/>
  <c r="H606" i="2"/>
  <c r="G606" i="2"/>
  <c r="H602" i="2"/>
  <c r="G602" i="2"/>
  <c r="I602" i="2"/>
  <c r="F602" i="2"/>
  <c r="I598" i="2"/>
  <c r="H598" i="2"/>
  <c r="F598" i="2"/>
  <c r="G598" i="2"/>
  <c r="I594" i="2"/>
  <c r="H594" i="2"/>
  <c r="F594" i="2"/>
  <c r="G594" i="2"/>
  <c r="I590" i="2"/>
  <c r="F590" i="2"/>
  <c r="G590" i="2"/>
  <c r="H590" i="2"/>
  <c r="I586" i="2"/>
  <c r="H586" i="2"/>
  <c r="G586" i="2"/>
  <c r="F586" i="2"/>
  <c r="I582" i="2"/>
  <c r="H582" i="2"/>
  <c r="G582" i="2"/>
  <c r="F582" i="2"/>
  <c r="I578" i="2"/>
  <c r="F578" i="2"/>
  <c r="G578" i="2"/>
  <c r="H578" i="2"/>
  <c r="I574" i="2"/>
  <c r="F574" i="2"/>
  <c r="H574" i="2"/>
  <c r="G574" i="2"/>
  <c r="I570" i="2"/>
  <c r="H570" i="2"/>
  <c r="G570" i="2"/>
  <c r="F570" i="2"/>
  <c r="I566" i="2"/>
  <c r="H566" i="2"/>
  <c r="F566" i="2"/>
  <c r="G566" i="2"/>
  <c r="I562" i="2"/>
  <c r="H562" i="2"/>
  <c r="F562" i="2"/>
  <c r="G562" i="2"/>
  <c r="I558" i="2"/>
  <c r="F558" i="2"/>
  <c r="H558" i="2"/>
  <c r="G558" i="2"/>
  <c r="I554" i="2"/>
  <c r="H554" i="2"/>
  <c r="G554" i="2"/>
  <c r="F554" i="2"/>
  <c r="I550" i="2"/>
  <c r="H550" i="2"/>
  <c r="G550" i="2"/>
  <c r="F550" i="2"/>
  <c r="I546" i="2"/>
  <c r="F546" i="2"/>
  <c r="H546" i="2"/>
  <c r="G546" i="2"/>
  <c r="I542" i="2"/>
  <c r="H542" i="2"/>
  <c r="F542" i="2"/>
  <c r="G542" i="2"/>
  <c r="I538" i="2"/>
  <c r="H538" i="2"/>
  <c r="G538" i="2"/>
  <c r="F538" i="2"/>
  <c r="I534" i="2"/>
  <c r="H534" i="2"/>
  <c r="G534" i="2"/>
  <c r="F534" i="2"/>
  <c r="I530" i="2"/>
  <c r="H530" i="2"/>
  <c r="F530" i="2"/>
  <c r="G530" i="2"/>
  <c r="I526" i="2"/>
  <c r="F526" i="2"/>
  <c r="H526" i="2"/>
  <c r="G526" i="2"/>
  <c r="I522" i="2"/>
  <c r="H522" i="2"/>
  <c r="G522" i="2"/>
  <c r="F522" i="2"/>
  <c r="I518" i="2"/>
  <c r="H518" i="2"/>
  <c r="F518" i="2"/>
  <c r="G518" i="2"/>
  <c r="I514" i="2"/>
  <c r="H514" i="2"/>
  <c r="F514" i="2"/>
  <c r="G514" i="2"/>
  <c r="I510" i="2"/>
  <c r="H510" i="2"/>
  <c r="F510" i="2"/>
  <c r="G510" i="2"/>
  <c r="I506" i="2"/>
  <c r="H506" i="2"/>
  <c r="G506" i="2"/>
  <c r="F506" i="2"/>
  <c r="I502" i="2"/>
  <c r="H502" i="2"/>
  <c r="G502" i="2"/>
  <c r="F502" i="2"/>
  <c r="I498" i="2"/>
  <c r="H498" i="2"/>
  <c r="F498" i="2"/>
  <c r="G498" i="2"/>
  <c r="I494" i="2"/>
  <c r="H494" i="2"/>
  <c r="F494" i="2"/>
  <c r="G494" i="2"/>
  <c r="I490" i="2"/>
  <c r="H490" i="2"/>
  <c r="G490" i="2"/>
  <c r="F490" i="2"/>
  <c r="I486" i="2"/>
  <c r="H486" i="2"/>
  <c r="F486" i="2"/>
  <c r="G486" i="2"/>
  <c r="I482" i="2"/>
  <c r="H482" i="2"/>
  <c r="F482" i="2"/>
  <c r="G482" i="2"/>
  <c r="I478" i="2"/>
  <c r="F478" i="2"/>
  <c r="H478" i="2"/>
  <c r="G478" i="2"/>
  <c r="I474" i="2"/>
  <c r="H474" i="2"/>
  <c r="G474" i="2"/>
  <c r="F474" i="2"/>
  <c r="I470" i="2"/>
  <c r="H470" i="2"/>
  <c r="G470" i="2"/>
  <c r="F470" i="2"/>
  <c r="I466" i="2"/>
  <c r="H466" i="2"/>
  <c r="F466" i="2"/>
  <c r="G466" i="2"/>
  <c r="I462" i="2"/>
  <c r="F462" i="2"/>
  <c r="H462" i="2"/>
  <c r="G462" i="2"/>
  <c r="I458" i="2"/>
  <c r="H458" i="2"/>
  <c r="G458" i="2"/>
  <c r="F458" i="2"/>
  <c r="I454" i="2"/>
  <c r="H454" i="2"/>
  <c r="F454" i="2"/>
  <c r="G454" i="2"/>
  <c r="I450" i="2"/>
  <c r="F450" i="2"/>
  <c r="G450" i="2"/>
  <c r="H450" i="2"/>
  <c r="I446" i="2"/>
  <c r="F446" i="2"/>
  <c r="H446" i="2"/>
  <c r="G446" i="2"/>
  <c r="I442" i="2"/>
  <c r="H442" i="2"/>
  <c r="G442" i="2"/>
  <c r="F442" i="2"/>
  <c r="I438" i="2"/>
  <c r="H438" i="2"/>
  <c r="G438" i="2"/>
  <c r="F438" i="2"/>
  <c r="I434" i="2"/>
  <c r="H434" i="2"/>
  <c r="F434" i="2"/>
  <c r="G434" i="2"/>
  <c r="I430" i="2"/>
  <c r="F430" i="2"/>
  <c r="H430" i="2"/>
  <c r="G430" i="2"/>
  <c r="I426" i="2"/>
  <c r="H426" i="2"/>
  <c r="G426" i="2"/>
  <c r="F426" i="2"/>
  <c r="I422" i="2"/>
  <c r="H422" i="2"/>
  <c r="F422" i="2"/>
  <c r="G422" i="2"/>
  <c r="I418" i="2"/>
  <c r="F418" i="2"/>
  <c r="H418" i="2"/>
  <c r="G418" i="2"/>
  <c r="I414" i="2"/>
  <c r="F414" i="2"/>
  <c r="H414" i="2"/>
  <c r="G414" i="2"/>
  <c r="I410" i="2"/>
  <c r="H410" i="2"/>
  <c r="G410" i="2"/>
  <c r="F410" i="2"/>
  <c r="I406" i="2"/>
  <c r="H406" i="2"/>
  <c r="F406" i="2"/>
  <c r="G406" i="2"/>
  <c r="I402" i="2"/>
  <c r="H402" i="2"/>
  <c r="F402" i="2"/>
  <c r="G402" i="2"/>
  <c r="I398" i="2"/>
  <c r="F398" i="2"/>
  <c r="H398" i="2"/>
  <c r="G398" i="2"/>
  <c r="I394" i="2"/>
  <c r="H394" i="2"/>
  <c r="G394" i="2"/>
  <c r="F394" i="2"/>
  <c r="I390" i="2"/>
  <c r="H390" i="2"/>
  <c r="G390" i="2"/>
  <c r="F390" i="2"/>
  <c r="I386" i="2"/>
  <c r="F386" i="2"/>
  <c r="H386" i="2"/>
  <c r="G386" i="2"/>
  <c r="I382" i="2"/>
  <c r="H382" i="2"/>
  <c r="F382" i="2"/>
  <c r="G382" i="2"/>
  <c r="I378" i="2"/>
  <c r="H378" i="2"/>
  <c r="G378" i="2"/>
  <c r="F378" i="2"/>
  <c r="I374" i="2"/>
  <c r="H374" i="2"/>
  <c r="F374" i="2"/>
  <c r="G374" i="2"/>
  <c r="I370" i="2"/>
  <c r="H370" i="2"/>
  <c r="F370" i="2"/>
  <c r="G370" i="2"/>
  <c r="I366" i="2"/>
  <c r="H366" i="2"/>
  <c r="F366" i="2"/>
  <c r="G366" i="2"/>
  <c r="I362" i="2"/>
  <c r="H362" i="2"/>
  <c r="G362" i="2"/>
  <c r="F362" i="2"/>
  <c r="I358" i="2"/>
  <c r="H358" i="2"/>
  <c r="F358" i="2"/>
  <c r="G358" i="2"/>
  <c r="I354" i="2"/>
  <c r="H354" i="2"/>
  <c r="F354" i="2"/>
  <c r="G354" i="2"/>
  <c r="I350" i="2"/>
  <c r="F350" i="2"/>
  <c r="H350" i="2"/>
  <c r="G350" i="2"/>
  <c r="I346" i="2"/>
  <c r="H346" i="2"/>
  <c r="G346" i="2"/>
  <c r="F346" i="2"/>
  <c r="I342" i="2"/>
  <c r="H342" i="2"/>
  <c r="F342" i="2"/>
  <c r="G342" i="2"/>
  <c r="I338" i="2"/>
  <c r="H338" i="2"/>
  <c r="F338" i="2"/>
  <c r="G338" i="2"/>
  <c r="I334" i="2"/>
  <c r="F334" i="2"/>
  <c r="G334" i="2"/>
  <c r="H334" i="2"/>
  <c r="I330" i="2"/>
  <c r="H330" i="2"/>
  <c r="G330" i="2"/>
  <c r="F330" i="2"/>
  <c r="I326" i="2"/>
  <c r="H326" i="2"/>
  <c r="F326" i="2"/>
  <c r="G326" i="2"/>
  <c r="I322" i="2"/>
  <c r="F322" i="2"/>
  <c r="G322" i="2"/>
  <c r="H322" i="2"/>
  <c r="I318" i="2"/>
  <c r="F318" i="2"/>
  <c r="H318" i="2"/>
  <c r="G318" i="2"/>
  <c r="I314" i="2"/>
  <c r="H314" i="2"/>
  <c r="G314" i="2"/>
  <c r="F314" i="2"/>
  <c r="I310" i="2"/>
  <c r="H310" i="2"/>
  <c r="G310" i="2"/>
  <c r="F310" i="2"/>
  <c r="I306" i="2"/>
  <c r="H306" i="2"/>
  <c r="F306" i="2"/>
  <c r="G306" i="2"/>
  <c r="I302" i="2"/>
  <c r="F302" i="2"/>
  <c r="H302" i="2"/>
  <c r="G302" i="2"/>
  <c r="I298" i="2"/>
  <c r="H298" i="2"/>
  <c r="G298" i="2"/>
  <c r="F298" i="2"/>
  <c r="I294" i="2"/>
  <c r="H294" i="2"/>
  <c r="F294" i="2"/>
  <c r="G294" i="2"/>
  <c r="I290" i="2"/>
  <c r="F290" i="2"/>
  <c r="H290" i="2"/>
  <c r="G290" i="2"/>
  <c r="I286" i="2"/>
  <c r="F286" i="2"/>
  <c r="H286" i="2"/>
  <c r="G286" i="2"/>
  <c r="I282" i="2"/>
  <c r="H282" i="2"/>
  <c r="G282" i="2"/>
  <c r="F282" i="2"/>
  <c r="I278" i="2"/>
  <c r="H278" i="2"/>
  <c r="G278" i="2"/>
  <c r="F278" i="2"/>
  <c r="I274" i="2"/>
  <c r="H274" i="2"/>
  <c r="F274" i="2"/>
  <c r="G274" i="2"/>
  <c r="I270" i="2"/>
  <c r="F270" i="2"/>
  <c r="H270" i="2"/>
  <c r="G270" i="2"/>
  <c r="I266" i="2"/>
  <c r="H266" i="2"/>
  <c r="G266" i="2"/>
  <c r="F266" i="2"/>
  <c r="I262" i="2"/>
  <c r="H262" i="2"/>
  <c r="F262" i="2"/>
  <c r="G262" i="2"/>
  <c r="I258" i="2"/>
  <c r="F258" i="2"/>
  <c r="H258" i="2"/>
  <c r="G258" i="2"/>
  <c r="I254" i="2"/>
  <c r="H254" i="2"/>
  <c r="F254" i="2"/>
  <c r="G254" i="2"/>
  <c r="I250" i="2"/>
  <c r="H250" i="2"/>
  <c r="G250" i="2"/>
  <c r="F250" i="2"/>
  <c r="H246" i="2"/>
  <c r="G246" i="2"/>
  <c r="F246" i="2"/>
  <c r="I246" i="2" s="1"/>
  <c r="I242" i="2"/>
  <c r="H242" i="2"/>
  <c r="F242" i="2"/>
  <c r="G242" i="2"/>
  <c r="I238" i="2"/>
  <c r="H238" i="2"/>
  <c r="F238" i="2"/>
  <c r="G238" i="2"/>
  <c r="I234" i="2"/>
  <c r="H234" i="2"/>
  <c r="G234" i="2"/>
  <c r="F234" i="2"/>
  <c r="I230" i="2"/>
  <c r="H230" i="2"/>
  <c r="F230" i="2"/>
  <c r="G230" i="2"/>
  <c r="I226" i="2"/>
  <c r="H226" i="2"/>
  <c r="F226" i="2"/>
  <c r="G226" i="2"/>
  <c r="I222" i="2"/>
  <c r="F222" i="2"/>
  <c r="H222" i="2"/>
  <c r="G222" i="2"/>
  <c r="I218" i="2"/>
  <c r="H218" i="2"/>
  <c r="G218" i="2"/>
  <c r="F218" i="2"/>
  <c r="I214" i="2"/>
  <c r="H214" i="2"/>
  <c r="F214" i="2"/>
  <c r="G214" i="2"/>
  <c r="I210" i="2"/>
  <c r="H210" i="2"/>
  <c r="F210" i="2"/>
  <c r="G210" i="2"/>
  <c r="I206" i="2"/>
  <c r="F206" i="2"/>
  <c r="H206" i="2"/>
  <c r="G206" i="2"/>
  <c r="I202" i="2"/>
  <c r="H202" i="2"/>
  <c r="G202" i="2"/>
  <c r="F202" i="2"/>
  <c r="I198" i="2"/>
  <c r="H198" i="2"/>
  <c r="G198" i="2"/>
  <c r="F198" i="2"/>
  <c r="I194" i="2"/>
  <c r="F194" i="2"/>
  <c r="G194" i="2"/>
  <c r="H194" i="2"/>
  <c r="I190" i="2"/>
  <c r="F190" i="2"/>
  <c r="H190" i="2"/>
  <c r="G190" i="2"/>
  <c r="I186" i="2"/>
  <c r="H186" i="2"/>
  <c r="G186" i="2"/>
  <c r="F186" i="2"/>
  <c r="I182" i="2"/>
  <c r="H182" i="2"/>
  <c r="G182" i="2"/>
  <c r="F182" i="2"/>
  <c r="I178" i="2"/>
  <c r="H178" i="2"/>
  <c r="F178" i="2"/>
  <c r="G178" i="2"/>
  <c r="I174" i="2"/>
  <c r="F174" i="2"/>
  <c r="H174" i="2"/>
  <c r="G174" i="2"/>
  <c r="I170" i="2"/>
  <c r="H170" i="2"/>
  <c r="G170" i="2"/>
  <c r="F170" i="2"/>
  <c r="I166" i="2"/>
  <c r="H166" i="2"/>
  <c r="G166" i="2"/>
  <c r="F166" i="2"/>
  <c r="I162" i="2"/>
  <c r="F162" i="2"/>
  <c r="H162" i="2"/>
  <c r="G162" i="2"/>
  <c r="I158" i="2"/>
  <c r="H158" i="2"/>
  <c r="F158" i="2"/>
  <c r="G158" i="2"/>
  <c r="I154" i="2"/>
  <c r="H154" i="2"/>
  <c r="G154" i="2"/>
  <c r="F154" i="2"/>
  <c r="I150" i="2"/>
  <c r="H150" i="2"/>
  <c r="G150" i="2"/>
  <c r="F150" i="2"/>
  <c r="H146" i="2"/>
  <c r="F146" i="2"/>
  <c r="I146" i="2" s="1"/>
  <c r="G146" i="2"/>
  <c r="I142" i="2"/>
  <c r="H142" i="2"/>
  <c r="F142" i="2"/>
  <c r="G142" i="2"/>
  <c r="I138" i="2"/>
  <c r="H138" i="2"/>
  <c r="G138" i="2"/>
  <c r="F138" i="2"/>
  <c r="I134" i="2"/>
  <c r="H134" i="2"/>
  <c r="F134" i="2"/>
  <c r="G134" i="2"/>
  <c r="I130" i="2"/>
  <c r="H130" i="2"/>
  <c r="F130" i="2"/>
  <c r="G130" i="2"/>
  <c r="I126" i="2"/>
  <c r="H126" i="2"/>
  <c r="F126" i="2"/>
  <c r="G126" i="2"/>
  <c r="I122" i="2"/>
  <c r="H122" i="2"/>
  <c r="G122" i="2"/>
  <c r="F122" i="2"/>
  <c r="I118" i="2"/>
  <c r="H118" i="2"/>
  <c r="G118" i="2"/>
  <c r="F118" i="2"/>
  <c r="I114" i="2"/>
  <c r="H114" i="2"/>
  <c r="F114" i="2"/>
  <c r="G114" i="2"/>
  <c r="I110" i="2"/>
  <c r="H110" i="2"/>
  <c r="F110" i="2"/>
  <c r="G110" i="2"/>
  <c r="I106" i="2"/>
  <c r="H106" i="2"/>
  <c r="G106" i="2"/>
  <c r="F106" i="2"/>
  <c r="I102" i="2"/>
  <c r="H102" i="2"/>
  <c r="F102" i="2"/>
  <c r="G102" i="2"/>
  <c r="I98" i="2"/>
  <c r="H98" i="2"/>
  <c r="F98" i="2"/>
  <c r="G98" i="2"/>
  <c r="I94" i="2"/>
  <c r="F94" i="2"/>
  <c r="H94" i="2"/>
  <c r="G94" i="2"/>
  <c r="I90" i="2"/>
  <c r="H90" i="2"/>
  <c r="G90" i="2"/>
  <c r="F90" i="2"/>
  <c r="I86" i="2"/>
  <c r="H86" i="2"/>
  <c r="F86" i="2"/>
  <c r="G86" i="2"/>
  <c r="I82" i="2"/>
  <c r="H82" i="2"/>
  <c r="F82" i="2"/>
  <c r="G82" i="2"/>
  <c r="I78" i="2"/>
  <c r="F78" i="2"/>
  <c r="G78" i="2"/>
  <c r="H78" i="2"/>
  <c r="I74" i="2"/>
  <c r="H74" i="2"/>
  <c r="G74" i="2"/>
  <c r="F74" i="2"/>
  <c r="I70" i="2"/>
  <c r="H70" i="2"/>
  <c r="F70" i="2"/>
  <c r="G70" i="2"/>
  <c r="I66" i="2"/>
  <c r="F66" i="2"/>
  <c r="G66" i="2"/>
  <c r="H66" i="2"/>
  <c r="I62" i="2"/>
  <c r="F62" i="2"/>
  <c r="H62" i="2"/>
  <c r="G62" i="2"/>
  <c r="I58" i="2"/>
  <c r="H58" i="2"/>
  <c r="G58" i="2"/>
  <c r="F58" i="2"/>
  <c r="I54" i="2"/>
  <c r="H54" i="2"/>
  <c r="G54" i="2"/>
  <c r="F54" i="2"/>
  <c r="I50" i="2"/>
  <c r="H50" i="2"/>
  <c r="F50" i="2"/>
  <c r="G50" i="2"/>
  <c r="I46" i="2"/>
  <c r="F46" i="2"/>
  <c r="H46" i="2"/>
  <c r="G46" i="2"/>
  <c r="I42" i="2"/>
  <c r="H42" i="2"/>
  <c r="G42" i="2"/>
  <c r="F42" i="2"/>
  <c r="I38" i="2"/>
  <c r="H38" i="2"/>
  <c r="F38" i="2"/>
  <c r="G38" i="2"/>
  <c r="I34" i="2"/>
  <c r="F34" i="2"/>
  <c r="H34" i="2"/>
  <c r="G34" i="2"/>
  <c r="I30" i="2"/>
  <c r="F30" i="2"/>
  <c r="H30" i="2"/>
  <c r="G30" i="2"/>
  <c r="I26" i="2"/>
  <c r="H26" i="2"/>
  <c r="G26" i="2"/>
  <c r="F26" i="2"/>
  <c r="I22" i="2"/>
  <c r="H22" i="2"/>
  <c r="F22" i="2"/>
  <c r="G22" i="2"/>
  <c r="I17" i="2"/>
  <c r="H17" i="2"/>
  <c r="F17" i="2"/>
  <c r="G17" i="2"/>
  <c r="I13" i="2"/>
  <c r="H13" i="2"/>
  <c r="F13" i="2"/>
  <c r="G13" i="2"/>
  <c r="I9" i="2"/>
  <c r="H9" i="2"/>
  <c r="F9" i="2"/>
  <c r="G9" i="2"/>
  <c r="I3505" i="2"/>
  <c r="H3505" i="2"/>
  <c r="G3505" i="2"/>
  <c r="F3505" i="2"/>
  <c r="I3501" i="2"/>
  <c r="G3501" i="2"/>
  <c r="F3501" i="2"/>
  <c r="H3501" i="2"/>
  <c r="I3497" i="2"/>
  <c r="G3497" i="2"/>
  <c r="F3497" i="2"/>
  <c r="H3497" i="2"/>
  <c r="G3493" i="2"/>
  <c r="F3493" i="2"/>
  <c r="H3493" i="2"/>
  <c r="I3493" i="2"/>
  <c r="I3489" i="2"/>
  <c r="H3489" i="2"/>
  <c r="G3489" i="2"/>
  <c r="F3489" i="2"/>
  <c r="I3485" i="2"/>
  <c r="G3485" i="2"/>
  <c r="F3485" i="2"/>
  <c r="H3485" i="2"/>
  <c r="G3481" i="2"/>
  <c r="F3481" i="2"/>
  <c r="H3481" i="2"/>
  <c r="I3481" i="2"/>
  <c r="G3477" i="2"/>
  <c r="F3477" i="2"/>
  <c r="I3477" i="2"/>
  <c r="H3477" i="2"/>
  <c r="I3473" i="2"/>
  <c r="H3473" i="2"/>
  <c r="G3473" i="2"/>
  <c r="F3473" i="2"/>
  <c r="I3469" i="2"/>
  <c r="G3469" i="2"/>
  <c r="F3469" i="2"/>
  <c r="H3469" i="2"/>
  <c r="I3465" i="2"/>
  <c r="G3465" i="2"/>
  <c r="F3465" i="2"/>
  <c r="H3465" i="2"/>
  <c r="G3461" i="2"/>
  <c r="F3461" i="2"/>
  <c r="I3461" i="2"/>
  <c r="H3461" i="2"/>
  <c r="I3457" i="2"/>
  <c r="H3457" i="2"/>
  <c r="G3457" i="2"/>
  <c r="F3457" i="2"/>
  <c r="I3453" i="2"/>
  <c r="G3453" i="2"/>
  <c r="F3453" i="2"/>
  <c r="H3453" i="2"/>
  <c r="G3449" i="2"/>
  <c r="F3449" i="2"/>
  <c r="I3449" i="2"/>
  <c r="H3449" i="2"/>
  <c r="G3445" i="2"/>
  <c r="F3445" i="2"/>
  <c r="I3445" i="2"/>
  <c r="H3445" i="2"/>
  <c r="I3441" i="2"/>
  <c r="H3441" i="2"/>
  <c r="G3441" i="2"/>
  <c r="F3441" i="2"/>
  <c r="I3437" i="2"/>
  <c r="G3437" i="2"/>
  <c r="F3437" i="2"/>
  <c r="H3437" i="2"/>
  <c r="I3433" i="2"/>
  <c r="G3433" i="2"/>
  <c r="F3433" i="2"/>
  <c r="H3433" i="2"/>
  <c r="G3429" i="2"/>
  <c r="F3429" i="2"/>
  <c r="I3429" i="2"/>
  <c r="H3429" i="2"/>
  <c r="I3425" i="2"/>
  <c r="H3425" i="2"/>
  <c r="G3425" i="2"/>
  <c r="F3425" i="2"/>
  <c r="I3421" i="2"/>
  <c r="G3421" i="2"/>
  <c r="F3421" i="2"/>
  <c r="H3421" i="2"/>
  <c r="G3417" i="2"/>
  <c r="F3417" i="2"/>
  <c r="I3417" i="2"/>
  <c r="H3417" i="2"/>
  <c r="I3413" i="2"/>
  <c r="G3413" i="2"/>
  <c r="F3413" i="2"/>
  <c r="H3413" i="2"/>
  <c r="I3409" i="2"/>
  <c r="H3409" i="2"/>
  <c r="G3409" i="2"/>
  <c r="F3409" i="2"/>
  <c r="I3405" i="2"/>
  <c r="G3405" i="2"/>
  <c r="F3405" i="2"/>
  <c r="H3405" i="2"/>
  <c r="I3401" i="2"/>
  <c r="G3401" i="2"/>
  <c r="F3401" i="2"/>
  <c r="H3401" i="2"/>
  <c r="I3397" i="2"/>
  <c r="G3397" i="2"/>
  <c r="F3397" i="2"/>
  <c r="H3397" i="2"/>
  <c r="I3393" i="2"/>
  <c r="H3393" i="2"/>
  <c r="G3393" i="2"/>
  <c r="F3393" i="2"/>
  <c r="I3389" i="2"/>
  <c r="G3389" i="2"/>
  <c r="F3389" i="2"/>
  <c r="H3389" i="2"/>
  <c r="I3385" i="2"/>
  <c r="G3385" i="2"/>
  <c r="F3385" i="2"/>
  <c r="H3385" i="2"/>
  <c r="G3381" i="2"/>
  <c r="F3381" i="2"/>
  <c r="I3381" i="2"/>
  <c r="H3381" i="2"/>
  <c r="I3377" i="2"/>
  <c r="H3377" i="2"/>
  <c r="G3377" i="2"/>
  <c r="F3377" i="2"/>
  <c r="I3373" i="2"/>
  <c r="G3373" i="2"/>
  <c r="F3373" i="2"/>
  <c r="H3373" i="2"/>
  <c r="I3369" i="2"/>
  <c r="G3369" i="2"/>
  <c r="F3369" i="2"/>
  <c r="H3369" i="2"/>
  <c r="G3365" i="2"/>
  <c r="F3365" i="2"/>
  <c r="I3365" i="2"/>
  <c r="H3365" i="2"/>
  <c r="I3361" i="2"/>
  <c r="H3361" i="2"/>
  <c r="G3361" i="2"/>
  <c r="F3361" i="2"/>
  <c r="I3357" i="2"/>
  <c r="G3357" i="2"/>
  <c r="F3357" i="2"/>
  <c r="H3357" i="2"/>
  <c r="G3353" i="2"/>
  <c r="F3353" i="2"/>
  <c r="H3353" i="2"/>
  <c r="I3353" i="2"/>
  <c r="G3349" i="2"/>
  <c r="F3349" i="2"/>
  <c r="I3349" i="2"/>
  <c r="H3349" i="2"/>
  <c r="I3345" i="2"/>
  <c r="H3345" i="2"/>
  <c r="G3345" i="2"/>
  <c r="F3345" i="2"/>
  <c r="I3341" i="2"/>
  <c r="G3341" i="2"/>
  <c r="F3341" i="2"/>
  <c r="H3341" i="2"/>
  <c r="I3337" i="2"/>
  <c r="G3337" i="2"/>
  <c r="F3337" i="2"/>
  <c r="H3337" i="2"/>
  <c r="G3333" i="2"/>
  <c r="F3333" i="2"/>
  <c r="I3333" i="2"/>
  <c r="H3333" i="2"/>
  <c r="I3329" i="2"/>
  <c r="H3329" i="2"/>
  <c r="G3329" i="2"/>
  <c r="F3329" i="2"/>
  <c r="I3325" i="2"/>
  <c r="G3325" i="2"/>
  <c r="F3325" i="2"/>
  <c r="H3325" i="2"/>
  <c r="G3321" i="2"/>
  <c r="F3321" i="2"/>
  <c r="I3321" i="2"/>
  <c r="H3321" i="2"/>
  <c r="G3317" i="2"/>
  <c r="F3317" i="2"/>
  <c r="I3317" i="2"/>
  <c r="H3317" i="2"/>
  <c r="I3313" i="2"/>
  <c r="H3313" i="2"/>
  <c r="G3313" i="2"/>
  <c r="F3313" i="2"/>
  <c r="I3309" i="2"/>
  <c r="G3309" i="2"/>
  <c r="F3309" i="2"/>
  <c r="H3309" i="2"/>
  <c r="I3305" i="2"/>
  <c r="G3305" i="2"/>
  <c r="F3305" i="2"/>
  <c r="H3305" i="2"/>
  <c r="G3301" i="2"/>
  <c r="F3301" i="2"/>
  <c r="I3301" i="2"/>
  <c r="H3301" i="2"/>
  <c r="I3297" i="2"/>
  <c r="H3297" i="2"/>
  <c r="G3297" i="2"/>
  <c r="F3297" i="2"/>
  <c r="I3293" i="2"/>
  <c r="G3293" i="2"/>
  <c r="F3293" i="2"/>
  <c r="H3293" i="2"/>
  <c r="G3289" i="2"/>
  <c r="F3289" i="2"/>
  <c r="I3289" i="2"/>
  <c r="H3289" i="2"/>
  <c r="I3285" i="2"/>
  <c r="G3285" i="2"/>
  <c r="F3285" i="2"/>
  <c r="H3285" i="2"/>
  <c r="I3281" i="2"/>
  <c r="H3281" i="2"/>
  <c r="G3281" i="2"/>
  <c r="F3281" i="2"/>
  <c r="I3277" i="2"/>
  <c r="G3277" i="2"/>
  <c r="F3277" i="2"/>
  <c r="H3277" i="2"/>
  <c r="I3273" i="2"/>
  <c r="G3273" i="2"/>
  <c r="F3273" i="2"/>
  <c r="H3273" i="2"/>
  <c r="G3269" i="2"/>
  <c r="F3269" i="2"/>
  <c r="I3269" i="2" s="1"/>
  <c r="H3269" i="2"/>
  <c r="I3265" i="2"/>
  <c r="H3265" i="2"/>
  <c r="G3265" i="2"/>
  <c r="F3265" i="2"/>
  <c r="I3261" i="2"/>
  <c r="G3261" i="2"/>
  <c r="F3261" i="2"/>
  <c r="H3261" i="2"/>
  <c r="I3257" i="2"/>
  <c r="G3257" i="2"/>
  <c r="F3257" i="2"/>
  <c r="H3257" i="2"/>
  <c r="G3253" i="2"/>
  <c r="F3253" i="2"/>
  <c r="I3253" i="2"/>
  <c r="H3253" i="2"/>
  <c r="I3249" i="2"/>
  <c r="H3249" i="2"/>
  <c r="G3249" i="2"/>
  <c r="F3249" i="2"/>
  <c r="I3245" i="2"/>
  <c r="G3245" i="2"/>
  <c r="F3245" i="2"/>
  <c r="H3245" i="2"/>
  <c r="I3241" i="2"/>
  <c r="G3241" i="2"/>
  <c r="F3241" i="2"/>
  <c r="H3241" i="2"/>
  <c r="G3237" i="2"/>
  <c r="F3237" i="2"/>
  <c r="H3237" i="2"/>
  <c r="I3237" i="2"/>
  <c r="I3233" i="2"/>
  <c r="H3233" i="2"/>
  <c r="G3233" i="2"/>
  <c r="F3233" i="2"/>
  <c r="I3229" i="2"/>
  <c r="G3229" i="2"/>
  <c r="F3229" i="2"/>
  <c r="H3229" i="2"/>
  <c r="G3225" i="2"/>
  <c r="F3225" i="2"/>
  <c r="H3225" i="2"/>
  <c r="I3225" i="2"/>
  <c r="G3221" i="2"/>
  <c r="F3221" i="2"/>
  <c r="I3221" i="2"/>
  <c r="H3221" i="2"/>
  <c r="I3217" i="2"/>
  <c r="H3217" i="2"/>
  <c r="G3217" i="2"/>
  <c r="F3217" i="2"/>
  <c r="I3213" i="2"/>
  <c r="G3213" i="2"/>
  <c r="F3213" i="2"/>
  <c r="H3213" i="2"/>
  <c r="I3209" i="2"/>
  <c r="G3209" i="2"/>
  <c r="F3209" i="2"/>
  <c r="H3209" i="2"/>
  <c r="G3205" i="2"/>
  <c r="F3205" i="2"/>
  <c r="I3205" i="2"/>
  <c r="H3205" i="2"/>
  <c r="I3201" i="2"/>
  <c r="H3201" i="2"/>
  <c r="G3201" i="2"/>
  <c r="F3201" i="2"/>
  <c r="I3197" i="2"/>
  <c r="G3197" i="2"/>
  <c r="F3197" i="2"/>
  <c r="H3197" i="2"/>
  <c r="G3193" i="2"/>
  <c r="F3193" i="2"/>
  <c r="I3193" i="2"/>
  <c r="H3193" i="2"/>
  <c r="G3189" i="2"/>
  <c r="F3189" i="2"/>
  <c r="I3189" i="2"/>
  <c r="H3189" i="2"/>
  <c r="I3185" i="2"/>
  <c r="H3185" i="2"/>
  <c r="G3185" i="2"/>
  <c r="F3185" i="2"/>
  <c r="I3181" i="2"/>
  <c r="G3181" i="2"/>
  <c r="F3181" i="2"/>
  <c r="H3181" i="2"/>
  <c r="I3177" i="2"/>
  <c r="G3177" i="2"/>
  <c r="F3177" i="2"/>
  <c r="H3177" i="2"/>
  <c r="G3173" i="2"/>
  <c r="F3173" i="2"/>
  <c r="I3173" i="2"/>
  <c r="H3173" i="2"/>
  <c r="I3169" i="2"/>
  <c r="H3169" i="2"/>
  <c r="G3169" i="2"/>
  <c r="F3169" i="2"/>
  <c r="I3165" i="2"/>
  <c r="G3165" i="2"/>
  <c r="F3165" i="2"/>
  <c r="H3165" i="2"/>
  <c r="G3161" i="2"/>
  <c r="F3161" i="2"/>
  <c r="I3161" i="2"/>
  <c r="H3161" i="2"/>
  <c r="I3157" i="2"/>
  <c r="G3157" i="2"/>
  <c r="F3157" i="2"/>
  <c r="H3157" i="2"/>
  <c r="I3153" i="2"/>
  <c r="H3153" i="2"/>
  <c r="G3153" i="2"/>
  <c r="F3153" i="2"/>
  <c r="I3149" i="2"/>
  <c r="G3149" i="2"/>
  <c r="F3149" i="2"/>
  <c r="H3149" i="2"/>
  <c r="I3145" i="2"/>
  <c r="G3145" i="2"/>
  <c r="F3145" i="2"/>
  <c r="H3145" i="2"/>
  <c r="I3141" i="2"/>
  <c r="G3141" i="2"/>
  <c r="F3141" i="2"/>
  <c r="H3141" i="2"/>
  <c r="I3137" i="2"/>
  <c r="H3137" i="2"/>
  <c r="G3137" i="2"/>
  <c r="F3137" i="2"/>
  <c r="I3133" i="2"/>
  <c r="G3133" i="2"/>
  <c r="F3133" i="2"/>
  <c r="H3133" i="2"/>
  <c r="I3129" i="2"/>
  <c r="G3129" i="2"/>
  <c r="F3129" i="2"/>
  <c r="H3129" i="2"/>
  <c r="I3125" i="2"/>
  <c r="G3125" i="2"/>
  <c r="F3125" i="2"/>
  <c r="H3125" i="2"/>
  <c r="I3121" i="2"/>
  <c r="H3121" i="2"/>
  <c r="F3121" i="2"/>
  <c r="G3121" i="2"/>
  <c r="I3117" i="2"/>
  <c r="F3117" i="2"/>
  <c r="H3117" i="2"/>
  <c r="G3117" i="2"/>
  <c r="I3113" i="2"/>
  <c r="F3113" i="2"/>
  <c r="H3113" i="2"/>
  <c r="G3113" i="2"/>
  <c r="I3109" i="2"/>
  <c r="G3109" i="2"/>
  <c r="F3109" i="2"/>
  <c r="H3109" i="2"/>
  <c r="I3105" i="2"/>
  <c r="H3105" i="2"/>
  <c r="F3105" i="2"/>
  <c r="G3105" i="2"/>
  <c r="I3101" i="2"/>
  <c r="F3101" i="2"/>
  <c r="H3101" i="2"/>
  <c r="G3101" i="2"/>
  <c r="I3097" i="2"/>
  <c r="F3097" i="2"/>
  <c r="H3097" i="2"/>
  <c r="G3097" i="2"/>
  <c r="I3093" i="2"/>
  <c r="H3093" i="2"/>
  <c r="G3093" i="2"/>
  <c r="F3093" i="2"/>
  <c r="I3089" i="2"/>
  <c r="F3089" i="2"/>
  <c r="G3089" i="2"/>
  <c r="H3089" i="2"/>
  <c r="I3085" i="2"/>
  <c r="H3085" i="2"/>
  <c r="F3085" i="2"/>
  <c r="G3085" i="2"/>
  <c r="I3081" i="2"/>
  <c r="F3081" i="2"/>
  <c r="H3081" i="2"/>
  <c r="G3081" i="2"/>
  <c r="I3077" i="2"/>
  <c r="G3077" i="2"/>
  <c r="F3077" i="2"/>
  <c r="H3077" i="2"/>
  <c r="I3073" i="2"/>
  <c r="F3073" i="2"/>
  <c r="H3073" i="2"/>
  <c r="G3073" i="2"/>
  <c r="I3069" i="2"/>
  <c r="H3069" i="2"/>
  <c r="F3069" i="2"/>
  <c r="G3069" i="2"/>
  <c r="I3065" i="2"/>
  <c r="H3065" i="2"/>
  <c r="F3065" i="2"/>
  <c r="G3065" i="2"/>
  <c r="I3061" i="2"/>
  <c r="G3061" i="2"/>
  <c r="F3061" i="2"/>
  <c r="H3061" i="2"/>
  <c r="I3057" i="2"/>
  <c r="H3057" i="2"/>
  <c r="F3057" i="2"/>
  <c r="G3057" i="2"/>
  <c r="I3053" i="2"/>
  <c r="H3053" i="2"/>
  <c r="F3053" i="2"/>
  <c r="G3053" i="2"/>
  <c r="I3049" i="2"/>
  <c r="F3049" i="2"/>
  <c r="H3049" i="2"/>
  <c r="G3049" i="2"/>
  <c r="I3045" i="2"/>
  <c r="G3045" i="2"/>
  <c r="F3045" i="2"/>
  <c r="H3045" i="2"/>
  <c r="I3041" i="2"/>
  <c r="F3041" i="2"/>
  <c r="G3041" i="2"/>
  <c r="H3041" i="2"/>
  <c r="I3037" i="2"/>
  <c r="H3037" i="2"/>
  <c r="F3037" i="2"/>
  <c r="G3037" i="2"/>
  <c r="I3033" i="2"/>
  <c r="F3033" i="2"/>
  <c r="H3033" i="2"/>
  <c r="G3033" i="2"/>
  <c r="I3029" i="2"/>
  <c r="H3029" i="2"/>
  <c r="G3029" i="2"/>
  <c r="F3029" i="2"/>
  <c r="I3025" i="2"/>
  <c r="F3025" i="2"/>
  <c r="G3025" i="2"/>
  <c r="H3025" i="2"/>
  <c r="I3021" i="2"/>
  <c r="H3021" i="2"/>
  <c r="F3021" i="2"/>
  <c r="G3021" i="2"/>
  <c r="I3017" i="2"/>
  <c r="F3017" i="2"/>
  <c r="H3017" i="2"/>
  <c r="G3017" i="2"/>
  <c r="I3013" i="2"/>
  <c r="G3013" i="2"/>
  <c r="F3013" i="2"/>
  <c r="H3013" i="2"/>
  <c r="I3009" i="2"/>
  <c r="F3009" i="2"/>
  <c r="G3009" i="2"/>
  <c r="H3009" i="2"/>
  <c r="I3005" i="2"/>
  <c r="H3005" i="2"/>
  <c r="F3005" i="2"/>
  <c r="G3005" i="2"/>
  <c r="I3001" i="2"/>
  <c r="H3001" i="2"/>
  <c r="F3001" i="2"/>
  <c r="G3001" i="2"/>
  <c r="I2997" i="2"/>
  <c r="G2997" i="2"/>
  <c r="F2997" i="2"/>
  <c r="H2997" i="2"/>
  <c r="I2993" i="2"/>
  <c r="H2993" i="2"/>
  <c r="F2993" i="2"/>
  <c r="G2993" i="2"/>
  <c r="I2989" i="2"/>
  <c r="H2989" i="2"/>
  <c r="F2989" i="2"/>
  <c r="G2989" i="2"/>
  <c r="I2985" i="2"/>
  <c r="F2985" i="2"/>
  <c r="H2985" i="2"/>
  <c r="G2985" i="2"/>
  <c r="I2981" i="2"/>
  <c r="G2981" i="2"/>
  <c r="F2981" i="2"/>
  <c r="H2981" i="2"/>
  <c r="I2977" i="2"/>
  <c r="F2977" i="2"/>
  <c r="G2977" i="2"/>
  <c r="H2977" i="2"/>
  <c r="I2973" i="2"/>
  <c r="H2973" i="2"/>
  <c r="F2973" i="2"/>
  <c r="G2973" i="2"/>
  <c r="I2969" i="2"/>
  <c r="F2969" i="2"/>
  <c r="H2969" i="2"/>
  <c r="G2969" i="2"/>
  <c r="I2965" i="2"/>
  <c r="H2965" i="2"/>
  <c r="G2965" i="2"/>
  <c r="F2965" i="2"/>
  <c r="F2961" i="2"/>
  <c r="G2961" i="2"/>
  <c r="H2961" i="2"/>
  <c r="I2957" i="2"/>
  <c r="H2957" i="2"/>
  <c r="F2957" i="2"/>
  <c r="G2957" i="2"/>
  <c r="I2953" i="2"/>
  <c r="F2953" i="2"/>
  <c r="H2953" i="2"/>
  <c r="G2953" i="2"/>
  <c r="I2949" i="2"/>
  <c r="G2949" i="2"/>
  <c r="F2949" i="2"/>
  <c r="H2949" i="2"/>
  <c r="I2945" i="2"/>
  <c r="F2945" i="2"/>
  <c r="G2945" i="2"/>
  <c r="H2945" i="2"/>
  <c r="I2941" i="2"/>
  <c r="H2941" i="2"/>
  <c r="F2941" i="2"/>
  <c r="G2941" i="2"/>
  <c r="I2937" i="2"/>
  <c r="H2937" i="2"/>
  <c r="F2937" i="2"/>
  <c r="G2937" i="2"/>
  <c r="I2933" i="2"/>
  <c r="G2933" i="2"/>
  <c r="F2933" i="2"/>
  <c r="H2933" i="2"/>
  <c r="I2929" i="2"/>
  <c r="H2929" i="2"/>
  <c r="F2929" i="2"/>
  <c r="G2929" i="2"/>
  <c r="I2925" i="2"/>
  <c r="H2925" i="2"/>
  <c r="F2925" i="2"/>
  <c r="G2925" i="2"/>
  <c r="I2921" i="2"/>
  <c r="F2921" i="2"/>
  <c r="H2921" i="2"/>
  <c r="G2921" i="2"/>
  <c r="I2917" i="2"/>
  <c r="G2917" i="2"/>
  <c r="F2917" i="2"/>
  <c r="H2917" i="2"/>
  <c r="I2913" i="2"/>
  <c r="F2913" i="2"/>
  <c r="G2913" i="2"/>
  <c r="H2913" i="2"/>
  <c r="I2909" i="2"/>
  <c r="H2909" i="2"/>
  <c r="F2909" i="2"/>
  <c r="G2909" i="2"/>
  <c r="I2905" i="2"/>
  <c r="F2905" i="2"/>
  <c r="H2905" i="2"/>
  <c r="G2905" i="2"/>
  <c r="I2901" i="2"/>
  <c r="H2901" i="2"/>
  <c r="G2901" i="2"/>
  <c r="F2901" i="2"/>
  <c r="I2897" i="2"/>
  <c r="F2897" i="2"/>
  <c r="G2897" i="2"/>
  <c r="H2897" i="2"/>
  <c r="H2893" i="2"/>
  <c r="F2893" i="2"/>
  <c r="G2893" i="2"/>
  <c r="I2889" i="2"/>
  <c r="F2889" i="2"/>
  <c r="H2889" i="2"/>
  <c r="G2889" i="2"/>
  <c r="I2885" i="2"/>
  <c r="G2885" i="2"/>
  <c r="F2885" i="2"/>
  <c r="H2885" i="2"/>
  <c r="I2881" i="2"/>
  <c r="F2881" i="2"/>
  <c r="H2881" i="2"/>
  <c r="G2881" i="2"/>
  <c r="I2877" i="2"/>
  <c r="H2877" i="2"/>
  <c r="F2877" i="2"/>
  <c r="G2877" i="2"/>
  <c r="I2873" i="2"/>
  <c r="H2873" i="2"/>
  <c r="F2873" i="2"/>
  <c r="G2873" i="2"/>
  <c r="I2869" i="2"/>
  <c r="G2869" i="2"/>
  <c r="F2869" i="2"/>
  <c r="H2869" i="2"/>
  <c r="I2865" i="2"/>
  <c r="H2865" i="2"/>
  <c r="F2865" i="2"/>
  <c r="G2865" i="2"/>
  <c r="I2861" i="2"/>
  <c r="H2861" i="2"/>
  <c r="F2861" i="2"/>
  <c r="G2861" i="2"/>
  <c r="I2857" i="2"/>
  <c r="F2857" i="2"/>
  <c r="H2857" i="2"/>
  <c r="G2857" i="2"/>
  <c r="I2853" i="2"/>
  <c r="G2853" i="2"/>
  <c r="F2853" i="2"/>
  <c r="H2853" i="2"/>
  <c r="I2849" i="2"/>
  <c r="F2849" i="2"/>
  <c r="G2849" i="2"/>
  <c r="H2849" i="2"/>
  <c r="I2845" i="2"/>
  <c r="H2845" i="2"/>
  <c r="F2845" i="2"/>
  <c r="G2845" i="2"/>
  <c r="I2841" i="2"/>
  <c r="F2841" i="2"/>
  <c r="H2841" i="2"/>
  <c r="G2841" i="2"/>
  <c r="I2837" i="2"/>
  <c r="H2837" i="2"/>
  <c r="G2837" i="2"/>
  <c r="F2837" i="2"/>
  <c r="I2833" i="2"/>
  <c r="F2833" i="2"/>
  <c r="G2833" i="2"/>
  <c r="H2833" i="2"/>
  <c r="I2829" i="2"/>
  <c r="H2829" i="2"/>
  <c r="F2829" i="2"/>
  <c r="G2829" i="2"/>
  <c r="F2825" i="2"/>
  <c r="I2825" i="2" s="1"/>
  <c r="H2825" i="2"/>
  <c r="G2825" i="2"/>
  <c r="I2821" i="2"/>
  <c r="G2821" i="2"/>
  <c r="F2821" i="2"/>
  <c r="H2821" i="2"/>
  <c r="I2817" i="2"/>
  <c r="F2817" i="2"/>
  <c r="H2817" i="2"/>
  <c r="G2817" i="2"/>
  <c r="I2813" i="2"/>
  <c r="H2813" i="2"/>
  <c r="F2813" i="2"/>
  <c r="G2813" i="2"/>
  <c r="I2809" i="2"/>
  <c r="H2809" i="2"/>
  <c r="F2809" i="2"/>
  <c r="G2809" i="2"/>
  <c r="I2805" i="2"/>
  <c r="G2805" i="2"/>
  <c r="F2805" i="2"/>
  <c r="H2805" i="2"/>
  <c r="H2801" i="2"/>
  <c r="F2801" i="2"/>
  <c r="G2801" i="2"/>
  <c r="I2797" i="2"/>
  <c r="H2797" i="2"/>
  <c r="F2797" i="2"/>
  <c r="G2797" i="2"/>
  <c r="I2793" i="2"/>
  <c r="F2793" i="2"/>
  <c r="H2793" i="2"/>
  <c r="G2793" i="2"/>
  <c r="I2789" i="2"/>
  <c r="G2789" i="2"/>
  <c r="F2789" i="2"/>
  <c r="H2789" i="2"/>
  <c r="I2785" i="2"/>
  <c r="F2785" i="2"/>
  <c r="G2785" i="2"/>
  <c r="H2785" i="2"/>
  <c r="I2781" i="2"/>
  <c r="H2781" i="2"/>
  <c r="F2781" i="2"/>
  <c r="G2781" i="2"/>
  <c r="I2777" i="2"/>
  <c r="F2777" i="2"/>
  <c r="H2777" i="2"/>
  <c r="G2777" i="2"/>
  <c r="I2773" i="2"/>
  <c r="H2773" i="2"/>
  <c r="G2773" i="2"/>
  <c r="F2773" i="2"/>
  <c r="I2769" i="2"/>
  <c r="F2769" i="2"/>
  <c r="G2769" i="2"/>
  <c r="H2769" i="2"/>
  <c r="I2765" i="2"/>
  <c r="H2765" i="2"/>
  <c r="F2765" i="2"/>
  <c r="G2765" i="2"/>
  <c r="I2761" i="2"/>
  <c r="F2761" i="2"/>
  <c r="H2761" i="2"/>
  <c r="G2761" i="2"/>
  <c r="I2757" i="2"/>
  <c r="G2757" i="2"/>
  <c r="F2757" i="2"/>
  <c r="H2757" i="2"/>
  <c r="I2753" i="2"/>
  <c r="F2753" i="2"/>
  <c r="G2753" i="2"/>
  <c r="H2753" i="2"/>
  <c r="I2749" i="2"/>
  <c r="H2749" i="2"/>
  <c r="F2749" i="2"/>
  <c r="G2749" i="2"/>
  <c r="I2745" i="2"/>
  <c r="H2745" i="2"/>
  <c r="F2745" i="2"/>
  <c r="G2745" i="2"/>
  <c r="I2741" i="2"/>
  <c r="G2741" i="2"/>
  <c r="F2741" i="2"/>
  <c r="H2741" i="2"/>
  <c r="I2737" i="2"/>
  <c r="H2737" i="2"/>
  <c r="F2737" i="2"/>
  <c r="G2737" i="2"/>
  <c r="I2733" i="2"/>
  <c r="H2733" i="2"/>
  <c r="F2733" i="2"/>
  <c r="G2733" i="2"/>
  <c r="I2729" i="2"/>
  <c r="F2729" i="2"/>
  <c r="H2729" i="2"/>
  <c r="G2729" i="2"/>
  <c r="I2725" i="2"/>
  <c r="G2725" i="2"/>
  <c r="F2725" i="2"/>
  <c r="H2725" i="2"/>
  <c r="I2721" i="2"/>
  <c r="F2721" i="2"/>
  <c r="G2721" i="2"/>
  <c r="H2721" i="2"/>
  <c r="I2717" i="2"/>
  <c r="H2717" i="2"/>
  <c r="F2717" i="2"/>
  <c r="G2717" i="2"/>
  <c r="I2713" i="2"/>
  <c r="F2713" i="2"/>
  <c r="H2713" i="2"/>
  <c r="G2713" i="2"/>
  <c r="I2709" i="2"/>
  <c r="H2709" i="2"/>
  <c r="G2709" i="2"/>
  <c r="F2709" i="2"/>
  <c r="I2705" i="2"/>
  <c r="F2705" i="2"/>
  <c r="G2705" i="2"/>
  <c r="H2705" i="2"/>
  <c r="I2701" i="2"/>
  <c r="H2701" i="2"/>
  <c r="F2701" i="2"/>
  <c r="G2701" i="2"/>
  <c r="I2697" i="2"/>
  <c r="F2697" i="2"/>
  <c r="H2697" i="2"/>
  <c r="G2697" i="2"/>
  <c r="I2693" i="2"/>
  <c r="G2693" i="2"/>
  <c r="F2693" i="2"/>
  <c r="H2693" i="2"/>
  <c r="I2689" i="2"/>
  <c r="F2689" i="2"/>
  <c r="H2689" i="2"/>
  <c r="G2689" i="2"/>
  <c r="I2685" i="2"/>
  <c r="H2685" i="2"/>
  <c r="F2685" i="2"/>
  <c r="G2685" i="2"/>
  <c r="I2681" i="2"/>
  <c r="H2681" i="2"/>
  <c r="F2681" i="2"/>
  <c r="G2681" i="2"/>
  <c r="I2677" i="2"/>
  <c r="G2677" i="2"/>
  <c r="F2677" i="2"/>
  <c r="H2677" i="2"/>
  <c r="I2673" i="2"/>
  <c r="H2673" i="2"/>
  <c r="F2673" i="2"/>
  <c r="G2673" i="2"/>
  <c r="I2669" i="2"/>
  <c r="H2669" i="2"/>
  <c r="F2669" i="2"/>
  <c r="G2669" i="2"/>
  <c r="I2665" i="2"/>
  <c r="F2665" i="2"/>
  <c r="H2665" i="2"/>
  <c r="G2665" i="2"/>
  <c r="I2661" i="2"/>
  <c r="G2661" i="2"/>
  <c r="F2661" i="2"/>
  <c r="H2661" i="2"/>
  <c r="I2657" i="2"/>
  <c r="F2657" i="2"/>
  <c r="G2657" i="2"/>
  <c r="H2657" i="2"/>
  <c r="I2653" i="2"/>
  <c r="H2653" i="2"/>
  <c r="F2653" i="2"/>
  <c r="G2653" i="2"/>
  <c r="I2649" i="2"/>
  <c r="F2649" i="2"/>
  <c r="H2649" i="2"/>
  <c r="G2649" i="2"/>
  <c r="I2645" i="2"/>
  <c r="H2645" i="2"/>
  <c r="G2645" i="2"/>
  <c r="F2645" i="2"/>
  <c r="I2641" i="2"/>
  <c r="F2641" i="2"/>
  <c r="G2641" i="2"/>
  <c r="H2641" i="2"/>
  <c r="I2637" i="2"/>
  <c r="H2637" i="2"/>
  <c r="F2637" i="2"/>
  <c r="G2637" i="2"/>
  <c r="I2633" i="2"/>
  <c r="F2633" i="2"/>
  <c r="H2633" i="2"/>
  <c r="G2633" i="2"/>
  <c r="I2629" i="2"/>
  <c r="G2629" i="2"/>
  <c r="F2629" i="2"/>
  <c r="H2629" i="2"/>
  <c r="I2625" i="2"/>
  <c r="F2625" i="2"/>
  <c r="G2625" i="2"/>
  <c r="H2625" i="2"/>
  <c r="I2621" i="2"/>
  <c r="H2621" i="2"/>
  <c r="F2621" i="2"/>
  <c r="G2621" i="2"/>
  <c r="I2617" i="2"/>
  <c r="H2617" i="2"/>
  <c r="F2617" i="2"/>
  <c r="G2617" i="2"/>
  <c r="I2613" i="2"/>
  <c r="G2613" i="2"/>
  <c r="F2613" i="2"/>
  <c r="H2613" i="2"/>
  <c r="I2609" i="2"/>
  <c r="H2609" i="2"/>
  <c r="F2609" i="2"/>
  <c r="G2609" i="2"/>
  <c r="I2605" i="2"/>
  <c r="H2605" i="2"/>
  <c r="F2605" i="2"/>
  <c r="G2605" i="2"/>
  <c r="I2601" i="2"/>
  <c r="F2601" i="2"/>
  <c r="H2601" i="2"/>
  <c r="G2601" i="2"/>
  <c r="G2597" i="2"/>
  <c r="F2597" i="2"/>
  <c r="I2597" i="2" s="1"/>
  <c r="H2597" i="2"/>
  <c r="I2593" i="2"/>
  <c r="F2593" i="2"/>
  <c r="G2593" i="2"/>
  <c r="H2593" i="2"/>
  <c r="I2589" i="2"/>
  <c r="H2589" i="2"/>
  <c r="F2589" i="2"/>
  <c r="G2589" i="2"/>
  <c r="I2585" i="2"/>
  <c r="F2585" i="2"/>
  <c r="H2585" i="2"/>
  <c r="G2585" i="2"/>
  <c r="I2581" i="2"/>
  <c r="H2581" i="2"/>
  <c r="G2581" i="2"/>
  <c r="F2581" i="2"/>
  <c r="I2577" i="2"/>
  <c r="F2577" i="2"/>
  <c r="G2577" i="2"/>
  <c r="H2577" i="2"/>
  <c r="I2573" i="2"/>
  <c r="H2573" i="2"/>
  <c r="F2573" i="2"/>
  <c r="G2573" i="2"/>
  <c r="F2569" i="2"/>
  <c r="H2569" i="2"/>
  <c r="G2569" i="2"/>
  <c r="I2565" i="2"/>
  <c r="G2565" i="2"/>
  <c r="F2565" i="2"/>
  <c r="H2565" i="2"/>
  <c r="I2561" i="2"/>
  <c r="F2561" i="2"/>
  <c r="G2561" i="2"/>
  <c r="H2561" i="2"/>
  <c r="I2557" i="2"/>
  <c r="H2557" i="2"/>
  <c r="F2557" i="2"/>
  <c r="G2557" i="2"/>
  <c r="I2553" i="2"/>
  <c r="H2553" i="2"/>
  <c r="F2553" i="2"/>
  <c r="G2553" i="2"/>
  <c r="I2549" i="2"/>
  <c r="G2549" i="2"/>
  <c r="F2549" i="2"/>
  <c r="H2549" i="2"/>
  <c r="I2545" i="2"/>
  <c r="H2545" i="2"/>
  <c r="F2545" i="2"/>
  <c r="G2545" i="2"/>
  <c r="I2541" i="2"/>
  <c r="H2541" i="2"/>
  <c r="F2541" i="2"/>
  <c r="G2541" i="2"/>
  <c r="I2537" i="2"/>
  <c r="F2537" i="2"/>
  <c r="H2537" i="2"/>
  <c r="G2537" i="2"/>
  <c r="I2533" i="2"/>
  <c r="G2533" i="2"/>
  <c r="F2533" i="2"/>
  <c r="H2533" i="2"/>
  <c r="I2529" i="2"/>
  <c r="F2529" i="2"/>
  <c r="G2529" i="2"/>
  <c r="H2529" i="2"/>
  <c r="I2525" i="2"/>
  <c r="H2525" i="2"/>
  <c r="F2525" i="2"/>
  <c r="G2525" i="2"/>
  <c r="I2521" i="2"/>
  <c r="F2521" i="2"/>
  <c r="H2521" i="2"/>
  <c r="G2521" i="2"/>
  <c r="I2517" i="2"/>
  <c r="H2517" i="2"/>
  <c r="G2517" i="2"/>
  <c r="F2517" i="2"/>
  <c r="I2513" i="2"/>
  <c r="F2513" i="2"/>
  <c r="G2513" i="2"/>
  <c r="H2513" i="2"/>
  <c r="I2509" i="2"/>
  <c r="H2509" i="2"/>
  <c r="F2509" i="2"/>
  <c r="G2509" i="2"/>
  <c r="I2505" i="2"/>
  <c r="F2505" i="2"/>
  <c r="H2505" i="2"/>
  <c r="G2505" i="2"/>
  <c r="I2501" i="2"/>
  <c r="G2501" i="2"/>
  <c r="F2501" i="2"/>
  <c r="H2501" i="2"/>
  <c r="I2497" i="2"/>
  <c r="F2497" i="2"/>
  <c r="G2497" i="2"/>
  <c r="H2497" i="2"/>
  <c r="I2493" i="2"/>
  <c r="H2493" i="2"/>
  <c r="F2493" i="2"/>
  <c r="G2493" i="2"/>
  <c r="I2489" i="2"/>
  <c r="H2489" i="2"/>
  <c r="F2489" i="2"/>
  <c r="G2489" i="2"/>
  <c r="I2485" i="2"/>
  <c r="G2485" i="2"/>
  <c r="F2485" i="2"/>
  <c r="H2485" i="2"/>
  <c r="I2481" i="2"/>
  <c r="H2481" i="2"/>
  <c r="F2481" i="2"/>
  <c r="G2481" i="2"/>
  <c r="I2477" i="2"/>
  <c r="H2477" i="2"/>
  <c r="F2477" i="2"/>
  <c r="G2477" i="2"/>
  <c r="I2473" i="2"/>
  <c r="F2473" i="2"/>
  <c r="H2473" i="2"/>
  <c r="G2473" i="2"/>
  <c r="I2469" i="2"/>
  <c r="G2469" i="2"/>
  <c r="F2469" i="2"/>
  <c r="H2469" i="2"/>
  <c r="I2465" i="2"/>
  <c r="F2465" i="2"/>
  <c r="G2465" i="2"/>
  <c r="H2465" i="2"/>
  <c r="I2461" i="2"/>
  <c r="H2461" i="2"/>
  <c r="F2461" i="2"/>
  <c r="G2461" i="2"/>
  <c r="I2457" i="2"/>
  <c r="F2457" i="2"/>
  <c r="H2457" i="2"/>
  <c r="G2457" i="2"/>
  <c r="I2453" i="2"/>
  <c r="H2453" i="2"/>
  <c r="G2453" i="2"/>
  <c r="F2453" i="2"/>
  <c r="I2449" i="2"/>
  <c r="F2449" i="2"/>
  <c r="G2449" i="2"/>
  <c r="H2449" i="2"/>
  <c r="I2445" i="2"/>
  <c r="H2445" i="2"/>
  <c r="F2445" i="2"/>
  <c r="G2445" i="2"/>
  <c r="I2441" i="2"/>
  <c r="F2441" i="2"/>
  <c r="H2441" i="2"/>
  <c r="G2441" i="2"/>
  <c r="I2437" i="2"/>
  <c r="G2437" i="2"/>
  <c r="F2437" i="2"/>
  <c r="H2437" i="2"/>
  <c r="I2433" i="2"/>
  <c r="F2433" i="2"/>
  <c r="H2433" i="2"/>
  <c r="G2433" i="2"/>
  <c r="I2429" i="2"/>
  <c r="H2429" i="2"/>
  <c r="F2429" i="2"/>
  <c r="G2429" i="2"/>
  <c r="I2425" i="2"/>
  <c r="H2425" i="2"/>
  <c r="F2425" i="2"/>
  <c r="G2425" i="2"/>
  <c r="I2421" i="2"/>
  <c r="G2421" i="2"/>
  <c r="F2421" i="2"/>
  <c r="H2421" i="2"/>
  <c r="I2417" i="2"/>
  <c r="H2417" i="2"/>
  <c r="F2417" i="2"/>
  <c r="G2417" i="2"/>
  <c r="I2413" i="2"/>
  <c r="H2413" i="2"/>
  <c r="F2413" i="2"/>
  <c r="G2413" i="2"/>
  <c r="I2409" i="2"/>
  <c r="F2409" i="2"/>
  <c r="H2409" i="2"/>
  <c r="G2409" i="2"/>
  <c r="I2405" i="2"/>
  <c r="G2405" i="2"/>
  <c r="F2405" i="2"/>
  <c r="H2405" i="2"/>
  <c r="I2401" i="2"/>
  <c r="F2401" i="2"/>
  <c r="G2401" i="2"/>
  <c r="H2401" i="2"/>
  <c r="I2397" i="2"/>
  <c r="H2397" i="2"/>
  <c r="F2397" i="2"/>
  <c r="G2397" i="2"/>
  <c r="I2393" i="2"/>
  <c r="F2393" i="2"/>
  <c r="H2393" i="2"/>
  <c r="G2393" i="2"/>
  <c r="I2389" i="2"/>
  <c r="H2389" i="2"/>
  <c r="G2389" i="2"/>
  <c r="F2389" i="2"/>
  <c r="I2385" i="2"/>
  <c r="F2385" i="2"/>
  <c r="G2385" i="2"/>
  <c r="H2385" i="2"/>
  <c r="I2381" i="2"/>
  <c r="H2381" i="2"/>
  <c r="F2381" i="2"/>
  <c r="G2381" i="2"/>
  <c r="I2377" i="2"/>
  <c r="F2377" i="2"/>
  <c r="H2377" i="2"/>
  <c r="G2377" i="2"/>
  <c r="I2373" i="2"/>
  <c r="G2373" i="2"/>
  <c r="F2373" i="2"/>
  <c r="H2373" i="2"/>
  <c r="I2369" i="2"/>
  <c r="F2369" i="2"/>
  <c r="G2369" i="2"/>
  <c r="H2369" i="2"/>
  <c r="I2365" i="2"/>
  <c r="H2365" i="2"/>
  <c r="F2365" i="2"/>
  <c r="G2365" i="2"/>
  <c r="I2361" i="2"/>
  <c r="H2361" i="2"/>
  <c r="F2361" i="2"/>
  <c r="G2361" i="2"/>
  <c r="I2357" i="2"/>
  <c r="G2357" i="2"/>
  <c r="F2357" i="2"/>
  <c r="H2357" i="2"/>
  <c r="I2353" i="2"/>
  <c r="H2353" i="2"/>
  <c r="F2353" i="2"/>
  <c r="G2353" i="2"/>
  <c r="I2349" i="2"/>
  <c r="H2349" i="2"/>
  <c r="F2349" i="2"/>
  <c r="G2349" i="2"/>
  <c r="I2345" i="2"/>
  <c r="F2345" i="2"/>
  <c r="H2345" i="2"/>
  <c r="G2345" i="2"/>
  <c r="I2341" i="2"/>
  <c r="G2341" i="2"/>
  <c r="F2341" i="2"/>
  <c r="H2341" i="2"/>
  <c r="I2337" i="2"/>
  <c r="H2337" i="2"/>
  <c r="F2337" i="2"/>
  <c r="G2337" i="2"/>
  <c r="I2333" i="2"/>
  <c r="F2333" i="2"/>
  <c r="H2333" i="2"/>
  <c r="G2333" i="2"/>
  <c r="I2329" i="2"/>
  <c r="H2329" i="2"/>
  <c r="F2329" i="2"/>
  <c r="G2329" i="2"/>
  <c r="I2325" i="2"/>
  <c r="G2325" i="2"/>
  <c r="F2325" i="2"/>
  <c r="H2325" i="2"/>
  <c r="I2321" i="2"/>
  <c r="H2321" i="2"/>
  <c r="F2321" i="2"/>
  <c r="G2321" i="2"/>
  <c r="I2317" i="2"/>
  <c r="H2317" i="2"/>
  <c r="F2317" i="2"/>
  <c r="G2317" i="2"/>
  <c r="I2313" i="2"/>
  <c r="H2313" i="2"/>
  <c r="F2313" i="2"/>
  <c r="G2313" i="2"/>
  <c r="G2309" i="2"/>
  <c r="F2309" i="2"/>
  <c r="H2309" i="2"/>
  <c r="I2309" i="2"/>
  <c r="I2305" i="2"/>
  <c r="H2305" i="2"/>
  <c r="F2305" i="2"/>
  <c r="G2305" i="2"/>
  <c r="I2301" i="2"/>
  <c r="F2301" i="2"/>
  <c r="G2301" i="2"/>
  <c r="H2301" i="2"/>
  <c r="I2297" i="2"/>
  <c r="H2297" i="2"/>
  <c r="F2297" i="2"/>
  <c r="G2297" i="2"/>
  <c r="I2293" i="2"/>
  <c r="G2293" i="2"/>
  <c r="F2293" i="2"/>
  <c r="H2293" i="2"/>
  <c r="H2289" i="2"/>
  <c r="F2289" i="2"/>
  <c r="G2289" i="2"/>
  <c r="I2289" i="2"/>
  <c r="I2285" i="2"/>
  <c r="H2285" i="2"/>
  <c r="F2285" i="2"/>
  <c r="G2285" i="2"/>
  <c r="I2281" i="2"/>
  <c r="H2281" i="2"/>
  <c r="F2281" i="2"/>
  <c r="G2281" i="2"/>
  <c r="I2277" i="2"/>
  <c r="G2277" i="2"/>
  <c r="F2277" i="2"/>
  <c r="H2277" i="2"/>
  <c r="I2273" i="2"/>
  <c r="H2273" i="2"/>
  <c r="F2273" i="2"/>
  <c r="G2273" i="2"/>
  <c r="I2269" i="2"/>
  <c r="F2269" i="2"/>
  <c r="H2269" i="2"/>
  <c r="G2269" i="2"/>
  <c r="I2265" i="2"/>
  <c r="H2265" i="2"/>
  <c r="F2265" i="2"/>
  <c r="G2265" i="2"/>
  <c r="I2261" i="2"/>
  <c r="G2261" i="2"/>
  <c r="F2261" i="2"/>
  <c r="H2261" i="2"/>
  <c r="I2257" i="2"/>
  <c r="H2257" i="2"/>
  <c r="F2257" i="2"/>
  <c r="G2257" i="2"/>
  <c r="I2253" i="2"/>
  <c r="H2253" i="2"/>
  <c r="F2253" i="2"/>
  <c r="G2253" i="2"/>
  <c r="I2249" i="2"/>
  <c r="H2249" i="2"/>
  <c r="F2249" i="2"/>
  <c r="G2249" i="2"/>
  <c r="I2245" i="2"/>
  <c r="G2245" i="2"/>
  <c r="F2245" i="2"/>
  <c r="H2245" i="2"/>
  <c r="I2241" i="2"/>
  <c r="H2241" i="2"/>
  <c r="F2241" i="2"/>
  <c r="G2241" i="2"/>
  <c r="I2237" i="2"/>
  <c r="F2237" i="2"/>
  <c r="G2237" i="2"/>
  <c r="H2237" i="2"/>
  <c r="I2233" i="2"/>
  <c r="H2233" i="2"/>
  <c r="F2233" i="2"/>
  <c r="G2233" i="2"/>
  <c r="I2229" i="2"/>
  <c r="G2229" i="2"/>
  <c r="F2229" i="2"/>
  <c r="H2229" i="2"/>
  <c r="H2225" i="2"/>
  <c r="F2225" i="2"/>
  <c r="G2225" i="2"/>
  <c r="I2225" i="2"/>
  <c r="I2221" i="2"/>
  <c r="H2221" i="2"/>
  <c r="F2221" i="2"/>
  <c r="G2221" i="2"/>
  <c r="I2217" i="2"/>
  <c r="H2217" i="2"/>
  <c r="F2217" i="2"/>
  <c r="G2217" i="2"/>
  <c r="I2213" i="2"/>
  <c r="G2213" i="2"/>
  <c r="F2213" i="2"/>
  <c r="H2213" i="2"/>
  <c r="I2209" i="2"/>
  <c r="H2209" i="2"/>
  <c r="F2209" i="2"/>
  <c r="G2209" i="2"/>
  <c r="I2205" i="2"/>
  <c r="F2205" i="2"/>
  <c r="H2205" i="2"/>
  <c r="G2205" i="2"/>
  <c r="I2201" i="2"/>
  <c r="H2201" i="2"/>
  <c r="F2201" i="2"/>
  <c r="G2201" i="2"/>
  <c r="I2197" i="2"/>
  <c r="G2197" i="2"/>
  <c r="F2197" i="2"/>
  <c r="H2197" i="2"/>
  <c r="I2193" i="2"/>
  <c r="H2193" i="2"/>
  <c r="F2193" i="2"/>
  <c r="G2193" i="2"/>
  <c r="I2189" i="2"/>
  <c r="H2189" i="2"/>
  <c r="F2189" i="2"/>
  <c r="G2189" i="2"/>
  <c r="I2185" i="2"/>
  <c r="H2185" i="2"/>
  <c r="F2185" i="2"/>
  <c r="G2185" i="2"/>
  <c r="G2181" i="2"/>
  <c r="F2181" i="2"/>
  <c r="H2181" i="2"/>
  <c r="I2181" i="2"/>
  <c r="I2177" i="2"/>
  <c r="H2177" i="2"/>
  <c r="F2177" i="2"/>
  <c r="G2177" i="2"/>
  <c r="I2173" i="2"/>
  <c r="F2173" i="2"/>
  <c r="G2173" i="2"/>
  <c r="H2173" i="2"/>
  <c r="I2169" i="2"/>
  <c r="H2169" i="2"/>
  <c r="F2169" i="2"/>
  <c r="G2169" i="2"/>
  <c r="I2165" i="2"/>
  <c r="G2165" i="2"/>
  <c r="F2165" i="2"/>
  <c r="H2165" i="2"/>
  <c r="H2161" i="2"/>
  <c r="F2161" i="2"/>
  <c r="I2161" i="2"/>
  <c r="G2161" i="2"/>
  <c r="I2157" i="2"/>
  <c r="H2157" i="2"/>
  <c r="F2157" i="2"/>
  <c r="G2157" i="2"/>
  <c r="I2153" i="2"/>
  <c r="H2153" i="2"/>
  <c r="F2153" i="2"/>
  <c r="G2153" i="2"/>
  <c r="I2149" i="2"/>
  <c r="G2149" i="2"/>
  <c r="F2149" i="2"/>
  <c r="H2149" i="2"/>
  <c r="I2145" i="2"/>
  <c r="H2145" i="2"/>
  <c r="F2145" i="2"/>
  <c r="G2145" i="2"/>
  <c r="I2141" i="2"/>
  <c r="F2141" i="2"/>
  <c r="H2141" i="2"/>
  <c r="G2141" i="2"/>
  <c r="I2137" i="2"/>
  <c r="H2137" i="2"/>
  <c r="F2137" i="2"/>
  <c r="G2137" i="2"/>
  <c r="I2133" i="2"/>
  <c r="G2133" i="2"/>
  <c r="F2133" i="2"/>
  <c r="H2133" i="2"/>
  <c r="I2129" i="2"/>
  <c r="H2129" i="2"/>
  <c r="F2129" i="2"/>
  <c r="G2129" i="2"/>
  <c r="I2125" i="2"/>
  <c r="H2125" i="2"/>
  <c r="F2125" i="2"/>
  <c r="G2125" i="2"/>
  <c r="I2121" i="2"/>
  <c r="H2121" i="2"/>
  <c r="F2121" i="2"/>
  <c r="G2121" i="2"/>
  <c r="I2117" i="2"/>
  <c r="G2117" i="2"/>
  <c r="F2117" i="2"/>
  <c r="H2117" i="2"/>
  <c r="I2113" i="2"/>
  <c r="H2113" i="2"/>
  <c r="F2113" i="2"/>
  <c r="G2113" i="2"/>
  <c r="I2109" i="2"/>
  <c r="F2109" i="2"/>
  <c r="G2109" i="2"/>
  <c r="H2109" i="2"/>
  <c r="I2105" i="2"/>
  <c r="H2105" i="2"/>
  <c r="F2105" i="2"/>
  <c r="G2105" i="2"/>
  <c r="I2101" i="2"/>
  <c r="G2101" i="2"/>
  <c r="F2101" i="2"/>
  <c r="H2101" i="2"/>
  <c r="H2097" i="2"/>
  <c r="F2097" i="2"/>
  <c r="I2097" i="2"/>
  <c r="G2097" i="2"/>
  <c r="I2093" i="2"/>
  <c r="H2093" i="2"/>
  <c r="F2093" i="2"/>
  <c r="G2093" i="2"/>
  <c r="I2089" i="2"/>
  <c r="H2089" i="2"/>
  <c r="F2089" i="2"/>
  <c r="G2089" i="2"/>
  <c r="I2085" i="2"/>
  <c r="G2085" i="2"/>
  <c r="F2085" i="2"/>
  <c r="H2085" i="2"/>
  <c r="I2081" i="2"/>
  <c r="H2081" i="2"/>
  <c r="F2081" i="2"/>
  <c r="G2081" i="2"/>
  <c r="I2077" i="2"/>
  <c r="F2077" i="2"/>
  <c r="H2077" i="2"/>
  <c r="G2077" i="2"/>
  <c r="I2073" i="2"/>
  <c r="H2073" i="2"/>
  <c r="F2073" i="2"/>
  <c r="G2073" i="2"/>
  <c r="I2069" i="2"/>
  <c r="G2069" i="2"/>
  <c r="F2069" i="2"/>
  <c r="H2069" i="2"/>
  <c r="I2065" i="2"/>
  <c r="H2065" i="2"/>
  <c r="F2065" i="2"/>
  <c r="G2065" i="2"/>
  <c r="I2061" i="2"/>
  <c r="H2061" i="2"/>
  <c r="F2061" i="2"/>
  <c r="G2061" i="2"/>
  <c r="I2057" i="2"/>
  <c r="H2057" i="2"/>
  <c r="F2057" i="2"/>
  <c r="G2057" i="2"/>
  <c r="G2053" i="2"/>
  <c r="F2053" i="2"/>
  <c r="I2053" i="2"/>
  <c r="H2053" i="2"/>
  <c r="I2049" i="2"/>
  <c r="H2049" i="2"/>
  <c r="F2049" i="2"/>
  <c r="G2049" i="2"/>
  <c r="I2045" i="2"/>
  <c r="F2045" i="2"/>
  <c r="G2045" i="2"/>
  <c r="H2045" i="2"/>
  <c r="I2041" i="2"/>
  <c r="H2041" i="2"/>
  <c r="F2041" i="2"/>
  <c r="G2041" i="2"/>
  <c r="I2037" i="2"/>
  <c r="G2037" i="2"/>
  <c r="F2037" i="2"/>
  <c r="H2037" i="2"/>
  <c r="I2033" i="2"/>
  <c r="H2033" i="2"/>
  <c r="F2033" i="2"/>
  <c r="G2033" i="2"/>
  <c r="I2029" i="2"/>
  <c r="H2029" i="2"/>
  <c r="F2029" i="2"/>
  <c r="G2029" i="2"/>
  <c r="I2025" i="2"/>
  <c r="H2025" i="2"/>
  <c r="F2025" i="2"/>
  <c r="G2025" i="2"/>
  <c r="I2021" i="2"/>
  <c r="G2021" i="2"/>
  <c r="F2021" i="2"/>
  <c r="H2021" i="2"/>
  <c r="I2017" i="2"/>
  <c r="H2017" i="2"/>
  <c r="F2017" i="2"/>
  <c r="G2017" i="2"/>
  <c r="I2013" i="2"/>
  <c r="F2013" i="2"/>
  <c r="H2013" i="2"/>
  <c r="G2013" i="2"/>
  <c r="I2009" i="2"/>
  <c r="H2009" i="2"/>
  <c r="F2009" i="2"/>
  <c r="G2009" i="2"/>
  <c r="I2005" i="2"/>
  <c r="G2005" i="2"/>
  <c r="F2005" i="2"/>
  <c r="H2005" i="2"/>
  <c r="I2001" i="2"/>
  <c r="H2001" i="2"/>
  <c r="F2001" i="2"/>
  <c r="G2001" i="2"/>
  <c r="I1997" i="2"/>
  <c r="H1997" i="2"/>
  <c r="F1997" i="2"/>
  <c r="G1997" i="2"/>
  <c r="I1993" i="2"/>
  <c r="H1993" i="2"/>
  <c r="F1993" i="2"/>
  <c r="G1993" i="2"/>
  <c r="I1989" i="2"/>
  <c r="G1989" i="2"/>
  <c r="F1989" i="2"/>
  <c r="H1989" i="2"/>
  <c r="I1985" i="2"/>
  <c r="H1985" i="2"/>
  <c r="F1985" i="2"/>
  <c r="G1985" i="2"/>
  <c r="I1981" i="2"/>
  <c r="F1981" i="2"/>
  <c r="G1981" i="2"/>
  <c r="H1981" i="2"/>
  <c r="I1977" i="2"/>
  <c r="H1977" i="2"/>
  <c r="F1977" i="2"/>
  <c r="G1977" i="2"/>
  <c r="I1973" i="2"/>
  <c r="G1973" i="2"/>
  <c r="F1973" i="2"/>
  <c r="H1973" i="2"/>
  <c r="I1969" i="2"/>
  <c r="H1969" i="2"/>
  <c r="F1969" i="2"/>
  <c r="G1969" i="2"/>
  <c r="I1965" i="2"/>
  <c r="H1965" i="2"/>
  <c r="F1965" i="2"/>
  <c r="G1965" i="2"/>
  <c r="I1961" i="2"/>
  <c r="H1961" i="2"/>
  <c r="F1961" i="2"/>
  <c r="G1961" i="2"/>
  <c r="I1957" i="2"/>
  <c r="G1957" i="2"/>
  <c r="F1957" i="2"/>
  <c r="H1957" i="2"/>
  <c r="I1953" i="2"/>
  <c r="H1953" i="2"/>
  <c r="F1953" i="2"/>
  <c r="G1953" i="2"/>
  <c r="I1949" i="2"/>
  <c r="F1949" i="2"/>
  <c r="H1949" i="2"/>
  <c r="G1949" i="2"/>
  <c r="I1945" i="2"/>
  <c r="H1945" i="2"/>
  <c r="F1945" i="2"/>
  <c r="G1945" i="2"/>
  <c r="I1941" i="2"/>
  <c r="G1941" i="2"/>
  <c r="F1941" i="2"/>
  <c r="H1941" i="2"/>
  <c r="I1937" i="2"/>
  <c r="H1937" i="2"/>
  <c r="F1937" i="2"/>
  <c r="G1937" i="2"/>
  <c r="I1933" i="2"/>
  <c r="H1933" i="2"/>
  <c r="F1933" i="2"/>
  <c r="G1933" i="2"/>
  <c r="I1929" i="2"/>
  <c r="H1929" i="2"/>
  <c r="F1929" i="2"/>
  <c r="G1929" i="2"/>
  <c r="I1925" i="2"/>
  <c r="G1925" i="2"/>
  <c r="F1925" i="2"/>
  <c r="H1925" i="2"/>
  <c r="I1921" i="2"/>
  <c r="H1921" i="2"/>
  <c r="F1921" i="2"/>
  <c r="G1921" i="2"/>
  <c r="I1917" i="2"/>
  <c r="F1917" i="2"/>
  <c r="G1917" i="2"/>
  <c r="H1917" i="2"/>
  <c r="I1913" i="2"/>
  <c r="H1913" i="2"/>
  <c r="F1913" i="2"/>
  <c r="G1913" i="2"/>
  <c r="I1909" i="2"/>
  <c r="G1909" i="2"/>
  <c r="F1909" i="2"/>
  <c r="H1909" i="2"/>
  <c r="I1905" i="2"/>
  <c r="H1905" i="2"/>
  <c r="F1905" i="2"/>
  <c r="G1905" i="2"/>
  <c r="I1901" i="2"/>
  <c r="H1901" i="2"/>
  <c r="F1901" i="2"/>
  <c r="G1901" i="2"/>
  <c r="I1897" i="2"/>
  <c r="H1897" i="2"/>
  <c r="F1897" i="2"/>
  <c r="G1897" i="2"/>
  <c r="I1893" i="2"/>
  <c r="G1893" i="2"/>
  <c r="F1893" i="2"/>
  <c r="H1893" i="2"/>
  <c r="I1889" i="2"/>
  <c r="H1889" i="2"/>
  <c r="F1889" i="2"/>
  <c r="G1889" i="2"/>
  <c r="I1885" i="2"/>
  <c r="F1885" i="2"/>
  <c r="H1885" i="2"/>
  <c r="G1885" i="2"/>
  <c r="I1881" i="2"/>
  <c r="H1881" i="2"/>
  <c r="F1881" i="2"/>
  <c r="G1881" i="2"/>
  <c r="I1877" i="2"/>
  <c r="G1877" i="2"/>
  <c r="F1877" i="2"/>
  <c r="H1877" i="2"/>
  <c r="I1873" i="2"/>
  <c r="H1873" i="2"/>
  <c r="F1873" i="2"/>
  <c r="G1873" i="2"/>
  <c r="I1869" i="2"/>
  <c r="H1869" i="2"/>
  <c r="F1869" i="2"/>
  <c r="G1869" i="2"/>
  <c r="I1865" i="2"/>
  <c r="H1865" i="2"/>
  <c r="F1865" i="2"/>
  <c r="G1865" i="2"/>
  <c r="I1861" i="2"/>
  <c r="G1861" i="2"/>
  <c r="F1861" i="2"/>
  <c r="H1861" i="2"/>
  <c r="I1857" i="2"/>
  <c r="H1857" i="2"/>
  <c r="F1857" i="2"/>
  <c r="G1857" i="2"/>
  <c r="I1853" i="2"/>
  <c r="F1853" i="2"/>
  <c r="G1853" i="2"/>
  <c r="H1853" i="2"/>
  <c r="I1849" i="2"/>
  <c r="H1849" i="2"/>
  <c r="F1849" i="2"/>
  <c r="G1849" i="2"/>
  <c r="I1845" i="2"/>
  <c r="G1845" i="2"/>
  <c r="F1845" i="2"/>
  <c r="H1845" i="2"/>
  <c r="I1841" i="2"/>
  <c r="H1841" i="2"/>
  <c r="F1841" i="2"/>
  <c r="G1841" i="2"/>
  <c r="I1837" i="2"/>
  <c r="H1837" i="2"/>
  <c r="F1837" i="2"/>
  <c r="G1837" i="2"/>
  <c r="I1833" i="2"/>
  <c r="H1833" i="2"/>
  <c r="F1833" i="2"/>
  <c r="G1833" i="2"/>
  <c r="I1829" i="2"/>
  <c r="G1829" i="2"/>
  <c r="F1829" i="2"/>
  <c r="H1829" i="2"/>
  <c r="I1825" i="2"/>
  <c r="H1825" i="2"/>
  <c r="F1825" i="2"/>
  <c r="G1825" i="2"/>
  <c r="I1821" i="2"/>
  <c r="F1821" i="2"/>
  <c r="H1821" i="2"/>
  <c r="G1821" i="2"/>
  <c r="I1817" i="2"/>
  <c r="H1817" i="2"/>
  <c r="F1817" i="2"/>
  <c r="G1817" i="2"/>
  <c r="I1813" i="2"/>
  <c r="G1813" i="2"/>
  <c r="F1813" i="2"/>
  <c r="H1813" i="2"/>
  <c r="I1809" i="2"/>
  <c r="H1809" i="2"/>
  <c r="F1809" i="2"/>
  <c r="G1809" i="2"/>
  <c r="I1805" i="2"/>
  <c r="H1805" i="2"/>
  <c r="F1805" i="2"/>
  <c r="G1805" i="2"/>
  <c r="I1801" i="2"/>
  <c r="H1801" i="2"/>
  <c r="F1801" i="2"/>
  <c r="G1801" i="2"/>
  <c r="G1797" i="2"/>
  <c r="I1797" i="2" s="1"/>
  <c r="F1797" i="2"/>
  <c r="H1797" i="2"/>
  <c r="I1793" i="2"/>
  <c r="H1793" i="2"/>
  <c r="F1793" i="2"/>
  <c r="G1793" i="2"/>
  <c r="I1789" i="2"/>
  <c r="F1789" i="2"/>
  <c r="G1789" i="2"/>
  <c r="H1789" i="2"/>
  <c r="I1785" i="2"/>
  <c r="H1785" i="2"/>
  <c r="F1785" i="2"/>
  <c r="G1785" i="2"/>
  <c r="I1781" i="2"/>
  <c r="G1781" i="2"/>
  <c r="F1781" i="2"/>
  <c r="H1781" i="2"/>
  <c r="I1777" i="2"/>
  <c r="H1777" i="2"/>
  <c r="F1777" i="2"/>
  <c r="G1777" i="2"/>
  <c r="I1773" i="2"/>
  <c r="H1773" i="2"/>
  <c r="F1773" i="2"/>
  <c r="G1773" i="2"/>
  <c r="I1769" i="2"/>
  <c r="H1769" i="2"/>
  <c r="F1769" i="2"/>
  <c r="G1769" i="2"/>
  <c r="I1765" i="2"/>
  <c r="G1765" i="2"/>
  <c r="F1765" i="2"/>
  <c r="H1765" i="2"/>
  <c r="I1761" i="2"/>
  <c r="H1761" i="2"/>
  <c r="F1761" i="2"/>
  <c r="G1761" i="2"/>
  <c r="I1757" i="2"/>
  <c r="F1757" i="2"/>
  <c r="H1757" i="2"/>
  <c r="G1757" i="2"/>
  <c r="I1753" i="2"/>
  <c r="H1753" i="2"/>
  <c r="F1753" i="2"/>
  <c r="G1753" i="2"/>
  <c r="I1749" i="2"/>
  <c r="G1749" i="2"/>
  <c r="F1749" i="2"/>
  <c r="H1749" i="2"/>
  <c r="I1745" i="2"/>
  <c r="H1745" i="2"/>
  <c r="F1745" i="2"/>
  <c r="G1745" i="2"/>
  <c r="I1741" i="2"/>
  <c r="H1741" i="2"/>
  <c r="F1741" i="2"/>
  <c r="G1741" i="2"/>
  <c r="I1737" i="2"/>
  <c r="H1737" i="2"/>
  <c r="F1737" i="2"/>
  <c r="G1737" i="2"/>
  <c r="I1733" i="2"/>
  <c r="G1733" i="2"/>
  <c r="F1733" i="2"/>
  <c r="H1733" i="2"/>
  <c r="I1729" i="2"/>
  <c r="H1729" i="2"/>
  <c r="F1729" i="2"/>
  <c r="G1729" i="2"/>
  <c r="I1725" i="2"/>
  <c r="F1725" i="2"/>
  <c r="G1725" i="2"/>
  <c r="H1725" i="2"/>
  <c r="I1721" i="2"/>
  <c r="H1721" i="2"/>
  <c r="F1721" i="2"/>
  <c r="G1721" i="2"/>
  <c r="I1717" i="2"/>
  <c r="G1717" i="2"/>
  <c r="F1717" i="2"/>
  <c r="H1717" i="2"/>
  <c r="I1713" i="2"/>
  <c r="H1713" i="2"/>
  <c r="F1713" i="2"/>
  <c r="G1713" i="2"/>
  <c r="I1709" i="2"/>
  <c r="H1709" i="2"/>
  <c r="F1709" i="2"/>
  <c r="G1709" i="2"/>
  <c r="I1705" i="2"/>
  <c r="H1705" i="2"/>
  <c r="F1705" i="2"/>
  <c r="G1705" i="2"/>
  <c r="G1701" i="2"/>
  <c r="F1701" i="2"/>
  <c r="H1701" i="2"/>
  <c r="I1697" i="2"/>
  <c r="H1697" i="2"/>
  <c r="F1697" i="2"/>
  <c r="G1697" i="2"/>
  <c r="I1693" i="2"/>
  <c r="F1693" i="2"/>
  <c r="H1693" i="2"/>
  <c r="G1693" i="2"/>
  <c r="I1689" i="2"/>
  <c r="H1689" i="2"/>
  <c r="F1689" i="2"/>
  <c r="G1689" i="2"/>
  <c r="I1685" i="2"/>
  <c r="G1685" i="2"/>
  <c r="F1685" i="2"/>
  <c r="H1685" i="2"/>
  <c r="I1681" i="2"/>
  <c r="H1681" i="2"/>
  <c r="F1681" i="2"/>
  <c r="G1681" i="2"/>
  <c r="I1677" i="2"/>
  <c r="H1677" i="2"/>
  <c r="F1677" i="2"/>
  <c r="G1677" i="2"/>
  <c r="I1673" i="2"/>
  <c r="H1673" i="2"/>
  <c r="F1673" i="2"/>
  <c r="G1673" i="2"/>
  <c r="I1669" i="2"/>
  <c r="G1669" i="2"/>
  <c r="F1669" i="2"/>
  <c r="H1669" i="2"/>
  <c r="I1665" i="2"/>
  <c r="H1665" i="2"/>
  <c r="F1665" i="2"/>
  <c r="G1665" i="2"/>
  <c r="I1661" i="2"/>
  <c r="F1661" i="2"/>
  <c r="G1661" i="2"/>
  <c r="H1661" i="2"/>
  <c r="I1657" i="2"/>
  <c r="H1657" i="2"/>
  <c r="F1657" i="2"/>
  <c r="G1657" i="2"/>
  <c r="I1653" i="2"/>
  <c r="G1653" i="2"/>
  <c r="F1653" i="2"/>
  <c r="H1653" i="2"/>
  <c r="I1649" i="2"/>
  <c r="H1649" i="2"/>
  <c r="F1649" i="2"/>
  <c r="G1649" i="2"/>
  <c r="I1645" i="2"/>
  <c r="H1645" i="2"/>
  <c r="F1645" i="2"/>
  <c r="G1645" i="2"/>
  <c r="I1641" i="2"/>
  <c r="H1641" i="2"/>
  <c r="F1641" i="2"/>
  <c r="G1641" i="2"/>
  <c r="I1637" i="2"/>
  <c r="G1637" i="2"/>
  <c r="F1637" i="2"/>
  <c r="H1637" i="2"/>
  <c r="H1633" i="2"/>
  <c r="F1633" i="2"/>
  <c r="G1633" i="2"/>
  <c r="I1629" i="2"/>
  <c r="F1629" i="2"/>
  <c r="H1629" i="2"/>
  <c r="G1629" i="2"/>
  <c r="I1625" i="2"/>
  <c r="H1625" i="2"/>
  <c r="F1625" i="2"/>
  <c r="G1625" i="2"/>
  <c r="I1621" i="2"/>
  <c r="G1621" i="2"/>
  <c r="F1621" i="2"/>
  <c r="H1621" i="2"/>
  <c r="I1617" i="2"/>
  <c r="H1617" i="2"/>
  <c r="F1617" i="2"/>
  <c r="G1617" i="2"/>
  <c r="I1613" i="2"/>
  <c r="H1613" i="2"/>
  <c r="F1613" i="2"/>
  <c r="G1613" i="2"/>
  <c r="I1609" i="2"/>
  <c r="H1609" i="2"/>
  <c r="F1609" i="2"/>
  <c r="G1609" i="2"/>
  <c r="I1605" i="2"/>
  <c r="G1605" i="2"/>
  <c r="F1605" i="2"/>
  <c r="H1605" i="2"/>
  <c r="I1601" i="2"/>
  <c r="H1601" i="2"/>
  <c r="F1601" i="2"/>
  <c r="G1601" i="2"/>
  <c r="I1597" i="2"/>
  <c r="F1597" i="2"/>
  <c r="G1597" i="2"/>
  <c r="H1597" i="2"/>
  <c r="I1593" i="2"/>
  <c r="H1593" i="2"/>
  <c r="F1593" i="2"/>
  <c r="G1593" i="2"/>
  <c r="I1589" i="2"/>
  <c r="G1589" i="2"/>
  <c r="F1589" i="2"/>
  <c r="H1589" i="2"/>
  <c r="I1585" i="2"/>
  <c r="H1585" i="2"/>
  <c r="F1585" i="2"/>
  <c r="G1585" i="2"/>
  <c r="I1581" i="2"/>
  <c r="H1581" i="2"/>
  <c r="F1581" i="2"/>
  <c r="G1581" i="2"/>
  <c r="I1577" i="2"/>
  <c r="H1577" i="2"/>
  <c r="F1577" i="2"/>
  <c r="G1577" i="2"/>
  <c r="I1573" i="2"/>
  <c r="G1573" i="2"/>
  <c r="F1573" i="2"/>
  <c r="H1573" i="2"/>
  <c r="I1569" i="2"/>
  <c r="H1569" i="2"/>
  <c r="F1569" i="2"/>
  <c r="G1569" i="2"/>
  <c r="F1565" i="2"/>
  <c r="H1565" i="2"/>
  <c r="G1565" i="2"/>
  <c r="I1561" i="2"/>
  <c r="H1561" i="2"/>
  <c r="F1561" i="2"/>
  <c r="G1561" i="2"/>
  <c r="I1557" i="2"/>
  <c r="G1557" i="2"/>
  <c r="F1557" i="2"/>
  <c r="H1557" i="2"/>
  <c r="I1553" i="2"/>
  <c r="H1553" i="2"/>
  <c r="F1553" i="2"/>
  <c r="G1553" i="2"/>
  <c r="I1549" i="2"/>
  <c r="H1549" i="2"/>
  <c r="F1549" i="2"/>
  <c r="G1549" i="2"/>
  <c r="I1545" i="2"/>
  <c r="H1545" i="2"/>
  <c r="F1545" i="2"/>
  <c r="G1545" i="2"/>
  <c r="G1541" i="2"/>
  <c r="I1541" i="2" s="1"/>
  <c r="F1541" i="2"/>
  <c r="H1541" i="2"/>
  <c r="I1537" i="2"/>
  <c r="H1537" i="2"/>
  <c r="F1537" i="2"/>
  <c r="G1537" i="2"/>
  <c r="I1533" i="2"/>
  <c r="F1533" i="2"/>
  <c r="G1533" i="2"/>
  <c r="H1533" i="2"/>
  <c r="I1529" i="2"/>
  <c r="H1529" i="2"/>
  <c r="F1529" i="2"/>
  <c r="G1529" i="2"/>
  <c r="I1525" i="2"/>
  <c r="G1525" i="2"/>
  <c r="F1525" i="2"/>
  <c r="H1525" i="2"/>
  <c r="I1521" i="2"/>
  <c r="H1521" i="2"/>
  <c r="F1521" i="2"/>
  <c r="G1521" i="2"/>
  <c r="I1517" i="2"/>
  <c r="H1517" i="2"/>
  <c r="F1517" i="2"/>
  <c r="G1517" i="2"/>
  <c r="I1513" i="2"/>
  <c r="H1513" i="2"/>
  <c r="F1513" i="2"/>
  <c r="G1513" i="2"/>
  <c r="I1509" i="2"/>
  <c r="G1509" i="2"/>
  <c r="F1509" i="2"/>
  <c r="H1509" i="2"/>
  <c r="I1505" i="2"/>
  <c r="H1505" i="2"/>
  <c r="F1505" i="2"/>
  <c r="G1505" i="2"/>
  <c r="I1501" i="2"/>
  <c r="F1501" i="2"/>
  <c r="H1501" i="2"/>
  <c r="G1501" i="2"/>
  <c r="I1497" i="2"/>
  <c r="H1497" i="2"/>
  <c r="F1497" i="2"/>
  <c r="G1497" i="2"/>
  <c r="I1493" i="2"/>
  <c r="G1493" i="2"/>
  <c r="F1493" i="2"/>
  <c r="H1493" i="2"/>
  <c r="I1489" i="2"/>
  <c r="H1489" i="2"/>
  <c r="F1489" i="2"/>
  <c r="G1489" i="2"/>
  <c r="I1485" i="2"/>
  <c r="H1485" i="2"/>
  <c r="F1485" i="2"/>
  <c r="G1485" i="2"/>
  <c r="I1481" i="2"/>
  <c r="H1481" i="2"/>
  <c r="F1481" i="2"/>
  <c r="G1481" i="2"/>
  <c r="I1477" i="2"/>
  <c r="G1477" i="2"/>
  <c r="F1477" i="2"/>
  <c r="H1477" i="2"/>
  <c r="I1473" i="2"/>
  <c r="H1473" i="2"/>
  <c r="F1473" i="2"/>
  <c r="G1473" i="2"/>
  <c r="I1469" i="2"/>
  <c r="F1469" i="2"/>
  <c r="G1469" i="2"/>
  <c r="H1469" i="2"/>
  <c r="I1465" i="2"/>
  <c r="H1465" i="2"/>
  <c r="F1465" i="2"/>
  <c r="G1465" i="2"/>
  <c r="I1461" i="2"/>
  <c r="G1461" i="2"/>
  <c r="F1461" i="2"/>
  <c r="H1461" i="2"/>
  <c r="I1457" i="2"/>
  <c r="H1457" i="2"/>
  <c r="F1457" i="2"/>
  <c r="G1457" i="2"/>
  <c r="I1453" i="2"/>
  <c r="H1453" i="2"/>
  <c r="F1453" i="2"/>
  <c r="G1453" i="2"/>
  <c r="I1449" i="2"/>
  <c r="H1449" i="2"/>
  <c r="F1449" i="2"/>
  <c r="G1449" i="2"/>
  <c r="I1445" i="2"/>
  <c r="G1445" i="2"/>
  <c r="F1445" i="2"/>
  <c r="H1445" i="2"/>
  <c r="I1441" i="2"/>
  <c r="H1441" i="2"/>
  <c r="F1441" i="2"/>
  <c r="G1441" i="2"/>
  <c r="I1437" i="2"/>
  <c r="F1437" i="2"/>
  <c r="H1437" i="2"/>
  <c r="G1437" i="2"/>
  <c r="I1433" i="2"/>
  <c r="H1433" i="2"/>
  <c r="F1433" i="2"/>
  <c r="G1433" i="2"/>
  <c r="I1429" i="2"/>
  <c r="G1429" i="2"/>
  <c r="F1429" i="2"/>
  <c r="H1429" i="2"/>
  <c r="I1425" i="2"/>
  <c r="H1425" i="2"/>
  <c r="F1425" i="2"/>
  <c r="G1425" i="2"/>
  <c r="I1421" i="2"/>
  <c r="H1421" i="2"/>
  <c r="F1421" i="2"/>
  <c r="G1421" i="2"/>
  <c r="I1417" i="2"/>
  <c r="H1417" i="2"/>
  <c r="F1417" i="2"/>
  <c r="G1417" i="2"/>
  <c r="I1413" i="2"/>
  <c r="H1413" i="2"/>
  <c r="G1413" i="2"/>
  <c r="F1413" i="2"/>
  <c r="I1409" i="2"/>
  <c r="H1409" i="2"/>
  <c r="F1409" i="2"/>
  <c r="G1409" i="2"/>
  <c r="I1405" i="2"/>
  <c r="H1405" i="2"/>
  <c r="F1405" i="2"/>
  <c r="G1405" i="2"/>
  <c r="I1401" i="2"/>
  <c r="H1401" i="2"/>
  <c r="F1401" i="2"/>
  <c r="G1401" i="2"/>
  <c r="I1397" i="2"/>
  <c r="H1397" i="2"/>
  <c r="G1397" i="2"/>
  <c r="F1397" i="2"/>
  <c r="I1393" i="2"/>
  <c r="H1393" i="2"/>
  <c r="F1393" i="2"/>
  <c r="G1393" i="2"/>
  <c r="I1389" i="2"/>
  <c r="H1389" i="2"/>
  <c r="F1389" i="2"/>
  <c r="G1389" i="2"/>
  <c r="I1385" i="2"/>
  <c r="H1385" i="2"/>
  <c r="F1385" i="2"/>
  <c r="G1385" i="2"/>
  <c r="I1381" i="2"/>
  <c r="H1381" i="2"/>
  <c r="G1381" i="2"/>
  <c r="F1381" i="2"/>
  <c r="I1377" i="2"/>
  <c r="H1377" i="2"/>
  <c r="F1377" i="2"/>
  <c r="G1377" i="2"/>
  <c r="I1373" i="2"/>
  <c r="H1373" i="2"/>
  <c r="F1373" i="2"/>
  <c r="G1373" i="2"/>
  <c r="I1369" i="2"/>
  <c r="H1369" i="2"/>
  <c r="F1369" i="2"/>
  <c r="G1369" i="2"/>
  <c r="I1365" i="2"/>
  <c r="H1365" i="2"/>
  <c r="G1365" i="2"/>
  <c r="F1365" i="2"/>
  <c r="I1361" i="2"/>
  <c r="H1361" i="2"/>
  <c r="F1361" i="2"/>
  <c r="G1361" i="2"/>
  <c r="H1357" i="2"/>
  <c r="F1357" i="2"/>
  <c r="I1357" i="2" s="1"/>
  <c r="G1357" i="2"/>
  <c r="I1353" i="2"/>
  <c r="H1353" i="2"/>
  <c r="F1353" i="2"/>
  <c r="G1353" i="2"/>
  <c r="I1349" i="2"/>
  <c r="H1349" i="2"/>
  <c r="G1349" i="2"/>
  <c r="F1349" i="2"/>
  <c r="I1345" i="2"/>
  <c r="H1345" i="2"/>
  <c r="F1345" i="2"/>
  <c r="G1345" i="2"/>
  <c r="I1341" i="2"/>
  <c r="H1341" i="2"/>
  <c r="F1341" i="2"/>
  <c r="G1341" i="2"/>
  <c r="I1337" i="2"/>
  <c r="H1337" i="2"/>
  <c r="F1337" i="2"/>
  <c r="G1337" i="2"/>
  <c r="I1333" i="2"/>
  <c r="H1333" i="2"/>
  <c r="G1333" i="2"/>
  <c r="F1333" i="2"/>
  <c r="I1329" i="2"/>
  <c r="H1329" i="2"/>
  <c r="F1329" i="2"/>
  <c r="G1329" i="2"/>
  <c r="I1325" i="2"/>
  <c r="H1325" i="2"/>
  <c r="F1325" i="2"/>
  <c r="G1325" i="2"/>
  <c r="I1321" i="2"/>
  <c r="H1321" i="2"/>
  <c r="F1321" i="2"/>
  <c r="G1321" i="2"/>
  <c r="I1317" i="2"/>
  <c r="H1317" i="2"/>
  <c r="G1317" i="2"/>
  <c r="F1317" i="2"/>
  <c r="I1313" i="2"/>
  <c r="H1313" i="2"/>
  <c r="F1313" i="2"/>
  <c r="G1313" i="2"/>
  <c r="I1309" i="2"/>
  <c r="H1309" i="2"/>
  <c r="F1309" i="2"/>
  <c r="G1309" i="2"/>
  <c r="I1305" i="2"/>
  <c r="H1305" i="2"/>
  <c r="F1305" i="2"/>
  <c r="G1305" i="2"/>
  <c r="I1301" i="2"/>
  <c r="H1301" i="2"/>
  <c r="G1301" i="2"/>
  <c r="F1301" i="2"/>
  <c r="H1297" i="2"/>
  <c r="I1297" i="2"/>
  <c r="F1297" i="2"/>
  <c r="G1297" i="2"/>
  <c r="I1293" i="2"/>
  <c r="H1293" i="2"/>
  <c r="F1293" i="2"/>
  <c r="G1293" i="2"/>
  <c r="I1289" i="2"/>
  <c r="H1289" i="2"/>
  <c r="F1289" i="2"/>
  <c r="G1289" i="2"/>
  <c r="I1285" i="2"/>
  <c r="H1285" i="2"/>
  <c r="G1285" i="2"/>
  <c r="F1285" i="2"/>
  <c r="I1281" i="2"/>
  <c r="H1281" i="2"/>
  <c r="F1281" i="2"/>
  <c r="G1281" i="2"/>
  <c r="I1277" i="2"/>
  <c r="H1277" i="2"/>
  <c r="F1277" i="2"/>
  <c r="G1277" i="2"/>
  <c r="I1273" i="2"/>
  <c r="H1273" i="2"/>
  <c r="F1273" i="2"/>
  <c r="G1273" i="2"/>
  <c r="I1269" i="2"/>
  <c r="H1269" i="2"/>
  <c r="G1269" i="2"/>
  <c r="F1269" i="2"/>
  <c r="H1265" i="2"/>
  <c r="F1265" i="2"/>
  <c r="I1265" i="2"/>
  <c r="G1265" i="2"/>
  <c r="I1261" i="2"/>
  <c r="H1261" i="2"/>
  <c r="F1261" i="2"/>
  <c r="G1261" i="2"/>
  <c r="I1257" i="2"/>
  <c r="H1257" i="2"/>
  <c r="F1257" i="2"/>
  <c r="G1257" i="2"/>
  <c r="I1253" i="2"/>
  <c r="H1253" i="2"/>
  <c r="G1253" i="2"/>
  <c r="F1253" i="2"/>
  <c r="I1249" i="2"/>
  <c r="H1249" i="2"/>
  <c r="F1249" i="2"/>
  <c r="G1249" i="2"/>
  <c r="I1245" i="2"/>
  <c r="H1245" i="2"/>
  <c r="F1245" i="2"/>
  <c r="G1245" i="2"/>
  <c r="I1241" i="2"/>
  <c r="H1241" i="2"/>
  <c r="F1241" i="2"/>
  <c r="G1241" i="2"/>
  <c r="I1237" i="2"/>
  <c r="H1237" i="2"/>
  <c r="G1237" i="2"/>
  <c r="F1237" i="2"/>
  <c r="H1233" i="2"/>
  <c r="I1233" i="2"/>
  <c r="F1233" i="2"/>
  <c r="G1233" i="2"/>
  <c r="I1229" i="2"/>
  <c r="H1229" i="2"/>
  <c r="F1229" i="2"/>
  <c r="G1229" i="2"/>
  <c r="I1225" i="2"/>
  <c r="H1225" i="2"/>
  <c r="F1225" i="2"/>
  <c r="G1225" i="2"/>
  <c r="I1221" i="2"/>
  <c r="H1221" i="2"/>
  <c r="G1221" i="2"/>
  <c r="F1221" i="2"/>
  <c r="I1217" i="2"/>
  <c r="H1217" i="2"/>
  <c r="F1217" i="2"/>
  <c r="G1217" i="2"/>
  <c r="I1213" i="2"/>
  <c r="H1213" i="2"/>
  <c r="F1213" i="2"/>
  <c r="G1213" i="2"/>
  <c r="I1209" i="2"/>
  <c r="H1209" i="2"/>
  <c r="F1209" i="2"/>
  <c r="G1209" i="2"/>
  <c r="I1205" i="2"/>
  <c r="H1205" i="2"/>
  <c r="G1205" i="2"/>
  <c r="F1205" i="2"/>
  <c r="H1201" i="2"/>
  <c r="I1201" i="2"/>
  <c r="F1201" i="2"/>
  <c r="G1201" i="2"/>
  <c r="I1197" i="2"/>
  <c r="H1197" i="2"/>
  <c r="F1197" i="2"/>
  <c r="G1197" i="2"/>
  <c r="I1193" i="2"/>
  <c r="H1193" i="2"/>
  <c r="F1193" i="2"/>
  <c r="G1193" i="2"/>
  <c r="I1189" i="2"/>
  <c r="H1189" i="2"/>
  <c r="G1189" i="2"/>
  <c r="F1189" i="2"/>
  <c r="I1185" i="2"/>
  <c r="H1185" i="2"/>
  <c r="F1185" i="2"/>
  <c r="G1185" i="2"/>
  <c r="I1181" i="2"/>
  <c r="H1181" i="2"/>
  <c r="F1181" i="2"/>
  <c r="G1181" i="2"/>
  <c r="I1177" i="2"/>
  <c r="H1177" i="2"/>
  <c r="F1177" i="2"/>
  <c r="G1177" i="2"/>
  <c r="I1173" i="2"/>
  <c r="H1173" i="2"/>
  <c r="G1173" i="2"/>
  <c r="F1173" i="2"/>
  <c r="H1169" i="2"/>
  <c r="I1169" i="2"/>
  <c r="F1169" i="2"/>
  <c r="G1169" i="2"/>
  <c r="I1165" i="2"/>
  <c r="H1165" i="2"/>
  <c r="F1165" i="2"/>
  <c r="G1165" i="2"/>
  <c r="I1161" i="2"/>
  <c r="H1161" i="2"/>
  <c r="F1161" i="2"/>
  <c r="G1161" i="2"/>
  <c r="I1157" i="2"/>
  <c r="H1157" i="2"/>
  <c r="G1157" i="2"/>
  <c r="F1157" i="2"/>
  <c r="I1153" i="2"/>
  <c r="H1153" i="2"/>
  <c r="F1153" i="2"/>
  <c r="G1153" i="2"/>
  <c r="I1149" i="2"/>
  <c r="H1149" i="2"/>
  <c r="F1149" i="2"/>
  <c r="G1149" i="2"/>
  <c r="I1145" i="2"/>
  <c r="H1145" i="2"/>
  <c r="F1145" i="2"/>
  <c r="G1145" i="2"/>
  <c r="I1141" i="2"/>
  <c r="H1141" i="2"/>
  <c r="G1141" i="2"/>
  <c r="F1141" i="2"/>
  <c r="H1137" i="2"/>
  <c r="F1137" i="2"/>
  <c r="G1137" i="2"/>
  <c r="I1137" i="2"/>
  <c r="I1133" i="2"/>
  <c r="H1133" i="2"/>
  <c r="F1133" i="2"/>
  <c r="G1133" i="2"/>
  <c r="I1129" i="2"/>
  <c r="H1129" i="2"/>
  <c r="F1129" i="2"/>
  <c r="G1129" i="2"/>
  <c r="I1125" i="2"/>
  <c r="H1125" i="2"/>
  <c r="G1125" i="2"/>
  <c r="F1125" i="2"/>
  <c r="I1121" i="2"/>
  <c r="H1121" i="2"/>
  <c r="F1121" i="2"/>
  <c r="G1121" i="2"/>
  <c r="I1117" i="2"/>
  <c r="H1117" i="2"/>
  <c r="F1117" i="2"/>
  <c r="G1117" i="2"/>
  <c r="I1113" i="2"/>
  <c r="H1113" i="2"/>
  <c r="F1113" i="2"/>
  <c r="G1113" i="2"/>
  <c r="I1109" i="2"/>
  <c r="H1109" i="2"/>
  <c r="G1109" i="2"/>
  <c r="F1109" i="2"/>
  <c r="H1105" i="2"/>
  <c r="I1105" i="2"/>
  <c r="F1105" i="2"/>
  <c r="G1105" i="2"/>
  <c r="I1101" i="2"/>
  <c r="H1101" i="2"/>
  <c r="F1101" i="2"/>
  <c r="G1101" i="2"/>
  <c r="I1097" i="2"/>
  <c r="H1097" i="2"/>
  <c r="F1097" i="2"/>
  <c r="G1097" i="2"/>
  <c r="I1093" i="2"/>
  <c r="H1093" i="2"/>
  <c r="G1093" i="2"/>
  <c r="F1093" i="2"/>
  <c r="I1089" i="2"/>
  <c r="H1089" i="2"/>
  <c r="F1089" i="2"/>
  <c r="G1089" i="2"/>
  <c r="I1085" i="2"/>
  <c r="H1085" i="2"/>
  <c r="F1085" i="2"/>
  <c r="G1085" i="2"/>
  <c r="I1081" i="2"/>
  <c r="H1081" i="2"/>
  <c r="F1081" i="2"/>
  <c r="G1081" i="2"/>
  <c r="I1077" i="2"/>
  <c r="H1077" i="2"/>
  <c r="G1077" i="2"/>
  <c r="F1077" i="2"/>
  <c r="H1073" i="2"/>
  <c r="I1073" i="2"/>
  <c r="F1073" i="2"/>
  <c r="G1073" i="2"/>
  <c r="I1069" i="2"/>
  <c r="H1069" i="2"/>
  <c r="F1069" i="2"/>
  <c r="G1069" i="2"/>
  <c r="I1065" i="2"/>
  <c r="H1065" i="2"/>
  <c r="F1065" i="2"/>
  <c r="G1065" i="2"/>
  <c r="I1061" i="2"/>
  <c r="H1061" i="2"/>
  <c r="G1061" i="2"/>
  <c r="F1061" i="2"/>
  <c r="H1057" i="2"/>
  <c r="F1057" i="2"/>
  <c r="G1057" i="2"/>
  <c r="I1053" i="2"/>
  <c r="H1053" i="2"/>
  <c r="F1053" i="2"/>
  <c r="G1053" i="2"/>
  <c r="I1049" i="2"/>
  <c r="H1049" i="2"/>
  <c r="F1049" i="2"/>
  <c r="G1049" i="2"/>
  <c r="I1045" i="2"/>
  <c r="H1045" i="2"/>
  <c r="G1045" i="2"/>
  <c r="F1045" i="2"/>
  <c r="H1041" i="2"/>
  <c r="I1041" i="2"/>
  <c r="F1041" i="2"/>
  <c r="G1041" i="2"/>
  <c r="I1037" i="2"/>
  <c r="H1037" i="2"/>
  <c r="F1037" i="2"/>
  <c r="G1037" i="2"/>
  <c r="I1033" i="2"/>
  <c r="H1033" i="2"/>
  <c r="F1033" i="2"/>
  <c r="G1033" i="2"/>
  <c r="I1029" i="2"/>
  <c r="H1029" i="2"/>
  <c r="G1029" i="2"/>
  <c r="F1029" i="2"/>
  <c r="I1025" i="2"/>
  <c r="H1025" i="2"/>
  <c r="F1025" i="2"/>
  <c r="G1025" i="2"/>
  <c r="I1021" i="2"/>
  <c r="H1021" i="2"/>
  <c r="F1021" i="2"/>
  <c r="G1021" i="2"/>
  <c r="I1017" i="2"/>
  <c r="H1017" i="2"/>
  <c r="F1017" i="2"/>
  <c r="G1017" i="2"/>
  <c r="I1013" i="2"/>
  <c r="H1013" i="2"/>
  <c r="G1013" i="2"/>
  <c r="F1013" i="2"/>
  <c r="H1009" i="2"/>
  <c r="F1009" i="2"/>
  <c r="G1009" i="2"/>
  <c r="I1009" i="2"/>
  <c r="I1005" i="2"/>
  <c r="H1005" i="2"/>
  <c r="F1005" i="2"/>
  <c r="G1005" i="2"/>
  <c r="I1001" i="2"/>
  <c r="H1001" i="2"/>
  <c r="F1001" i="2"/>
  <c r="G1001" i="2"/>
  <c r="I997" i="2"/>
  <c r="H997" i="2"/>
  <c r="G997" i="2"/>
  <c r="F997" i="2"/>
  <c r="I993" i="2"/>
  <c r="H993" i="2"/>
  <c r="F993" i="2"/>
  <c r="G993" i="2"/>
  <c r="I989" i="2"/>
  <c r="H989" i="2"/>
  <c r="F989" i="2"/>
  <c r="G989" i="2"/>
  <c r="I985" i="2"/>
  <c r="H985" i="2"/>
  <c r="F985" i="2"/>
  <c r="G985" i="2"/>
  <c r="I981" i="2"/>
  <c r="H981" i="2"/>
  <c r="G981" i="2"/>
  <c r="F981" i="2"/>
  <c r="H977" i="2"/>
  <c r="I977" i="2"/>
  <c r="F977" i="2"/>
  <c r="G977" i="2"/>
  <c r="I973" i="2"/>
  <c r="H973" i="2"/>
  <c r="F973" i="2"/>
  <c r="G973" i="2"/>
  <c r="I969" i="2"/>
  <c r="H969" i="2"/>
  <c r="F969" i="2"/>
  <c r="G969" i="2"/>
  <c r="I965" i="2"/>
  <c r="H965" i="2"/>
  <c r="G965" i="2"/>
  <c r="F965" i="2"/>
  <c r="I961" i="2"/>
  <c r="H961" i="2"/>
  <c r="F961" i="2"/>
  <c r="G961" i="2"/>
  <c r="I957" i="2"/>
  <c r="H957" i="2"/>
  <c r="F957" i="2"/>
  <c r="G957" i="2"/>
  <c r="I953" i="2"/>
  <c r="H953" i="2"/>
  <c r="F953" i="2"/>
  <c r="G953" i="2"/>
  <c r="I949" i="2"/>
  <c r="H949" i="2"/>
  <c r="G949" i="2"/>
  <c r="F949" i="2"/>
  <c r="H945" i="2"/>
  <c r="I945" i="2"/>
  <c r="F945" i="2"/>
  <c r="G945" i="2"/>
  <c r="I941" i="2"/>
  <c r="H941" i="2"/>
  <c r="F941" i="2"/>
  <c r="G941" i="2"/>
  <c r="I937" i="2"/>
  <c r="H937" i="2"/>
  <c r="F937" i="2"/>
  <c r="G937" i="2"/>
  <c r="I933" i="2"/>
  <c r="H933" i="2"/>
  <c r="G933" i="2"/>
  <c r="F933" i="2"/>
  <c r="I929" i="2"/>
  <c r="H929" i="2"/>
  <c r="F929" i="2"/>
  <c r="G929" i="2"/>
  <c r="I925" i="2"/>
  <c r="H925" i="2"/>
  <c r="F925" i="2"/>
  <c r="G925" i="2"/>
  <c r="I921" i="2"/>
  <c r="H921" i="2"/>
  <c r="F921" i="2"/>
  <c r="G921" i="2"/>
  <c r="I917" i="2"/>
  <c r="H917" i="2"/>
  <c r="G917" i="2"/>
  <c r="F917" i="2"/>
  <c r="I913" i="2"/>
  <c r="H913" i="2"/>
  <c r="F913" i="2"/>
  <c r="G913" i="2"/>
  <c r="I909" i="2"/>
  <c r="H909" i="2"/>
  <c r="F909" i="2"/>
  <c r="G909" i="2"/>
  <c r="H905" i="2"/>
  <c r="I905" i="2"/>
  <c r="F905" i="2"/>
  <c r="G905" i="2"/>
  <c r="I901" i="2"/>
  <c r="H901" i="2"/>
  <c r="G901" i="2"/>
  <c r="F901" i="2"/>
  <c r="I897" i="2"/>
  <c r="H897" i="2"/>
  <c r="F897" i="2"/>
  <c r="G897" i="2"/>
  <c r="I893" i="2"/>
  <c r="H893" i="2"/>
  <c r="F893" i="2"/>
  <c r="G893" i="2"/>
  <c r="I889" i="2"/>
  <c r="H889" i="2"/>
  <c r="F889" i="2"/>
  <c r="G889" i="2"/>
  <c r="I885" i="2"/>
  <c r="H885" i="2"/>
  <c r="G885" i="2"/>
  <c r="F885" i="2"/>
  <c r="I881" i="2"/>
  <c r="H881" i="2"/>
  <c r="F881" i="2"/>
  <c r="G881" i="2"/>
  <c r="I877" i="2"/>
  <c r="H877" i="2"/>
  <c r="F877" i="2"/>
  <c r="G877" i="2"/>
  <c r="I873" i="2"/>
  <c r="H873" i="2"/>
  <c r="F873" i="2"/>
  <c r="G873" i="2"/>
  <c r="I869" i="2"/>
  <c r="H869" i="2"/>
  <c r="G869" i="2"/>
  <c r="F869" i="2"/>
  <c r="I865" i="2"/>
  <c r="H865" i="2"/>
  <c r="F865" i="2"/>
  <c r="G865" i="2"/>
  <c r="H861" i="2"/>
  <c r="I861" i="2"/>
  <c r="F861" i="2"/>
  <c r="G861" i="2"/>
  <c r="I857" i="2"/>
  <c r="H857" i="2"/>
  <c r="F857" i="2"/>
  <c r="G857" i="2"/>
  <c r="I853" i="2"/>
  <c r="H853" i="2"/>
  <c r="G853" i="2"/>
  <c r="F853" i="2"/>
  <c r="I849" i="2"/>
  <c r="H849" i="2"/>
  <c r="F849" i="2"/>
  <c r="G849" i="2"/>
  <c r="I845" i="2"/>
  <c r="H845" i="2"/>
  <c r="F845" i="2"/>
  <c r="G845" i="2"/>
  <c r="I841" i="2"/>
  <c r="H841" i="2"/>
  <c r="F841" i="2"/>
  <c r="G841" i="2"/>
  <c r="I837" i="2"/>
  <c r="H837" i="2"/>
  <c r="G837" i="2"/>
  <c r="F837" i="2"/>
  <c r="I833" i="2"/>
  <c r="H833" i="2"/>
  <c r="F833" i="2"/>
  <c r="G833" i="2"/>
  <c r="I829" i="2"/>
  <c r="H829" i="2"/>
  <c r="F829" i="2"/>
  <c r="G829" i="2"/>
  <c r="I825" i="2"/>
  <c r="H825" i="2"/>
  <c r="F825" i="2"/>
  <c r="G825" i="2"/>
  <c r="I821" i="2"/>
  <c r="H821" i="2"/>
  <c r="G821" i="2"/>
  <c r="F821" i="2"/>
  <c r="I817" i="2"/>
  <c r="H817" i="2"/>
  <c r="F817" i="2"/>
  <c r="G817" i="2"/>
  <c r="I813" i="2"/>
  <c r="H813" i="2"/>
  <c r="F813" i="2"/>
  <c r="G813" i="2"/>
  <c r="I809" i="2"/>
  <c r="H809" i="2"/>
  <c r="F809" i="2"/>
  <c r="G809" i="2"/>
  <c r="I805" i="2"/>
  <c r="H805" i="2"/>
  <c r="G805" i="2"/>
  <c r="F805" i="2"/>
  <c r="I801" i="2"/>
  <c r="H801" i="2"/>
  <c r="F801" i="2"/>
  <c r="G801" i="2"/>
  <c r="I797" i="2"/>
  <c r="H797" i="2"/>
  <c r="F797" i="2"/>
  <c r="G797" i="2"/>
  <c r="I793" i="2"/>
  <c r="H793" i="2"/>
  <c r="F793" i="2"/>
  <c r="G793" i="2"/>
  <c r="I789" i="2"/>
  <c r="H789" i="2"/>
  <c r="G789" i="2"/>
  <c r="F789" i="2"/>
  <c r="I785" i="2"/>
  <c r="H785" i="2"/>
  <c r="F785" i="2"/>
  <c r="G785" i="2"/>
  <c r="I781" i="2"/>
  <c r="H781" i="2"/>
  <c r="F781" i="2"/>
  <c r="G781" i="2"/>
  <c r="I777" i="2"/>
  <c r="H777" i="2"/>
  <c r="F777" i="2"/>
  <c r="G777" i="2"/>
  <c r="I773" i="2"/>
  <c r="H773" i="2"/>
  <c r="G773" i="2"/>
  <c r="F773" i="2"/>
  <c r="I769" i="2"/>
  <c r="H769" i="2"/>
  <c r="F769" i="2"/>
  <c r="G769" i="2"/>
  <c r="I765" i="2"/>
  <c r="H765" i="2"/>
  <c r="F765" i="2"/>
  <c r="G765" i="2"/>
  <c r="I761" i="2"/>
  <c r="H761" i="2"/>
  <c r="F761" i="2"/>
  <c r="G761" i="2"/>
  <c r="I757" i="2"/>
  <c r="H757" i="2"/>
  <c r="G757" i="2"/>
  <c r="F757" i="2"/>
  <c r="H753" i="2"/>
  <c r="F753" i="2"/>
  <c r="I753" i="2" s="1"/>
  <c r="G753" i="2"/>
  <c r="I749" i="2"/>
  <c r="H749" i="2"/>
  <c r="F749" i="2"/>
  <c r="G749" i="2"/>
  <c r="I745" i="2"/>
  <c r="H745" i="2"/>
  <c r="F745" i="2"/>
  <c r="G745" i="2"/>
  <c r="I741" i="2"/>
  <c r="H741" i="2"/>
  <c r="G741" i="2"/>
  <c r="F741" i="2"/>
  <c r="I737" i="2"/>
  <c r="H737" i="2"/>
  <c r="F737" i="2"/>
  <c r="G737" i="2"/>
  <c r="I733" i="2"/>
  <c r="H733" i="2"/>
  <c r="F733" i="2"/>
  <c r="G733" i="2"/>
  <c r="I729" i="2"/>
  <c r="H729" i="2"/>
  <c r="F729" i="2"/>
  <c r="G729" i="2"/>
  <c r="I725" i="2"/>
  <c r="H725" i="2"/>
  <c r="G725" i="2"/>
  <c r="F725" i="2"/>
  <c r="I721" i="2"/>
  <c r="H721" i="2"/>
  <c r="F721" i="2"/>
  <c r="G721" i="2"/>
  <c r="I717" i="2"/>
  <c r="H717" i="2"/>
  <c r="F717" i="2"/>
  <c r="G717" i="2"/>
  <c r="I713" i="2"/>
  <c r="H713" i="2"/>
  <c r="F713" i="2"/>
  <c r="G713" i="2"/>
  <c r="I709" i="2"/>
  <c r="H709" i="2"/>
  <c r="G709" i="2"/>
  <c r="F709" i="2"/>
  <c r="I705" i="2"/>
  <c r="H705" i="2"/>
  <c r="F705" i="2"/>
  <c r="G705" i="2"/>
  <c r="I701" i="2"/>
  <c r="H701" i="2"/>
  <c r="F701" i="2"/>
  <c r="G701" i="2"/>
  <c r="I697" i="2"/>
  <c r="H697" i="2"/>
  <c r="F697" i="2"/>
  <c r="G697" i="2"/>
  <c r="I693" i="2"/>
  <c r="H693" i="2"/>
  <c r="G693" i="2"/>
  <c r="F693" i="2"/>
  <c r="H689" i="2"/>
  <c r="I689" i="2"/>
  <c r="F689" i="2"/>
  <c r="G689" i="2"/>
  <c r="I685" i="2"/>
  <c r="H685" i="2"/>
  <c r="F685" i="2"/>
  <c r="G685" i="2"/>
  <c r="I681" i="2"/>
  <c r="H681" i="2"/>
  <c r="F681" i="2"/>
  <c r="G681" i="2"/>
  <c r="I677" i="2"/>
  <c r="H677" i="2"/>
  <c r="G677" i="2"/>
  <c r="F677" i="2"/>
  <c r="I673" i="2"/>
  <c r="H673" i="2"/>
  <c r="F673" i="2"/>
  <c r="G673" i="2"/>
  <c r="I669" i="2"/>
  <c r="H669" i="2"/>
  <c r="F669" i="2"/>
  <c r="G669" i="2"/>
  <c r="I665" i="2"/>
  <c r="H665" i="2"/>
  <c r="F665" i="2"/>
  <c r="G665" i="2"/>
  <c r="I661" i="2"/>
  <c r="H661" i="2"/>
  <c r="G661" i="2"/>
  <c r="F661" i="2"/>
  <c r="I657" i="2"/>
  <c r="H657" i="2"/>
  <c r="F657" i="2"/>
  <c r="G657" i="2"/>
  <c r="I653" i="2"/>
  <c r="H653" i="2"/>
  <c r="F653" i="2"/>
  <c r="G653" i="2"/>
  <c r="I649" i="2"/>
  <c r="H649" i="2"/>
  <c r="F649" i="2"/>
  <c r="G649" i="2"/>
  <c r="I645" i="2"/>
  <c r="H645" i="2"/>
  <c r="G645" i="2"/>
  <c r="F645" i="2"/>
  <c r="I641" i="2"/>
  <c r="H641" i="2"/>
  <c r="F641" i="2"/>
  <c r="G641" i="2"/>
  <c r="I637" i="2"/>
  <c r="H637" i="2"/>
  <c r="F637" i="2"/>
  <c r="G637" i="2"/>
  <c r="I633" i="2"/>
  <c r="H633" i="2"/>
  <c r="F633" i="2"/>
  <c r="G633" i="2"/>
  <c r="I629" i="2"/>
  <c r="H629" i="2"/>
  <c r="G629" i="2"/>
  <c r="F629" i="2"/>
  <c r="I625" i="2"/>
  <c r="H625" i="2"/>
  <c r="F625" i="2"/>
  <c r="G625" i="2"/>
  <c r="I621" i="2"/>
  <c r="H621" i="2"/>
  <c r="F621" i="2"/>
  <c r="G621" i="2"/>
  <c r="I617" i="2"/>
  <c r="H617" i="2"/>
  <c r="F617" i="2"/>
  <c r="G617" i="2"/>
  <c r="I613" i="2"/>
  <c r="H613" i="2"/>
  <c r="G613" i="2"/>
  <c r="F613" i="2"/>
  <c r="I609" i="2"/>
  <c r="H609" i="2"/>
  <c r="F609" i="2"/>
  <c r="G609" i="2"/>
  <c r="I605" i="2"/>
  <c r="H605" i="2"/>
  <c r="F605" i="2"/>
  <c r="G605" i="2"/>
  <c r="I601" i="2"/>
  <c r="H601" i="2"/>
  <c r="F601" i="2"/>
  <c r="G601" i="2"/>
  <c r="I597" i="2"/>
  <c r="H597" i="2"/>
  <c r="G597" i="2"/>
  <c r="F597" i="2"/>
  <c r="I593" i="2"/>
  <c r="H593" i="2"/>
  <c r="F593" i="2"/>
  <c r="G593" i="2"/>
  <c r="I589" i="2"/>
  <c r="H589" i="2"/>
  <c r="F589" i="2"/>
  <c r="G589" i="2"/>
  <c r="I585" i="2"/>
  <c r="H585" i="2"/>
  <c r="F585" i="2"/>
  <c r="G585" i="2"/>
  <c r="I581" i="2"/>
  <c r="H581" i="2"/>
  <c r="G581" i="2"/>
  <c r="F581" i="2"/>
  <c r="I577" i="2"/>
  <c r="H577" i="2"/>
  <c r="F577" i="2"/>
  <c r="G577" i="2"/>
  <c r="I573" i="2"/>
  <c r="H573" i="2"/>
  <c r="F573" i="2"/>
  <c r="G573" i="2"/>
  <c r="I569" i="2"/>
  <c r="H569" i="2"/>
  <c r="F569" i="2"/>
  <c r="G569" i="2"/>
  <c r="I565" i="2"/>
  <c r="H565" i="2"/>
  <c r="G565" i="2"/>
  <c r="F565" i="2"/>
  <c r="I561" i="2"/>
  <c r="H561" i="2"/>
  <c r="F561" i="2"/>
  <c r="G561" i="2"/>
  <c r="I557" i="2"/>
  <c r="H557" i="2"/>
  <c r="F557" i="2"/>
  <c r="G557" i="2"/>
  <c r="I553" i="2"/>
  <c r="H553" i="2"/>
  <c r="F553" i="2"/>
  <c r="G553" i="2"/>
  <c r="I549" i="2"/>
  <c r="H549" i="2"/>
  <c r="G549" i="2"/>
  <c r="F549" i="2"/>
  <c r="I545" i="2"/>
  <c r="H545" i="2"/>
  <c r="F545" i="2"/>
  <c r="G545" i="2"/>
  <c r="I541" i="2"/>
  <c r="H541" i="2"/>
  <c r="F541" i="2"/>
  <c r="G541" i="2"/>
  <c r="I537" i="2"/>
  <c r="H537" i="2"/>
  <c r="F537" i="2"/>
  <c r="G537" i="2"/>
  <c r="I533" i="2"/>
  <c r="H533" i="2"/>
  <c r="G533" i="2"/>
  <c r="F533" i="2"/>
  <c r="I529" i="2"/>
  <c r="H529" i="2"/>
  <c r="F529" i="2"/>
  <c r="G529" i="2"/>
  <c r="I525" i="2"/>
  <c r="H525" i="2"/>
  <c r="F525" i="2"/>
  <c r="G525" i="2"/>
  <c r="I521" i="2"/>
  <c r="H521" i="2"/>
  <c r="F521" i="2"/>
  <c r="G521" i="2"/>
  <c r="H517" i="2"/>
  <c r="I517" i="2"/>
  <c r="G517" i="2"/>
  <c r="F517" i="2"/>
  <c r="I513" i="2"/>
  <c r="H513" i="2"/>
  <c r="F513" i="2"/>
  <c r="G513" i="2"/>
  <c r="I509" i="2"/>
  <c r="H509" i="2"/>
  <c r="F509" i="2"/>
  <c r="G509" i="2"/>
  <c r="I505" i="2"/>
  <c r="H505" i="2"/>
  <c r="F505" i="2"/>
  <c r="G505" i="2"/>
  <c r="I501" i="2"/>
  <c r="H501" i="2"/>
  <c r="G501" i="2"/>
  <c r="F501" i="2"/>
  <c r="H497" i="2"/>
  <c r="F497" i="2"/>
  <c r="I497" i="2" s="1"/>
  <c r="G497" i="2"/>
  <c r="I493" i="2"/>
  <c r="H493" i="2"/>
  <c r="F493" i="2"/>
  <c r="G493" i="2"/>
  <c r="I489" i="2"/>
  <c r="H489" i="2"/>
  <c r="F489" i="2"/>
  <c r="G489" i="2"/>
  <c r="I485" i="2"/>
  <c r="H485" i="2"/>
  <c r="G485" i="2"/>
  <c r="F485" i="2"/>
  <c r="I481" i="2"/>
  <c r="H481" i="2"/>
  <c r="F481" i="2"/>
  <c r="G481" i="2"/>
  <c r="I477" i="2"/>
  <c r="H477" i="2"/>
  <c r="F477" i="2"/>
  <c r="G477" i="2"/>
  <c r="I473" i="2"/>
  <c r="H473" i="2"/>
  <c r="F473" i="2"/>
  <c r="G473" i="2"/>
  <c r="I469" i="2"/>
  <c r="H469" i="2"/>
  <c r="G469" i="2"/>
  <c r="F469" i="2"/>
  <c r="I465" i="2"/>
  <c r="H465" i="2"/>
  <c r="F465" i="2"/>
  <c r="G465" i="2"/>
  <c r="I461" i="2"/>
  <c r="H461" i="2"/>
  <c r="F461" i="2"/>
  <c r="G461" i="2"/>
  <c r="I457" i="2"/>
  <c r="H457" i="2"/>
  <c r="F457" i="2"/>
  <c r="G457" i="2"/>
  <c r="I453" i="2"/>
  <c r="H453" i="2"/>
  <c r="G453" i="2"/>
  <c r="F453" i="2"/>
  <c r="I449" i="2"/>
  <c r="H449" i="2"/>
  <c r="F449" i="2"/>
  <c r="G449" i="2"/>
  <c r="I445" i="2"/>
  <c r="H445" i="2"/>
  <c r="F445" i="2"/>
  <c r="G445" i="2"/>
  <c r="I441" i="2"/>
  <c r="H441" i="2"/>
  <c r="F441" i="2"/>
  <c r="G441" i="2"/>
  <c r="I437" i="2"/>
  <c r="H437" i="2"/>
  <c r="G437" i="2"/>
  <c r="F437" i="2"/>
  <c r="H433" i="2"/>
  <c r="I433" i="2"/>
  <c r="F433" i="2"/>
  <c r="G433" i="2"/>
  <c r="I429" i="2"/>
  <c r="H429" i="2"/>
  <c r="F429" i="2"/>
  <c r="G429" i="2"/>
  <c r="I425" i="2"/>
  <c r="H425" i="2"/>
  <c r="F425" i="2"/>
  <c r="G425" i="2"/>
  <c r="I421" i="2"/>
  <c r="H421" i="2"/>
  <c r="G421" i="2"/>
  <c r="F421" i="2"/>
  <c r="I417" i="2"/>
  <c r="H417" i="2"/>
  <c r="F417" i="2"/>
  <c r="G417" i="2"/>
  <c r="I413" i="2"/>
  <c r="H413" i="2"/>
  <c r="F413" i="2"/>
  <c r="G413" i="2"/>
  <c r="I409" i="2"/>
  <c r="H409" i="2"/>
  <c r="F409" i="2"/>
  <c r="G409" i="2"/>
  <c r="I405" i="2"/>
  <c r="H405" i="2"/>
  <c r="G405" i="2"/>
  <c r="F405" i="2"/>
  <c r="I401" i="2"/>
  <c r="H401" i="2"/>
  <c r="F401" i="2"/>
  <c r="G401" i="2"/>
  <c r="I397" i="2"/>
  <c r="H397" i="2"/>
  <c r="F397" i="2"/>
  <c r="G397" i="2"/>
  <c r="I393" i="2"/>
  <c r="H393" i="2"/>
  <c r="F393" i="2"/>
  <c r="G393" i="2"/>
  <c r="I389" i="2"/>
  <c r="H389" i="2"/>
  <c r="G389" i="2"/>
  <c r="F389" i="2"/>
  <c r="I385" i="2"/>
  <c r="H385" i="2"/>
  <c r="F385" i="2"/>
  <c r="G385" i="2"/>
  <c r="I381" i="2"/>
  <c r="H381" i="2"/>
  <c r="F381" i="2"/>
  <c r="G381" i="2"/>
  <c r="I377" i="2"/>
  <c r="H377" i="2"/>
  <c r="F377" i="2"/>
  <c r="G377" i="2"/>
  <c r="I373" i="2"/>
  <c r="H373" i="2"/>
  <c r="G373" i="2"/>
  <c r="F373" i="2"/>
  <c r="I369" i="2"/>
  <c r="H369" i="2"/>
  <c r="F369" i="2"/>
  <c r="G369" i="2"/>
  <c r="I365" i="2"/>
  <c r="H365" i="2"/>
  <c r="F365" i="2"/>
  <c r="G365" i="2"/>
  <c r="I361" i="2"/>
  <c r="H361" i="2"/>
  <c r="F361" i="2"/>
  <c r="G361" i="2"/>
  <c r="I357" i="2"/>
  <c r="H357" i="2"/>
  <c r="G357" i="2"/>
  <c r="F357" i="2"/>
  <c r="I353" i="2"/>
  <c r="H353" i="2"/>
  <c r="F353" i="2"/>
  <c r="G353" i="2"/>
  <c r="I349" i="2"/>
  <c r="H349" i="2"/>
  <c r="F349" i="2"/>
  <c r="G349" i="2"/>
  <c r="I345" i="2"/>
  <c r="H345" i="2"/>
  <c r="F345" i="2"/>
  <c r="G345" i="2"/>
  <c r="I341" i="2"/>
  <c r="H341" i="2"/>
  <c r="G341" i="2"/>
  <c r="F341" i="2"/>
  <c r="H337" i="2"/>
  <c r="F337" i="2"/>
  <c r="I337" i="2" s="1"/>
  <c r="G337" i="2"/>
  <c r="I333" i="2"/>
  <c r="H333" i="2"/>
  <c r="F333" i="2"/>
  <c r="G333" i="2"/>
  <c r="I329" i="2"/>
  <c r="H329" i="2"/>
  <c r="F329" i="2"/>
  <c r="G329" i="2"/>
  <c r="I325" i="2"/>
  <c r="H325" i="2"/>
  <c r="G325" i="2"/>
  <c r="F325" i="2"/>
  <c r="I321" i="2"/>
  <c r="H321" i="2"/>
  <c r="F321" i="2"/>
  <c r="G321" i="2"/>
  <c r="I317" i="2"/>
  <c r="H317" i="2"/>
  <c r="F317" i="2"/>
  <c r="G317" i="2"/>
  <c r="I313" i="2"/>
  <c r="H313" i="2"/>
  <c r="F313" i="2"/>
  <c r="G313" i="2"/>
  <c r="I309" i="2"/>
  <c r="H309" i="2"/>
  <c r="G309" i="2"/>
  <c r="F309" i="2"/>
  <c r="I305" i="2"/>
  <c r="H305" i="2"/>
  <c r="F305" i="2"/>
  <c r="G305" i="2"/>
  <c r="I301" i="2"/>
  <c r="H301" i="2"/>
  <c r="F301" i="2"/>
  <c r="G301" i="2"/>
  <c r="I297" i="2"/>
  <c r="H297" i="2"/>
  <c r="F297" i="2"/>
  <c r="G297" i="2"/>
  <c r="I293" i="2"/>
  <c r="H293" i="2"/>
  <c r="G293" i="2"/>
  <c r="F293" i="2"/>
  <c r="I289" i="2"/>
  <c r="H289" i="2"/>
  <c r="F289" i="2"/>
  <c r="G289" i="2"/>
  <c r="I285" i="2"/>
  <c r="H285" i="2"/>
  <c r="F285" i="2"/>
  <c r="G285" i="2"/>
  <c r="I281" i="2"/>
  <c r="H281" i="2"/>
  <c r="F281" i="2"/>
  <c r="G281" i="2"/>
  <c r="I277" i="2"/>
  <c r="H277" i="2"/>
  <c r="G277" i="2"/>
  <c r="F277" i="2"/>
  <c r="I273" i="2"/>
  <c r="H273" i="2"/>
  <c r="F273" i="2"/>
  <c r="G273" i="2"/>
  <c r="I269" i="2"/>
  <c r="H269" i="2"/>
  <c r="F269" i="2"/>
  <c r="G269" i="2"/>
  <c r="I265" i="2"/>
  <c r="H265" i="2"/>
  <c r="F265" i="2"/>
  <c r="G265" i="2"/>
  <c r="I261" i="2"/>
  <c r="H261" i="2"/>
  <c r="G261" i="2"/>
  <c r="F261" i="2"/>
  <c r="I257" i="2"/>
  <c r="H257" i="2"/>
  <c r="F257" i="2"/>
  <c r="G257" i="2"/>
  <c r="I253" i="2"/>
  <c r="H253" i="2"/>
  <c r="F253" i="2"/>
  <c r="G253" i="2"/>
  <c r="I249" i="2"/>
  <c r="H249" i="2"/>
  <c r="F249" i="2"/>
  <c r="G249" i="2"/>
  <c r="I245" i="2"/>
  <c r="H245" i="2"/>
  <c r="G245" i="2"/>
  <c r="F245" i="2"/>
  <c r="I241" i="2"/>
  <c r="H241" i="2"/>
  <c r="F241" i="2"/>
  <c r="G241" i="2"/>
  <c r="I237" i="2"/>
  <c r="H237" i="2"/>
  <c r="F237" i="2"/>
  <c r="G237" i="2"/>
  <c r="I233" i="2"/>
  <c r="H233" i="2"/>
  <c r="F233" i="2"/>
  <c r="G233" i="2"/>
  <c r="I229" i="2"/>
  <c r="H229" i="2"/>
  <c r="G229" i="2"/>
  <c r="F229" i="2"/>
  <c r="I225" i="2"/>
  <c r="H225" i="2"/>
  <c r="F225" i="2"/>
  <c r="G225" i="2"/>
  <c r="I221" i="2"/>
  <c r="H221" i="2"/>
  <c r="F221" i="2"/>
  <c r="G221" i="2"/>
  <c r="I217" i="2"/>
  <c r="H217" i="2"/>
  <c r="F217" i="2"/>
  <c r="G217" i="2"/>
  <c r="I213" i="2"/>
  <c r="H213" i="2"/>
  <c r="G213" i="2"/>
  <c r="F213" i="2"/>
  <c r="I209" i="2"/>
  <c r="H209" i="2"/>
  <c r="F209" i="2"/>
  <c r="G209" i="2"/>
  <c r="I205" i="2"/>
  <c r="H205" i="2"/>
  <c r="F205" i="2"/>
  <c r="G205" i="2"/>
  <c r="I201" i="2"/>
  <c r="H201" i="2"/>
  <c r="F201" i="2"/>
  <c r="G201" i="2"/>
  <c r="I197" i="2"/>
  <c r="H197" i="2"/>
  <c r="G197" i="2"/>
  <c r="F197" i="2"/>
  <c r="I193" i="2"/>
  <c r="H193" i="2"/>
  <c r="F193" i="2"/>
  <c r="G193" i="2"/>
  <c r="H189" i="2"/>
  <c r="F189" i="2"/>
  <c r="G189" i="2"/>
  <c r="I185" i="2"/>
  <c r="H185" i="2"/>
  <c r="F185" i="2"/>
  <c r="G185" i="2"/>
  <c r="I181" i="2"/>
  <c r="H181" i="2"/>
  <c r="G181" i="2"/>
  <c r="F181" i="2"/>
  <c r="I177" i="2"/>
  <c r="H177" i="2"/>
  <c r="F177" i="2"/>
  <c r="G177" i="2"/>
  <c r="I173" i="2"/>
  <c r="H173" i="2"/>
  <c r="F173" i="2"/>
  <c r="G173" i="2"/>
  <c r="I169" i="2"/>
  <c r="H169" i="2"/>
  <c r="F169" i="2"/>
  <c r="G169" i="2"/>
  <c r="I165" i="2"/>
  <c r="H165" i="2"/>
  <c r="G165" i="2"/>
  <c r="F165" i="2"/>
  <c r="I161" i="2"/>
  <c r="H161" i="2"/>
  <c r="F161" i="2"/>
  <c r="G161" i="2"/>
  <c r="I157" i="2"/>
  <c r="H157" i="2"/>
  <c r="F157" i="2"/>
  <c r="G157" i="2"/>
  <c r="I153" i="2"/>
  <c r="H153" i="2"/>
  <c r="F153" i="2"/>
  <c r="G153" i="2"/>
  <c r="I149" i="2"/>
  <c r="H149" i="2"/>
  <c r="G149" i="2"/>
  <c r="F149" i="2"/>
  <c r="I145" i="2"/>
  <c r="H145" i="2"/>
  <c r="F145" i="2"/>
  <c r="G145" i="2"/>
  <c r="I141" i="2"/>
  <c r="H141" i="2"/>
  <c r="F141" i="2"/>
  <c r="G141" i="2"/>
  <c r="I137" i="2"/>
  <c r="H137" i="2"/>
  <c r="F137" i="2"/>
  <c r="G137" i="2"/>
  <c r="I133" i="2"/>
  <c r="H133" i="2"/>
  <c r="G133" i="2"/>
  <c r="F133" i="2"/>
  <c r="I129" i="2"/>
  <c r="H129" i="2"/>
  <c r="F129" i="2"/>
  <c r="G129" i="2"/>
  <c r="I125" i="2"/>
  <c r="H125" i="2"/>
  <c r="F125" i="2"/>
  <c r="G125" i="2"/>
  <c r="H121" i="2"/>
  <c r="F121" i="2"/>
  <c r="G121" i="2"/>
  <c r="I117" i="2"/>
  <c r="H117" i="2"/>
  <c r="G117" i="2"/>
  <c r="F117" i="2"/>
  <c r="I113" i="2"/>
  <c r="H113" i="2"/>
  <c r="F113" i="2"/>
  <c r="G113" i="2"/>
  <c r="I109" i="2"/>
  <c r="H109" i="2"/>
  <c r="F109" i="2"/>
  <c r="G109" i="2"/>
  <c r="I105" i="2"/>
  <c r="H105" i="2"/>
  <c r="F105" i="2"/>
  <c r="G105" i="2"/>
  <c r="I101" i="2"/>
  <c r="H101" i="2"/>
  <c r="G101" i="2"/>
  <c r="F101" i="2"/>
  <c r="I97" i="2"/>
  <c r="H97" i="2"/>
  <c r="F97" i="2"/>
  <c r="G97" i="2"/>
  <c r="I93" i="2"/>
  <c r="H93" i="2"/>
  <c r="F93" i="2"/>
  <c r="G93" i="2"/>
  <c r="I89" i="2"/>
  <c r="H89" i="2"/>
  <c r="F89" i="2"/>
  <c r="G89" i="2"/>
  <c r="I85" i="2"/>
  <c r="H85" i="2"/>
  <c r="G85" i="2"/>
  <c r="F85" i="2"/>
  <c r="I81" i="2"/>
  <c r="H81" i="2"/>
  <c r="F81" i="2"/>
  <c r="G81" i="2"/>
  <c r="I77" i="2"/>
  <c r="H77" i="2"/>
  <c r="F77" i="2"/>
  <c r="G77" i="2"/>
  <c r="I73" i="2"/>
  <c r="H73" i="2"/>
  <c r="F73" i="2"/>
  <c r="G73" i="2"/>
  <c r="I69" i="2"/>
  <c r="H69" i="2"/>
  <c r="G69" i="2"/>
  <c r="F69" i="2"/>
  <c r="I65" i="2"/>
  <c r="H65" i="2"/>
  <c r="F65" i="2"/>
  <c r="G65" i="2"/>
  <c r="I61" i="2"/>
  <c r="H61" i="2"/>
  <c r="F61" i="2"/>
  <c r="G61" i="2"/>
  <c r="I57" i="2"/>
  <c r="H57" i="2"/>
  <c r="F57" i="2"/>
  <c r="G57" i="2"/>
  <c r="H53" i="2"/>
  <c r="G53" i="2"/>
  <c r="F53" i="2"/>
  <c r="I49" i="2"/>
  <c r="H49" i="2"/>
  <c r="F49" i="2"/>
  <c r="G49" i="2"/>
  <c r="I45" i="2"/>
  <c r="H45" i="2"/>
  <c r="F45" i="2"/>
  <c r="G45" i="2"/>
  <c r="I41" i="2"/>
  <c r="H41" i="2"/>
  <c r="F41" i="2"/>
  <c r="G41" i="2"/>
  <c r="I37" i="2"/>
  <c r="H37" i="2"/>
  <c r="G37" i="2"/>
  <c r="F37" i="2"/>
  <c r="I33" i="2"/>
  <c r="H33" i="2"/>
  <c r="F33" i="2"/>
  <c r="G33" i="2"/>
  <c r="H29" i="2"/>
  <c r="I29" i="2" s="1"/>
  <c r="F29" i="2"/>
  <c r="G29" i="2"/>
  <c r="I25" i="2"/>
  <c r="H25" i="2"/>
  <c r="F25" i="2"/>
  <c r="G25" i="2"/>
  <c r="I21" i="2"/>
  <c r="H21" i="2"/>
  <c r="G21" i="2"/>
  <c r="F21" i="2"/>
  <c r="I15" i="2"/>
  <c r="H15" i="2"/>
  <c r="G15" i="2"/>
  <c r="F15" i="2"/>
  <c r="I3507" i="2"/>
  <c r="H3507" i="2"/>
  <c r="G3507" i="2"/>
  <c r="F3507" i="2"/>
  <c r="I3499" i="2"/>
  <c r="H3499" i="2"/>
  <c r="G3499" i="2"/>
  <c r="F3499" i="2"/>
  <c r="I3491" i="2"/>
  <c r="G3491" i="2"/>
  <c r="H3491" i="2"/>
  <c r="F3491" i="2"/>
  <c r="I3483" i="2"/>
  <c r="H3483" i="2"/>
  <c r="G3483" i="2"/>
  <c r="F3483" i="2"/>
  <c r="I3475" i="2"/>
  <c r="H3475" i="2"/>
  <c r="G3475" i="2"/>
  <c r="F3475" i="2"/>
  <c r="H3467" i="2"/>
  <c r="G3467" i="2"/>
  <c r="F3467" i="2"/>
  <c r="I3467" i="2"/>
  <c r="I3459" i="2"/>
  <c r="G3459" i="2"/>
  <c r="H3459" i="2"/>
  <c r="F3459" i="2"/>
  <c r="H3451" i="2"/>
  <c r="G3451" i="2"/>
  <c r="F3451" i="2"/>
  <c r="I3451" i="2"/>
  <c r="I3443" i="2"/>
  <c r="H3443" i="2"/>
  <c r="G3443" i="2"/>
  <c r="F3443" i="2"/>
  <c r="H3435" i="2"/>
  <c r="I3435" i="2"/>
  <c r="G3435" i="2"/>
  <c r="F3435" i="2"/>
  <c r="I3427" i="2"/>
  <c r="G3427" i="2"/>
  <c r="H3427" i="2"/>
  <c r="F3427" i="2"/>
  <c r="H3419" i="2"/>
  <c r="G3419" i="2"/>
  <c r="I3419" i="2"/>
  <c r="F3419" i="2"/>
  <c r="I3411" i="2"/>
  <c r="H3411" i="2"/>
  <c r="G3411" i="2"/>
  <c r="F3411" i="2"/>
  <c r="H3403" i="2"/>
  <c r="I3403" i="2"/>
  <c r="G3403" i="2"/>
  <c r="F3403" i="2"/>
  <c r="G3395" i="2"/>
  <c r="H3395" i="2"/>
  <c r="F3395" i="2"/>
  <c r="H3387" i="2"/>
  <c r="I3387" i="2"/>
  <c r="G3387" i="2"/>
  <c r="F3387" i="2"/>
  <c r="I3379" i="2"/>
  <c r="H3379" i="2"/>
  <c r="G3379" i="2"/>
  <c r="F3379" i="2"/>
  <c r="I3371" i="2"/>
  <c r="H3371" i="2"/>
  <c r="G3371" i="2"/>
  <c r="F3371" i="2"/>
  <c r="I3359" i="2"/>
  <c r="F3359" i="2"/>
  <c r="H3359" i="2"/>
  <c r="G3359" i="2"/>
  <c r="I3355" i="2"/>
  <c r="H3355" i="2"/>
  <c r="G3355" i="2"/>
  <c r="F3355" i="2"/>
  <c r="I3347" i="2"/>
  <c r="H3347" i="2"/>
  <c r="G3347" i="2"/>
  <c r="F3347" i="2"/>
  <c r="I3335" i="2"/>
  <c r="H3335" i="2"/>
  <c r="F3335" i="2"/>
  <c r="G3335" i="2"/>
  <c r="F3327" i="2"/>
  <c r="H3327" i="2"/>
  <c r="G3327" i="2"/>
  <c r="I3319" i="2"/>
  <c r="H3319" i="2"/>
  <c r="F3319" i="2"/>
  <c r="G3319" i="2"/>
  <c r="F3311" i="2"/>
  <c r="I3311" i="2"/>
  <c r="H3311" i="2"/>
  <c r="G3311" i="2"/>
  <c r="I3303" i="2"/>
  <c r="H3303" i="2"/>
  <c r="F3303" i="2"/>
  <c r="G3303" i="2"/>
  <c r="F3295" i="2"/>
  <c r="I3295" i="2" s="1"/>
  <c r="H3295" i="2"/>
  <c r="G3295" i="2"/>
  <c r="I3287" i="2"/>
  <c r="H3287" i="2"/>
  <c r="F3287" i="2"/>
  <c r="G3287" i="2"/>
  <c r="H3275" i="2"/>
  <c r="I3275" i="2"/>
  <c r="G3275" i="2"/>
  <c r="F3275" i="2"/>
  <c r="I3267" i="2"/>
  <c r="G3267" i="2"/>
  <c r="H3267" i="2"/>
  <c r="F3267" i="2"/>
  <c r="H3259" i="2"/>
  <c r="I3259" i="2"/>
  <c r="G3259" i="2"/>
  <c r="F3259" i="2"/>
  <c r="I3251" i="2"/>
  <c r="H3251" i="2"/>
  <c r="G3251" i="2"/>
  <c r="F3251" i="2"/>
  <c r="I3247" i="2"/>
  <c r="F3247" i="2"/>
  <c r="G3247" i="2"/>
  <c r="H3247" i="2"/>
  <c r="I3239" i="2"/>
  <c r="H3239" i="2"/>
  <c r="F3239" i="2"/>
  <c r="G3239" i="2"/>
  <c r="I3235" i="2"/>
  <c r="G3235" i="2"/>
  <c r="H3235" i="2"/>
  <c r="F3235" i="2"/>
  <c r="I3227" i="2"/>
  <c r="H3227" i="2"/>
  <c r="G3227" i="2"/>
  <c r="F3227" i="2"/>
  <c r="I3215" i="2"/>
  <c r="F3215" i="2"/>
  <c r="G3215" i="2"/>
  <c r="H3215" i="2"/>
  <c r="I3207" i="2"/>
  <c r="H3207" i="2"/>
  <c r="F3207" i="2"/>
  <c r="G3207" i="2"/>
  <c r="I3199" i="2"/>
  <c r="F3199" i="2"/>
  <c r="G3199" i="2"/>
  <c r="H3199" i="2"/>
  <c r="I3191" i="2"/>
  <c r="H3191" i="2"/>
  <c r="F3191" i="2"/>
  <c r="G3191" i="2"/>
  <c r="F3183" i="2"/>
  <c r="H3183" i="2"/>
  <c r="I3183" i="2"/>
  <c r="G3183" i="2"/>
  <c r="I3175" i="2"/>
  <c r="H3175" i="2"/>
  <c r="F3175" i="2"/>
  <c r="G3175" i="2"/>
  <c r="I3167" i="2"/>
  <c r="F3167" i="2"/>
  <c r="H3167" i="2"/>
  <c r="G3167" i="2"/>
  <c r="I3159" i="2"/>
  <c r="H3159" i="2"/>
  <c r="F3159" i="2"/>
  <c r="G3159" i="2"/>
  <c r="H3147" i="2"/>
  <c r="I3147" i="2"/>
  <c r="G3147" i="2"/>
  <c r="F3147" i="2"/>
  <c r="G3139" i="2"/>
  <c r="H3139" i="2"/>
  <c r="F3139" i="2"/>
  <c r="I3139" i="2"/>
  <c r="I3131" i="2"/>
  <c r="H3131" i="2"/>
  <c r="G3131" i="2"/>
  <c r="F3131" i="2"/>
  <c r="I3123" i="2"/>
  <c r="H3123" i="2"/>
  <c r="G3123" i="2"/>
  <c r="F3123" i="2"/>
  <c r="I3115" i="2"/>
  <c r="H3115" i="2"/>
  <c r="G3115" i="2"/>
  <c r="F3115" i="2"/>
  <c r="I3107" i="2"/>
  <c r="H3107" i="2"/>
  <c r="G3107" i="2"/>
  <c r="F3107" i="2"/>
  <c r="I3099" i="2"/>
  <c r="H3099" i="2"/>
  <c r="G3099" i="2"/>
  <c r="F3099" i="2"/>
  <c r="I3091" i="2"/>
  <c r="H3091" i="2"/>
  <c r="G3091" i="2"/>
  <c r="F3091" i="2"/>
  <c r="I3083" i="2"/>
  <c r="G3083" i="2"/>
  <c r="F3083" i="2"/>
  <c r="H3083" i="2"/>
  <c r="H3075" i="2"/>
  <c r="F3075" i="2"/>
  <c r="G3075" i="2"/>
  <c r="I3075" i="2"/>
  <c r="I3067" i="2"/>
  <c r="G3067" i="2"/>
  <c r="H3067" i="2"/>
  <c r="F3067" i="2"/>
  <c r="I3055" i="2"/>
  <c r="G3055" i="2"/>
  <c r="F3055" i="2"/>
  <c r="H3055" i="2"/>
  <c r="I3047" i="2"/>
  <c r="H3047" i="2"/>
  <c r="G3047" i="2"/>
  <c r="F3047" i="2"/>
  <c r="I3039" i="2"/>
  <c r="G3039" i="2"/>
  <c r="F3039" i="2"/>
  <c r="H3039" i="2"/>
  <c r="I3031" i="2"/>
  <c r="H3031" i="2"/>
  <c r="F3031" i="2"/>
  <c r="G3031" i="2"/>
  <c r="I3019" i="2"/>
  <c r="G3019" i="2"/>
  <c r="F3019" i="2"/>
  <c r="H3019" i="2"/>
  <c r="H3011" i="2"/>
  <c r="I3011" i="2"/>
  <c r="G3011" i="2"/>
  <c r="F3011" i="2"/>
  <c r="I3003" i="2"/>
  <c r="G3003" i="2"/>
  <c r="H3003" i="2"/>
  <c r="F3003" i="2"/>
  <c r="I2995" i="2"/>
  <c r="H2995" i="2"/>
  <c r="G2995" i="2"/>
  <c r="F2995" i="2"/>
  <c r="I2987" i="2"/>
  <c r="H2987" i="2"/>
  <c r="G2987" i="2"/>
  <c r="F2987" i="2"/>
  <c r="H2979" i="2"/>
  <c r="I2979" i="2"/>
  <c r="F2979" i="2"/>
  <c r="G2979" i="2"/>
  <c r="I2971" i="2"/>
  <c r="H2971" i="2"/>
  <c r="G2971" i="2"/>
  <c r="F2971" i="2"/>
  <c r="I2959" i="2"/>
  <c r="G2959" i="2"/>
  <c r="H2959" i="2"/>
  <c r="F2959" i="2"/>
  <c r="I2951" i="2"/>
  <c r="H2951" i="2"/>
  <c r="G2951" i="2"/>
  <c r="F2951" i="2"/>
  <c r="I2943" i="2"/>
  <c r="H2943" i="2"/>
  <c r="G2943" i="2"/>
  <c r="F2943" i="2"/>
  <c r="I2935" i="2"/>
  <c r="H2935" i="2"/>
  <c r="F2935" i="2"/>
  <c r="G2935" i="2"/>
  <c r="I2927" i="2"/>
  <c r="G2927" i="2"/>
  <c r="F2927" i="2"/>
  <c r="H2927" i="2"/>
  <c r="I2919" i="2"/>
  <c r="H2919" i="2"/>
  <c r="G2919" i="2"/>
  <c r="F2919" i="2"/>
  <c r="I2911" i="2"/>
  <c r="G2911" i="2"/>
  <c r="F2911" i="2"/>
  <c r="H2911" i="2"/>
  <c r="I2903" i="2"/>
  <c r="H2903" i="2"/>
  <c r="F2903" i="2"/>
  <c r="G2903" i="2"/>
  <c r="I2895" i="2"/>
  <c r="G2895" i="2"/>
  <c r="H2895" i="2"/>
  <c r="F2895" i="2"/>
  <c r="I2883" i="2"/>
  <c r="H2883" i="2"/>
  <c r="G2883" i="2"/>
  <c r="F2883" i="2"/>
  <c r="G2875" i="2"/>
  <c r="I2875" i="2"/>
  <c r="H2875" i="2"/>
  <c r="F2875" i="2"/>
  <c r="I2867" i="2"/>
  <c r="H2867" i="2"/>
  <c r="G2867" i="2"/>
  <c r="F2867" i="2"/>
  <c r="I2859" i="2"/>
  <c r="G2859" i="2"/>
  <c r="H2859" i="2"/>
  <c r="F2859" i="2"/>
  <c r="I2851" i="2"/>
  <c r="H2851" i="2"/>
  <c r="F2851" i="2"/>
  <c r="G2851" i="2"/>
  <c r="I2839" i="2"/>
  <c r="H2839" i="2"/>
  <c r="F2839" i="2"/>
  <c r="G2839" i="2"/>
  <c r="I2831" i="2"/>
  <c r="G2831" i="2"/>
  <c r="H2831" i="2"/>
  <c r="F2831" i="2"/>
  <c r="I2815" i="2"/>
  <c r="H2815" i="2"/>
  <c r="G2815" i="2"/>
  <c r="F2815" i="2"/>
  <c r="I2807" i="2"/>
  <c r="H2807" i="2"/>
  <c r="F2807" i="2"/>
  <c r="G2807" i="2"/>
  <c r="G2799" i="2"/>
  <c r="F2799" i="2"/>
  <c r="I2799" i="2"/>
  <c r="H2799" i="2"/>
  <c r="I2791" i="2"/>
  <c r="H2791" i="2"/>
  <c r="G2791" i="2"/>
  <c r="F2791" i="2"/>
  <c r="I2783" i="2"/>
  <c r="G2783" i="2"/>
  <c r="F2783" i="2"/>
  <c r="H2783" i="2"/>
  <c r="I2775" i="2"/>
  <c r="H2775" i="2"/>
  <c r="F2775" i="2"/>
  <c r="G2775" i="2"/>
  <c r="G2767" i="2"/>
  <c r="H2767" i="2"/>
  <c r="F2767" i="2"/>
  <c r="I2767" i="2" s="1"/>
  <c r="I2759" i="2"/>
  <c r="H2759" i="2"/>
  <c r="G2759" i="2"/>
  <c r="F2759" i="2"/>
  <c r="I2751" i="2"/>
  <c r="H2751" i="2"/>
  <c r="G2751" i="2"/>
  <c r="F2751" i="2"/>
  <c r="I2743" i="2"/>
  <c r="H2743" i="2"/>
  <c r="F2743" i="2"/>
  <c r="G2743" i="2"/>
  <c r="G2735" i="2"/>
  <c r="I2735" i="2"/>
  <c r="F2735" i="2"/>
  <c r="H2735" i="2"/>
  <c r="I2727" i="2"/>
  <c r="H2727" i="2"/>
  <c r="G2727" i="2"/>
  <c r="F2727" i="2"/>
  <c r="H2715" i="2"/>
  <c r="G2715" i="2"/>
  <c r="F2715" i="2"/>
  <c r="I2715" i="2"/>
  <c r="I2707" i="2"/>
  <c r="H2707" i="2"/>
  <c r="G2707" i="2"/>
  <c r="F2707" i="2"/>
  <c r="I2699" i="2"/>
  <c r="G2699" i="2"/>
  <c r="F2699" i="2"/>
  <c r="H2699" i="2"/>
  <c r="I2687" i="2"/>
  <c r="H2687" i="2"/>
  <c r="G2687" i="2"/>
  <c r="F2687" i="2"/>
  <c r="I2679" i="2"/>
  <c r="H2679" i="2"/>
  <c r="F2679" i="2"/>
  <c r="G2679" i="2"/>
  <c r="I2675" i="2"/>
  <c r="H2675" i="2"/>
  <c r="G2675" i="2"/>
  <c r="F2675" i="2"/>
  <c r="G2667" i="2"/>
  <c r="I2667" i="2"/>
  <c r="H2667" i="2"/>
  <c r="F2667" i="2"/>
  <c r="I2659" i="2"/>
  <c r="H2659" i="2"/>
  <c r="F2659" i="2"/>
  <c r="G2659" i="2"/>
  <c r="H2651" i="2"/>
  <c r="G2651" i="2"/>
  <c r="I2651" i="2"/>
  <c r="F2651" i="2"/>
  <c r="I2643" i="2"/>
  <c r="F2643" i="2"/>
  <c r="H2643" i="2"/>
  <c r="G2643" i="2"/>
  <c r="G2635" i="2"/>
  <c r="I2635" i="2"/>
  <c r="F2635" i="2"/>
  <c r="H2635" i="2"/>
  <c r="I2623" i="2"/>
  <c r="H2623" i="2"/>
  <c r="G2623" i="2"/>
  <c r="F2623" i="2"/>
  <c r="I2615" i="2"/>
  <c r="H2615" i="2"/>
  <c r="F2615" i="2"/>
  <c r="G2615" i="2"/>
  <c r="H2603" i="2"/>
  <c r="G2603" i="2"/>
  <c r="F2603" i="2"/>
  <c r="I2603" i="2"/>
  <c r="I2595" i="2"/>
  <c r="H2595" i="2"/>
  <c r="F2595" i="2"/>
  <c r="G2595" i="2"/>
  <c r="I2583" i="2"/>
  <c r="H2583" i="2"/>
  <c r="F2583" i="2"/>
  <c r="G2583" i="2"/>
  <c r="I2575" i="2"/>
  <c r="G2575" i="2"/>
  <c r="H2575" i="2"/>
  <c r="F2575" i="2"/>
  <c r="I2567" i="2"/>
  <c r="H2567" i="2"/>
  <c r="G2567" i="2"/>
  <c r="F2567" i="2"/>
  <c r="I2559" i="2"/>
  <c r="H2559" i="2"/>
  <c r="G2559" i="2"/>
  <c r="F2559" i="2"/>
  <c r="I2551" i="2"/>
  <c r="H2551" i="2"/>
  <c r="F2551" i="2"/>
  <c r="G2551" i="2"/>
  <c r="I2543" i="2"/>
  <c r="G2543" i="2"/>
  <c r="F2543" i="2"/>
  <c r="H2543" i="2"/>
  <c r="I2535" i="2"/>
  <c r="H2535" i="2"/>
  <c r="G2535" i="2"/>
  <c r="F2535" i="2"/>
  <c r="I2527" i="2"/>
  <c r="G2527" i="2"/>
  <c r="F2527" i="2"/>
  <c r="H2527" i="2"/>
  <c r="I2519" i="2"/>
  <c r="H2519" i="2"/>
  <c r="F2519" i="2"/>
  <c r="G2519" i="2"/>
  <c r="G2507" i="2"/>
  <c r="I2507" i="2"/>
  <c r="F2507" i="2"/>
  <c r="H2507" i="2"/>
  <c r="I2499" i="2"/>
  <c r="H2499" i="2"/>
  <c r="G2499" i="2"/>
  <c r="F2499" i="2"/>
  <c r="I2491" i="2"/>
  <c r="G2491" i="2"/>
  <c r="H2491" i="2"/>
  <c r="F2491" i="2"/>
  <c r="I2483" i="2"/>
  <c r="H2483" i="2"/>
  <c r="G2483" i="2"/>
  <c r="F2483" i="2"/>
  <c r="G2475" i="2"/>
  <c r="H2475" i="2"/>
  <c r="F2475" i="2"/>
  <c r="I2475" i="2"/>
  <c r="I2467" i="2"/>
  <c r="H2467" i="2"/>
  <c r="G2467" i="2"/>
  <c r="F2467" i="2"/>
  <c r="I2455" i="2"/>
  <c r="H2455" i="2"/>
  <c r="F2455" i="2"/>
  <c r="G2455" i="2"/>
  <c r="I2443" i="2"/>
  <c r="G2443" i="2"/>
  <c r="F2443" i="2"/>
  <c r="H2443" i="2"/>
  <c r="I2435" i="2"/>
  <c r="H2435" i="2"/>
  <c r="G2435" i="2"/>
  <c r="F2435" i="2"/>
  <c r="I2423" i="2"/>
  <c r="H2423" i="2"/>
  <c r="F2423" i="2"/>
  <c r="G2423" i="2"/>
  <c r="I2415" i="2"/>
  <c r="G2415" i="2"/>
  <c r="F2415" i="2"/>
  <c r="H2415" i="2"/>
  <c r="I2407" i="2"/>
  <c r="H2407" i="2"/>
  <c r="G2407" i="2"/>
  <c r="F2407" i="2"/>
  <c r="H2395" i="2"/>
  <c r="G2395" i="2"/>
  <c r="F2395" i="2"/>
  <c r="I2395" i="2"/>
  <c r="I2387" i="2"/>
  <c r="H2387" i="2"/>
  <c r="G2387" i="2"/>
  <c r="F2387" i="2"/>
  <c r="G2379" i="2"/>
  <c r="I2379" i="2"/>
  <c r="F2379" i="2"/>
  <c r="H2379" i="2"/>
  <c r="I2371" i="2"/>
  <c r="H2371" i="2"/>
  <c r="G2371" i="2"/>
  <c r="F2371" i="2"/>
  <c r="I2359" i="2"/>
  <c r="H2359" i="2"/>
  <c r="F2359" i="2"/>
  <c r="G2359" i="2"/>
  <c r="G2351" i="2"/>
  <c r="F2351" i="2"/>
  <c r="I2351" i="2" s="1"/>
  <c r="H2351" i="2"/>
  <c r="I2343" i="2"/>
  <c r="H2343" i="2"/>
  <c r="G2343" i="2"/>
  <c r="F2343" i="2"/>
  <c r="H2331" i="2"/>
  <c r="G2331" i="2"/>
  <c r="I2331" i="2"/>
  <c r="F2331" i="2"/>
  <c r="I2323" i="2"/>
  <c r="H2323" i="2"/>
  <c r="F2323" i="2"/>
  <c r="G2323" i="2"/>
  <c r="I2315" i="2"/>
  <c r="H2315" i="2"/>
  <c r="G2315" i="2"/>
  <c r="F2315" i="2"/>
  <c r="I2307" i="2"/>
  <c r="H2307" i="2"/>
  <c r="F2307" i="2"/>
  <c r="G2307" i="2"/>
  <c r="H2299" i="2"/>
  <c r="G2299" i="2"/>
  <c r="F2299" i="2"/>
  <c r="I2291" i="2"/>
  <c r="H2291" i="2"/>
  <c r="G2291" i="2"/>
  <c r="F2291" i="2"/>
  <c r="I2279" i="2"/>
  <c r="H2279" i="2"/>
  <c r="G2279" i="2"/>
  <c r="F2279" i="2"/>
  <c r="I2271" i="2"/>
  <c r="H2271" i="2"/>
  <c r="G2271" i="2"/>
  <c r="F2271" i="2"/>
  <c r="I2263" i="2"/>
  <c r="H2263" i="2"/>
  <c r="F2263" i="2"/>
  <c r="G2263" i="2"/>
  <c r="I2251" i="2"/>
  <c r="H2251" i="2"/>
  <c r="G2251" i="2"/>
  <c r="F2251" i="2"/>
  <c r="I2243" i="2"/>
  <c r="H2243" i="2"/>
  <c r="G2243" i="2"/>
  <c r="F2243" i="2"/>
  <c r="H2235" i="2"/>
  <c r="I2235" i="2"/>
  <c r="G2235" i="2"/>
  <c r="F2235" i="2"/>
  <c r="I2227" i="2"/>
  <c r="H2227" i="2"/>
  <c r="G2227" i="2"/>
  <c r="F2227" i="2"/>
  <c r="I2219" i="2"/>
  <c r="H2219" i="2"/>
  <c r="G2219" i="2"/>
  <c r="F2219" i="2"/>
  <c r="I2211" i="2"/>
  <c r="H2211" i="2"/>
  <c r="G2211" i="2"/>
  <c r="F2211" i="2"/>
  <c r="I2199" i="2"/>
  <c r="H2199" i="2"/>
  <c r="F2199" i="2"/>
  <c r="G2199" i="2"/>
  <c r="I2191" i="2"/>
  <c r="H2191" i="2"/>
  <c r="G2191" i="2"/>
  <c r="F2191" i="2"/>
  <c r="I2183" i="2"/>
  <c r="H2183" i="2"/>
  <c r="G2183" i="2"/>
  <c r="F2183" i="2"/>
  <c r="I2175" i="2"/>
  <c r="H2175" i="2"/>
  <c r="G2175" i="2"/>
  <c r="F2175" i="2"/>
  <c r="H2163" i="2"/>
  <c r="F2163" i="2"/>
  <c r="I2163" i="2" s="1"/>
  <c r="G2163" i="2"/>
  <c r="I2155" i="2"/>
  <c r="H2155" i="2"/>
  <c r="G2155" i="2"/>
  <c r="F2155" i="2"/>
  <c r="I2147" i="2"/>
  <c r="H2147" i="2"/>
  <c r="F2147" i="2"/>
  <c r="G2147" i="2"/>
  <c r="H2139" i="2"/>
  <c r="I2139" i="2"/>
  <c r="G2139" i="2"/>
  <c r="F2139" i="2"/>
  <c r="I2127" i="2"/>
  <c r="H2127" i="2"/>
  <c r="G2127" i="2"/>
  <c r="F2127" i="2"/>
  <c r="I2115" i="2"/>
  <c r="H2115" i="2"/>
  <c r="F2115" i="2"/>
  <c r="G2115" i="2"/>
  <c r="I2103" i="2"/>
  <c r="H2103" i="2"/>
  <c r="F2103" i="2"/>
  <c r="G2103" i="2"/>
  <c r="I2063" i="2"/>
  <c r="H2063" i="2"/>
  <c r="G2063" i="2"/>
  <c r="F2063" i="2"/>
  <c r="I1803" i="2"/>
  <c r="H1803" i="2"/>
  <c r="G1803" i="2"/>
  <c r="F1803" i="2"/>
  <c r="I16" i="2"/>
  <c r="H16" i="2"/>
  <c r="G16" i="2"/>
  <c r="F16" i="2"/>
  <c r="I12" i="2"/>
  <c r="G12" i="2"/>
  <c r="H12" i="2"/>
  <c r="F12" i="2"/>
  <c r="I8" i="2"/>
  <c r="G8" i="2"/>
  <c r="H8" i="2"/>
  <c r="F8" i="2"/>
  <c r="H3504" i="2"/>
  <c r="F3504" i="2"/>
  <c r="I3504" i="2"/>
  <c r="G3504" i="2"/>
  <c r="I3500" i="2"/>
  <c r="H3500" i="2"/>
  <c r="G3500" i="2"/>
  <c r="F3500" i="2"/>
  <c r="I3496" i="2"/>
  <c r="H3496" i="2"/>
  <c r="G3496" i="2"/>
  <c r="F3496" i="2"/>
  <c r="H3492" i="2"/>
  <c r="I3492" i="2"/>
  <c r="F3492" i="2"/>
  <c r="G3492" i="2"/>
  <c r="H3488" i="2"/>
  <c r="I3488" i="2"/>
  <c r="F3488" i="2"/>
  <c r="G3488" i="2"/>
  <c r="I3484" i="2"/>
  <c r="H3484" i="2"/>
  <c r="F3484" i="2"/>
  <c r="G3484" i="2"/>
  <c r="I3480" i="2"/>
  <c r="H3480" i="2"/>
  <c r="G3480" i="2"/>
  <c r="F3480" i="2"/>
  <c r="I3476" i="2"/>
  <c r="H3476" i="2"/>
  <c r="F3476" i="2"/>
  <c r="G3476" i="2"/>
  <c r="H3472" i="2"/>
  <c r="I3472" i="2"/>
  <c r="F3472" i="2"/>
  <c r="G3472" i="2"/>
  <c r="I3468" i="2"/>
  <c r="H3468" i="2"/>
  <c r="G3468" i="2"/>
  <c r="F3468" i="2"/>
  <c r="I3464" i="2"/>
  <c r="H3464" i="2"/>
  <c r="F3464" i="2"/>
  <c r="G3464" i="2"/>
  <c r="H3460" i="2"/>
  <c r="I3460" i="2"/>
  <c r="F3460" i="2"/>
  <c r="G3460" i="2"/>
  <c r="H3456" i="2"/>
  <c r="I3456" i="2"/>
  <c r="F3456" i="2"/>
  <c r="G3456" i="2"/>
  <c r="I3452" i="2"/>
  <c r="H3452" i="2"/>
  <c r="G3452" i="2"/>
  <c r="F3452" i="2"/>
  <c r="I3448" i="2"/>
  <c r="H3448" i="2"/>
  <c r="F3448" i="2"/>
  <c r="G3448" i="2"/>
  <c r="I3444" i="2"/>
  <c r="H3444" i="2"/>
  <c r="G3444" i="2"/>
  <c r="F3444" i="2"/>
  <c r="H3440" i="2"/>
  <c r="I3440" i="2"/>
  <c r="F3440" i="2"/>
  <c r="G3440" i="2"/>
  <c r="I3436" i="2"/>
  <c r="H3436" i="2"/>
  <c r="F3436" i="2"/>
  <c r="G3436" i="2"/>
  <c r="I3432" i="2"/>
  <c r="H3432" i="2"/>
  <c r="F3432" i="2"/>
  <c r="G3432" i="2"/>
  <c r="H3428" i="2"/>
  <c r="I3428" i="2"/>
  <c r="G3428" i="2"/>
  <c r="F3428" i="2"/>
  <c r="H3424" i="2"/>
  <c r="F3424" i="2"/>
  <c r="I3424" i="2"/>
  <c r="G3424" i="2"/>
  <c r="I3420" i="2"/>
  <c r="H3420" i="2"/>
  <c r="F3420" i="2"/>
  <c r="G3420" i="2"/>
  <c r="I3416" i="2"/>
  <c r="H3416" i="2"/>
  <c r="F3416" i="2"/>
  <c r="G3416" i="2"/>
  <c r="I3412" i="2"/>
  <c r="H3412" i="2"/>
  <c r="G3412" i="2"/>
  <c r="F3412" i="2"/>
  <c r="H3408" i="2"/>
  <c r="F3408" i="2"/>
  <c r="G3408" i="2"/>
  <c r="I3408" i="2"/>
  <c r="I3404" i="2"/>
  <c r="H3404" i="2"/>
  <c r="F3404" i="2"/>
  <c r="G3404" i="2"/>
  <c r="I3400" i="2"/>
  <c r="H3400" i="2"/>
  <c r="F3400" i="2"/>
  <c r="G3400" i="2"/>
  <c r="H3396" i="2"/>
  <c r="G3396" i="2"/>
  <c r="I3396" i="2"/>
  <c r="F3396" i="2"/>
  <c r="H3392" i="2"/>
  <c r="F3392" i="2"/>
  <c r="I3392" i="2"/>
  <c r="G3392" i="2"/>
  <c r="I3388" i="2"/>
  <c r="H3388" i="2"/>
  <c r="F3388" i="2"/>
  <c r="G3388" i="2"/>
  <c r="I3384" i="2"/>
  <c r="H3384" i="2"/>
  <c r="F3384" i="2"/>
  <c r="G3384" i="2"/>
  <c r="I3380" i="2"/>
  <c r="H3380" i="2"/>
  <c r="G3380" i="2"/>
  <c r="F3380" i="2"/>
  <c r="H3376" i="2"/>
  <c r="I3376" i="2"/>
  <c r="F3376" i="2"/>
  <c r="G3376" i="2"/>
  <c r="I3372" i="2"/>
  <c r="H3372" i="2"/>
  <c r="G3372" i="2"/>
  <c r="F3372" i="2"/>
  <c r="I3368" i="2"/>
  <c r="H3368" i="2"/>
  <c r="F3368" i="2"/>
  <c r="G3368" i="2"/>
  <c r="H3364" i="2"/>
  <c r="I3364" i="2"/>
  <c r="F3364" i="2"/>
  <c r="G3364" i="2"/>
  <c r="H3360" i="2"/>
  <c r="I3360" i="2"/>
  <c r="F3360" i="2"/>
  <c r="G3360" i="2"/>
  <c r="I3356" i="2"/>
  <c r="H3356" i="2"/>
  <c r="G3356" i="2"/>
  <c r="F3356" i="2"/>
  <c r="I3352" i="2"/>
  <c r="H3352" i="2"/>
  <c r="F3352" i="2"/>
  <c r="G3352" i="2"/>
  <c r="I3348" i="2"/>
  <c r="H3348" i="2"/>
  <c r="F3348" i="2"/>
  <c r="G3348" i="2"/>
  <c r="H3344" i="2"/>
  <c r="I3344" i="2"/>
  <c r="F3344" i="2"/>
  <c r="G3344" i="2"/>
  <c r="I3340" i="2"/>
  <c r="H3340" i="2"/>
  <c r="G3340" i="2"/>
  <c r="F3340" i="2"/>
  <c r="I3336" i="2"/>
  <c r="H3336" i="2"/>
  <c r="F3336" i="2"/>
  <c r="G3336" i="2"/>
  <c r="H3332" i="2"/>
  <c r="I3332" i="2"/>
  <c r="F3332" i="2"/>
  <c r="G3332" i="2"/>
  <c r="H3328" i="2"/>
  <c r="I3328" i="2"/>
  <c r="F3328" i="2"/>
  <c r="G3328" i="2"/>
  <c r="I3324" i="2"/>
  <c r="H3324" i="2"/>
  <c r="G3324" i="2"/>
  <c r="F3324" i="2"/>
  <c r="I3320" i="2"/>
  <c r="H3320" i="2"/>
  <c r="F3320" i="2"/>
  <c r="G3320" i="2"/>
  <c r="I3316" i="2"/>
  <c r="H3316" i="2"/>
  <c r="G3316" i="2"/>
  <c r="F3316" i="2"/>
  <c r="H3312" i="2"/>
  <c r="I3312" i="2"/>
  <c r="F3312" i="2"/>
  <c r="G3312" i="2"/>
  <c r="H3308" i="2"/>
  <c r="F3308" i="2"/>
  <c r="G3308" i="2"/>
  <c r="I3304" i="2"/>
  <c r="H3304" i="2"/>
  <c r="F3304" i="2"/>
  <c r="G3304" i="2"/>
  <c r="H3300" i="2"/>
  <c r="I3300" i="2"/>
  <c r="G3300" i="2"/>
  <c r="F3300" i="2"/>
  <c r="H3296" i="2"/>
  <c r="F3296" i="2"/>
  <c r="G3296" i="2"/>
  <c r="I3296" i="2"/>
  <c r="I3292" i="2"/>
  <c r="H3292" i="2"/>
  <c r="F3292" i="2"/>
  <c r="G3292" i="2"/>
  <c r="I3288" i="2"/>
  <c r="H3288" i="2"/>
  <c r="F3288" i="2"/>
  <c r="G3288" i="2"/>
  <c r="I3284" i="2"/>
  <c r="H3284" i="2"/>
  <c r="G3284" i="2"/>
  <c r="F3284" i="2"/>
  <c r="H3280" i="2"/>
  <c r="F3280" i="2"/>
  <c r="G3280" i="2"/>
  <c r="I3280" i="2"/>
  <c r="I3276" i="2"/>
  <c r="H3276" i="2"/>
  <c r="F3276" i="2"/>
  <c r="G3276" i="2"/>
  <c r="I3272" i="2"/>
  <c r="H3272" i="2"/>
  <c r="F3272" i="2"/>
  <c r="G3272" i="2"/>
  <c r="H3268" i="2"/>
  <c r="I3268" i="2"/>
  <c r="G3268" i="2"/>
  <c r="F3268" i="2"/>
  <c r="H3264" i="2"/>
  <c r="I3264" i="2"/>
  <c r="F3264" i="2"/>
  <c r="G3264" i="2"/>
  <c r="I3260" i="2"/>
  <c r="H3260" i="2"/>
  <c r="G3260" i="2"/>
  <c r="F3260" i="2"/>
  <c r="I3256" i="2"/>
  <c r="H3256" i="2"/>
  <c r="F3256" i="2"/>
  <c r="G3256" i="2"/>
  <c r="I3252" i="2"/>
  <c r="H3252" i="2"/>
  <c r="F3252" i="2"/>
  <c r="G3252" i="2"/>
  <c r="H3248" i="2"/>
  <c r="F3248" i="2"/>
  <c r="I3248" i="2"/>
  <c r="G3248" i="2"/>
  <c r="I3244" i="2"/>
  <c r="H3244" i="2"/>
  <c r="G3244" i="2"/>
  <c r="F3244" i="2"/>
  <c r="I3240" i="2"/>
  <c r="H3240" i="2"/>
  <c r="F3240" i="2"/>
  <c r="G3240" i="2"/>
  <c r="H3236" i="2"/>
  <c r="I3236" i="2"/>
  <c r="F3236" i="2"/>
  <c r="G3236" i="2"/>
  <c r="H3232" i="2"/>
  <c r="I3232" i="2"/>
  <c r="F3232" i="2"/>
  <c r="G3232" i="2"/>
  <c r="I3228" i="2"/>
  <c r="H3228" i="2"/>
  <c r="G3228" i="2"/>
  <c r="F3228" i="2"/>
  <c r="I3224" i="2"/>
  <c r="H3224" i="2"/>
  <c r="F3224" i="2"/>
  <c r="G3224" i="2"/>
  <c r="I3220" i="2"/>
  <c r="H3220" i="2"/>
  <c r="G3220" i="2"/>
  <c r="F3220" i="2"/>
  <c r="H3216" i="2"/>
  <c r="I3216" i="2"/>
  <c r="F3216" i="2"/>
  <c r="G3216" i="2"/>
  <c r="H3212" i="2"/>
  <c r="F3212" i="2"/>
  <c r="G3212" i="2"/>
  <c r="I3208" i="2"/>
  <c r="H3208" i="2"/>
  <c r="F3208" i="2"/>
  <c r="G3208" i="2"/>
  <c r="H3204" i="2"/>
  <c r="I3204" i="2"/>
  <c r="G3204" i="2"/>
  <c r="F3204" i="2"/>
  <c r="H3200" i="2"/>
  <c r="I3200" i="2"/>
  <c r="F3200" i="2"/>
  <c r="G3200" i="2"/>
  <c r="I3196" i="2"/>
  <c r="H3196" i="2"/>
  <c r="F3196" i="2"/>
  <c r="G3196" i="2"/>
  <c r="I3192" i="2"/>
  <c r="H3192" i="2"/>
  <c r="F3192" i="2"/>
  <c r="G3192" i="2"/>
  <c r="I3188" i="2"/>
  <c r="H3188" i="2"/>
  <c r="G3188" i="2"/>
  <c r="F3188" i="2"/>
  <c r="H3184" i="2"/>
  <c r="I3184" i="2"/>
  <c r="F3184" i="2"/>
  <c r="G3184" i="2"/>
  <c r="I3180" i="2"/>
  <c r="H3180" i="2"/>
  <c r="G3180" i="2"/>
  <c r="F3180" i="2"/>
  <c r="I3176" i="2"/>
  <c r="H3176" i="2"/>
  <c r="F3176" i="2"/>
  <c r="G3176" i="2"/>
  <c r="H3172" i="2"/>
  <c r="I3172" i="2"/>
  <c r="F3172" i="2"/>
  <c r="G3172" i="2"/>
  <c r="H3168" i="2"/>
  <c r="F3168" i="2"/>
  <c r="I3168" i="2"/>
  <c r="G3168" i="2"/>
  <c r="I3164" i="2"/>
  <c r="H3164" i="2"/>
  <c r="G3164" i="2"/>
  <c r="F3164" i="2"/>
  <c r="I3160" i="2"/>
  <c r="H3160" i="2"/>
  <c r="F3160" i="2"/>
  <c r="G3160" i="2"/>
  <c r="I3156" i="2"/>
  <c r="H3156" i="2"/>
  <c r="F3156" i="2"/>
  <c r="G3156" i="2"/>
  <c r="H3152" i="2"/>
  <c r="F3152" i="2"/>
  <c r="G3152" i="2"/>
  <c r="I3152" i="2"/>
  <c r="I3148" i="2"/>
  <c r="H3148" i="2"/>
  <c r="G3148" i="2"/>
  <c r="F3148" i="2"/>
  <c r="H3144" i="2"/>
  <c r="F3144" i="2"/>
  <c r="G3144" i="2"/>
  <c r="H3140" i="2"/>
  <c r="I3140" i="2"/>
  <c r="F3140" i="2"/>
  <c r="G3140" i="2"/>
  <c r="I3136" i="2"/>
  <c r="H3136" i="2"/>
  <c r="F3136" i="2"/>
  <c r="G3136" i="2"/>
  <c r="H3132" i="2"/>
  <c r="I3132" i="2"/>
  <c r="G3132" i="2"/>
  <c r="F3132" i="2"/>
  <c r="I3128" i="2"/>
  <c r="H3128" i="2"/>
  <c r="F3128" i="2"/>
  <c r="G3128" i="2"/>
  <c r="H3124" i="2"/>
  <c r="G3124" i="2"/>
  <c r="I3124" i="2"/>
  <c r="F3124" i="2"/>
  <c r="I3120" i="2"/>
  <c r="H3120" i="2"/>
  <c r="G3120" i="2"/>
  <c r="F3120" i="2"/>
  <c r="H3116" i="2"/>
  <c r="G3116" i="2"/>
  <c r="I3116" i="2"/>
  <c r="F3116" i="2"/>
  <c r="I3112" i="2"/>
  <c r="H3112" i="2"/>
  <c r="G3112" i="2"/>
  <c r="F3112" i="2"/>
  <c r="H3108" i="2"/>
  <c r="G3108" i="2"/>
  <c r="I3108" i="2"/>
  <c r="F3108" i="2"/>
  <c r="H3104" i="2"/>
  <c r="G3104" i="2"/>
  <c r="F3104" i="2"/>
  <c r="I3104" i="2" s="1"/>
  <c r="H3100" i="2"/>
  <c r="G3100" i="2"/>
  <c r="I3100" i="2"/>
  <c r="F3100" i="2"/>
  <c r="I3096" i="2"/>
  <c r="H3096" i="2"/>
  <c r="G3096" i="2"/>
  <c r="F3096" i="2"/>
  <c r="H3092" i="2"/>
  <c r="G3092" i="2"/>
  <c r="I3092" i="2"/>
  <c r="F3092" i="2"/>
  <c r="I3088" i="2"/>
  <c r="H3088" i="2"/>
  <c r="G3088" i="2"/>
  <c r="F3088" i="2"/>
  <c r="H3084" i="2"/>
  <c r="G3084" i="2"/>
  <c r="I3084" i="2"/>
  <c r="F3084" i="2"/>
  <c r="I3080" i="2"/>
  <c r="H3080" i="2"/>
  <c r="G3080" i="2"/>
  <c r="F3080" i="2"/>
  <c r="H3076" i="2"/>
  <c r="G3076" i="2"/>
  <c r="F3076" i="2"/>
  <c r="I3072" i="2"/>
  <c r="H3072" i="2"/>
  <c r="G3072" i="2"/>
  <c r="F3072" i="2"/>
  <c r="H3068" i="2"/>
  <c r="G3068" i="2"/>
  <c r="I3068" i="2"/>
  <c r="F3068" i="2"/>
  <c r="I3064" i="2"/>
  <c r="H3064" i="2"/>
  <c r="G3064" i="2"/>
  <c r="F3064" i="2"/>
  <c r="H3060" i="2"/>
  <c r="G3060" i="2"/>
  <c r="I3060" i="2"/>
  <c r="F3060" i="2"/>
  <c r="I3056" i="2"/>
  <c r="H3056" i="2"/>
  <c r="G3056" i="2"/>
  <c r="F3056" i="2"/>
  <c r="H3052" i="2"/>
  <c r="G3052" i="2"/>
  <c r="F3052" i="2"/>
  <c r="I3048" i="2"/>
  <c r="H3048" i="2"/>
  <c r="G3048" i="2"/>
  <c r="F3048" i="2"/>
  <c r="H3044" i="2"/>
  <c r="G3044" i="2"/>
  <c r="I3044" i="2"/>
  <c r="F3044" i="2"/>
  <c r="I3040" i="2"/>
  <c r="H3040" i="2"/>
  <c r="G3040" i="2"/>
  <c r="F3040" i="2"/>
  <c r="H3036" i="2"/>
  <c r="G3036" i="2"/>
  <c r="I3036" i="2"/>
  <c r="F3036" i="2"/>
  <c r="I3032" i="2"/>
  <c r="H3032" i="2"/>
  <c r="G3032" i="2"/>
  <c r="F3032" i="2"/>
  <c r="H3028" i="2"/>
  <c r="G3028" i="2"/>
  <c r="F3028" i="2"/>
  <c r="I3028" i="2"/>
  <c r="I3024" i="2"/>
  <c r="H3024" i="2"/>
  <c r="G3024" i="2"/>
  <c r="F3024" i="2"/>
  <c r="H3020" i="2"/>
  <c r="G3020" i="2"/>
  <c r="I3020" i="2"/>
  <c r="F3020" i="2"/>
  <c r="I3016" i="2"/>
  <c r="H3016" i="2"/>
  <c r="G3016" i="2"/>
  <c r="F3016" i="2"/>
  <c r="H3012" i="2"/>
  <c r="G3012" i="2"/>
  <c r="I3012" i="2"/>
  <c r="F3012" i="2"/>
  <c r="I3008" i="2"/>
  <c r="H3008" i="2"/>
  <c r="G3008" i="2"/>
  <c r="F3008" i="2"/>
  <c r="H3004" i="2"/>
  <c r="G3004" i="2"/>
  <c r="I3004" i="2"/>
  <c r="F3004" i="2"/>
  <c r="I3000" i="2"/>
  <c r="H3000" i="2"/>
  <c r="G3000" i="2"/>
  <c r="F3000" i="2"/>
  <c r="H2996" i="2"/>
  <c r="G2996" i="2"/>
  <c r="I2996" i="2"/>
  <c r="F2996" i="2"/>
  <c r="I2992" i="2"/>
  <c r="H2992" i="2"/>
  <c r="G2992" i="2"/>
  <c r="F2992" i="2"/>
  <c r="H2988" i="2"/>
  <c r="G2988" i="2"/>
  <c r="I2988" i="2"/>
  <c r="F2988" i="2"/>
  <c r="I2984" i="2"/>
  <c r="H2984" i="2"/>
  <c r="G2984" i="2"/>
  <c r="F2984" i="2"/>
  <c r="H2980" i="2"/>
  <c r="G2980" i="2"/>
  <c r="I2980" i="2"/>
  <c r="F2980" i="2"/>
  <c r="I2976" i="2"/>
  <c r="H2976" i="2"/>
  <c r="G2976" i="2"/>
  <c r="F2976" i="2"/>
  <c r="H2972" i="2"/>
  <c r="G2972" i="2"/>
  <c r="I2972" i="2"/>
  <c r="F2972" i="2"/>
  <c r="I2968" i="2"/>
  <c r="H2968" i="2"/>
  <c r="G2968" i="2"/>
  <c r="F2968" i="2"/>
  <c r="H2964" i="2"/>
  <c r="G2964" i="2"/>
  <c r="I2964" i="2"/>
  <c r="F2964" i="2"/>
  <c r="I2960" i="2"/>
  <c r="H2960" i="2"/>
  <c r="G2960" i="2"/>
  <c r="F2960" i="2"/>
  <c r="H2956" i="2"/>
  <c r="G2956" i="2"/>
  <c r="I2956" i="2"/>
  <c r="F2956" i="2"/>
  <c r="I2952" i="2"/>
  <c r="H2952" i="2"/>
  <c r="G2952" i="2"/>
  <c r="F2952" i="2"/>
  <c r="H2948" i="2"/>
  <c r="G2948" i="2"/>
  <c r="I2948" i="2"/>
  <c r="F2948" i="2"/>
  <c r="I2944" i="2"/>
  <c r="H2944" i="2"/>
  <c r="G2944" i="2"/>
  <c r="F2944" i="2"/>
  <c r="I2940" i="2"/>
  <c r="H2940" i="2"/>
  <c r="G2940" i="2"/>
  <c r="F2940" i="2"/>
  <c r="I2936" i="2"/>
  <c r="H2936" i="2"/>
  <c r="G2936" i="2"/>
  <c r="F2936" i="2"/>
  <c r="I2932" i="2"/>
  <c r="H2932" i="2"/>
  <c r="G2932" i="2"/>
  <c r="F2932" i="2"/>
  <c r="H2928" i="2"/>
  <c r="G2928" i="2"/>
  <c r="I2928" i="2"/>
  <c r="F2928" i="2"/>
  <c r="I2924" i="2"/>
  <c r="H2924" i="2"/>
  <c r="G2924" i="2"/>
  <c r="F2924" i="2"/>
  <c r="I2920" i="2"/>
  <c r="H2920" i="2"/>
  <c r="G2920" i="2"/>
  <c r="F2920" i="2"/>
  <c r="H2916" i="2"/>
  <c r="I2916" i="2"/>
  <c r="G2916" i="2"/>
  <c r="F2916" i="2"/>
  <c r="I2912" i="2"/>
  <c r="H2912" i="2"/>
  <c r="G2912" i="2"/>
  <c r="F2912" i="2"/>
  <c r="I2908" i="2"/>
  <c r="H2908" i="2"/>
  <c r="G2908" i="2"/>
  <c r="F2908" i="2"/>
  <c r="I2904" i="2"/>
  <c r="H2904" i="2"/>
  <c r="G2904" i="2"/>
  <c r="F2904" i="2"/>
  <c r="I2900" i="2"/>
  <c r="H2900" i="2"/>
  <c r="G2900" i="2"/>
  <c r="F2900" i="2"/>
  <c r="H2896" i="2"/>
  <c r="G2896" i="2"/>
  <c r="I2896" i="2"/>
  <c r="F2896" i="2"/>
  <c r="I2892" i="2"/>
  <c r="H2892" i="2"/>
  <c r="G2892" i="2"/>
  <c r="F2892" i="2"/>
  <c r="I2888" i="2"/>
  <c r="H2888" i="2"/>
  <c r="G2888" i="2"/>
  <c r="F2888" i="2"/>
  <c r="H2884" i="2"/>
  <c r="G2884" i="2"/>
  <c r="I2884" i="2"/>
  <c r="F2884" i="2"/>
  <c r="I2880" i="2"/>
  <c r="H2880" i="2"/>
  <c r="G2880" i="2"/>
  <c r="F2880" i="2"/>
  <c r="I2876" i="2"/>
  <c r="H2876" i="2"/>
  <c r="G2876" i="2"/>
  <c r="F2876" i="2"/>
  <c r="I2872" i="2"/>
  <c r="H2872" i="2"/>
  <c r="G2872" i="2"/>
  <c r="F2872" i="2"/>
  <c r="I2868" i="2"/>
  <c r="H2868" i="2"/>
  <c r="G2868" i="2"/>
  <c r="F2868" i="2"/>
  <c r="H2864" i="2"/>
  <c r="G2864" i="2"/>
  <c r="I2864" i="2"/>
  <c r="F2864" i="2"/>
  <c r="I2860" i="2"/>
  <c r="H2860" i="2"/>
  <c r="G2860" i="2"/>
  <c r="F2860" i="2"/>
  <c r="I2856" i="2"/>
  <c r="H2856" i="2"/>
  <c r="G2856" i="2"/>
  <c r="F2856" i="2"/>
  <c r="H2852" i="2"/>
  <c r="I2852" i="2"/>
  <c r="G2852" i="2"/>
  <c r="F2852" i="2"/>
  <c r="I2848" i="2"/>
  <c r="H2848" i="2"/>
  <c r="G2848" i="2"/>
  <c r="F2848" i="2"/>
  <c r="I2844" i="2"/>
  <c r="H2844" i="2"/>
  <c r="G2844" i="2"/>
  <c r="F2844" i="2"/>
  <c r="I2840" i="2"/>
  <c r="H2840" i="2"/>
  <c r="G2840" i="2"/>
  <c r="F2840" i="2"/>
  <c r="I2836" i="2"/>
  <c r="H2836" i="2"/>
  <c r="G2836" i="2"/>
  <c r="F2836" i="2"/>
  <c r="H2832" i="2"/>
  <c r="G2832" i="2"/>
  <c r="F2832" i="2"/>
  <c r="I2832" i="2"/>
  <c r="I2828" i="2"/>
  <c r="H2828" i="2"/>
  <c r="G2828" i="2"/>
  <c r="F2828" i="2"/>
  <c r="I2824" i="2"/>
  <c r="H2824" i="2"/>
  <c r="G2824" i="2"/>
  <c r="F2824" i="2"/>
  <c r="H2820" i="2"/>
  <c r="G2820" i="2"/>
  <c r="I2820" i="2"/>
  <c r="F2820" i="2"/>
  <c r="I2816" i="2"/>
  <c r="H2816" i="2"/>
  <c r="G2816" i="2"/>
  <c r="F2816" i="2"/>
  <c r="I2812" i="2"/>
  <c r="H2812" i="2"/>
  <c r="G2812" i="2"/>
  <c r="F2812" i="2"/>
  <c r="I2808" i="2"/>
  <c r="H2808" i="2"/>
  <c r="G2808" i="2"/>
  <c r="F2808" i="2"/>
  <c r="I2804" i="2"/>
  <c r="H2804" i="2"/>
  <c r="G2804" i="2"/>
  <c r="F2804" i="2"/>
  <c r="H2800" i="2"/>
  <c r="G2800" i="2"/>
  <c r="F2800" i="2"/>
  <c r="I2800" i="2"/>
  <c r="I2796" i="2"/>
  <c r="H2796" i="2"/>
  <c r="G2796" i="2"/>
  <c r="F2796" i="2"/>
  <c r="H2792" i="2"/>
  <c r="G2792" i="2"/>
  <c r="F2792" i="2"/>
  <c r="H2788" i="2"/>
  <c r="I2788" i="2"/>
  <c r="G2788" i="2"/>
  <c r="F2788" i="2"/>
  <c r="I2784" i="2"/>
  <c r="H2784" i="2"/>
  <c r="G2784" i="2"/>
  <c r="F2784" i="2"/>
  <c r="I2780" i="2"/>
  <c r="H2780" i="2"/>
  <c r="G2780" i="2"/>
  <c r="F2780" i="2"/>
  <c r="I2776" i="2"/>
  <c r="H2776" i="2"/>
  <c r="G2776" i="2"/>
  <c r="F2776" i="2"/>
  <c r="I2772" i="2"/>
  <c r="H2772" i="2"/>
  <c r="G2772" i="2"/>
  <c r="F2772" i="2"/>
  <c r="H2768" i="2"/>
  <c r="G2768" i="2"/>
  <c r="I2768" i="2"/>
  <c r="F2768" i="2"/>
  <c r="I2764" i="2"/>
  <c r="H2764" i="2"/>
  <c r="G2764" i="2"/>
  <c r="F2764" i="2"/>
  <c r="I2760" i="2"/>
  <c r="H2760" i="2"/>
  <c r="G2760" i="2"/>
  <c r="F2760" i="2"/>
  <c r="H2756" i="2"/>
  <c r="G2756" i="2"/>
  <c r="I2756" i="2"/>
  <c r="F2756" i="2"/>
  <c r="I2752" i="2"/>
  <c r="H2752" i="2"/>
  <c r="G2752" i="2"/>
  <c r="F2752" i="2"/>
  <c r="I2748" i="2"/>
  <c r="H2748" i="2"/>
  <c r="G2748" i="2"/>
  <c r="F2748" i="2"/>
  <c r="I2744" i="2"/>
  <c r="H2744" i="2"/>
  <c r="G2744" i="2"/>
  <c r="F2744" i="2"/>
  <c r="I2740" i="2"/>
  <c r="H2740" i="2"/>
  <c r="G2740" i="2"/>
  <c r="F2740" i="2"/>
  <c r="H2736" i="2"/>
  <c r="G2736" i="2"/>
  <c r="F2736" i="2"/>
  <c r="I2736" i="2"/>
  <c r="I2732" i="2"/>
  <c r="H2732" i="2"/>
  <c r="G2732" i="2"/>
  <c r="F2732" i="2"/>
  <c r="I2728" i="2"/>
  <c r="H2728" i="2"/>
  <c r="G2728" i="2"/>
  <c r="F2728" i="2"/>
  <c r="H2724" i="2"/>
  <c r="I2724" i="2"/>
  <c r="G2724" i="2"/>
  <c r="F2724" i="2"/>
  <c r="I2720" i="2"/>
  <c r="H2720" i="2"/>
  <c r="G2720" i="2"/>
  <c r="F2720" i="2"/>
  <c r="I2716" i="2"/>
  <c r="H2716" i="2"/>
  <c r="G2716" i="2"/>
  <c r="F2716" i="2"/>
  <c r="I2712" i="2"/>
  <c r="H2712" i="2"/>
  <c r="G2712" i="2"/>
  <c r="F2712" i="2"/>
  <c r="I2708" i="2"/>
  <c r="H2708" i="2"/>
  <c r="G2708" i="2"/>
  <c r="F2708" i="2"/>
  <c r="H2704" i="2"/>
  <c r="G2704" i="2"/>
  <c r="I2704" i="2"/>
  <c r="F2704" i="2"/>
  <c r="I2700" i="2"/>
  <c r="H2700" i="2"/>
  <c r="G2700" i="2"/>
  <c r="F2700" i="2"/>
  <c r="I2696" i="2"/>
  <c r="H2696" i="2"/>
  <c r="G2696" i="2"/>
  <c r="F2696" i="2"/>
  <c r="H2692" i="2"/>
  <c r="G2692" i="2"/>
  <c r="I2692" i="2"/>
  <c r="F2692" i="2"/>
  <c r="I2688" i="2"/>
  <c r="H2688" i="2"/>
  <c r="G2688" i="2"/>
  <c r="F2688" i="2"/>
  <c r="I2684" i="2"/>
  <c r="H2684" i="2"/>
  <c r="G2684" i="2"/>
  <c r="F2684" i="2"/>
  <c r="I2680" i="2"/>
  <c r="H2680" i="2"/>
  <c r="G2680" i="2"/>
  <c r="F2680" i="2"/>
  <c r="I2676" i="2"/>
  <c r="H2676" i="2"/>
  <c r="G2676" i="2"/>
  <c r="F2676" i="2"/>
  <c r="I2672" i="2"/>
  <c r="H2672" i="2"/>
  <c r="G2672" i="2"/>
  <c r="F2672" i="2"/>
  <c r="I2668" i="2"/>
  <c r="H2668" i="2"/>
  <c r="G2668" i="2"/>
  <c r="F2668" i="2"/>
  <c r="I2664" i="2"/>
  <c r="H2664" i="2"/>
  <c r="G2664" i="2"/>
  <c r="F2664" i="2"/>
  <c r="I2660" i="2"/>
  <c r="H2660" i="2"/>
  <c r="G2660" i="2"/>
  <c r="F2660" i="2"/>
  <c r="I2656" i="2"/>
  <c r="H2656" i="2"/>
  <c r="G2656" i="2"/>
  <c r="F2656" i="2"/>
  <c r="I2652" i="2"/>
  <c r="H2652" i="2"/>
  <c r="G2652" i="2"/>
  <c r="F2652" i="2"/>
  <c r="I2648" i="2"/>
  <c r="H2648" i="2"/>
  <c r="G2648" i="2"/>
  <c r="F2648" i="2"/>
  <c r="I2644" i="2"/>
  <c r="H2644" i="2"/>
  <c r="G2644" i="2"/>
  <c r="F2644" i="2"/>
  <c r="I2640" i="2"/>
  <c r="H2640" i="2"/>
  <c r="G2640" i="2"/>
  <c r="F2640" i="2"/>
  <c r="I2636" i="2"/>
  <c r="H2636" i="2"/>
  <c r="G2636" i="2"/>
  <c r="F2636" i="2"/>
  <c r="I2632" i="2"/>
  <c r="H2632" i="2"/>
  <c r="G2632" i="2"/>
  <c r="F2632" i="2"/>
  <c r="I2628" i="2"/>
  <c r="H2628" i="2"/>
  <c r="G2628" i="2"/>
  <c r="F2628" i="2"/>
  <c r="I2624" i="2"/>
  <c r="H2624" i="2"/>
  <c r="G2624" i="2"/>
  <c r="F2624" i="2"/>
  <c r="I2620" i="2"/>
  <c r="H2620" i="2"/>
  <c r="G2620" i="2"/>
  <c r="F2620" i="2"/>
  <c r="I2616" i="2"/>
  <c r="H2616" i="2"/>
  <c r="G2616" i="2"/>
  <c r="F2616" i="2"/>
  <c r="I2612" i="2"/>
  <c r="H2612" i="2"/>
  <c r="G2612" i="2"/>
  <c r="F2612" i="2"/>
  <c r="I2608" i="2"/>
  <c r="H2608" i="2"/>
  <c r="G2608" i="2"/>
  <c r="F2608" i="2"/>
  <c r="I2604" i="2"/>
  <c r="H2604" i="2"/>
  <c r="G2604" i="2"/>
  <c r="F2604" i="2"/>
  <c r="I2600" i="2"/>
  <c r="H2600" i="2"/>
  <c r="G2600" i="2"/>
  <c r="F2600" i="2"/>
  <c r="I2596" i="2"/>
  <c r="H2596" i="2"/>
  <c r="G2596" i="2"/>
  <c r="F2596" i="2"/>
  <c r="I2592" i="2"/>
  <c r="H2592" i="2"/>
  <c r="G2592" i="2"/>
  <c r="F2592" i="2"/>
  <c r="I2588" i="2"/>
  <c r="H2588" i="2"/>
  <c r="G2588" i="2"/>
  <c r="F2588" i="2"/>
  <c r="I2584" i="2"/>
  <c r="H2584" i="2"/>
  <c r="G2584" i="2"/>
  <c r="F2584" i="2"/>
  <c r="I2580" i="2"/>
  <c r="H2580" i="2"/>
  <c r="G2580" i="2"/>
  <c r="F2580" i="2"/>
  <c r="I2576" i="2"/>
  <c r="H2576" i="2"/>
  <c r="G2576" i="2"/>
  <c r="F2576" i="2"/>
  <c r="I2572" i="2"/>
  <c r="H2572" i="2"/>
  <c r="G2572" i="2"/>
  <c r="F2572" i="2"/>
  <c r="I2568" i="2"/>
  <c r="H2568" i="2"/>
  <c r="G2568" i="2"/>
  <c r="F2568" i="2"/>
  <c r="I2564" i="2"/>
  <c r="H2564" i="2"/>
  <c r="G2564" i="2"/>
  <c r="F2564" i="2"/>
  <c r="I2560" i="2"/>
  <c r="H2560" i="2"/>
  <c r="G2560" i="2"/>
  <c r="F2560" i="2"/>
  <c r="I2556" i="2"/>
  <c r="H2556" i="2"/>
  <c r="G2556" i="2"/>
  <c r="F2556" i="2"/>
  <c r="I2552" i="2"/>
  <c r="H2552" i="2"/>
  <c r="G2552" i="2"/>
  <c r="F2552" i="2"/>
  <c r="I2548" i="2"/>
  <c r="H2548" i="2"/>
  <c r="G2548" i="2"/>
  <c r="F2548" i="2"/>
  <c r="I2544" i="2"/>
  <c r="H2544" i="2"/>
  <c r="G2544" i="2"/>
  <c r="F2544" i="2"/>
  <c r="H2540" i="2"/>
  <c r="G2540" i="2"/>
  <c r="F2540" i="2"/>
  <c r="I2540" i="2" s="1"/>
  <c r="I2536" i="2"/>
  <c r="H2536" i="2"/>
  <c r="G2536" i="2"/>
  <c r="F2536" i="2"/>
  <c r="I2532" i="2"/>
  <c r="H2532" i="2"/>
  <c r="G2532" i="2"/>
  <c r="F2532" i="2"/>
  <c r="I2528" i="2"/>
  <c r="H2528" i="2"/>
  <c r="G2528" i="2"/>
  <c r="F2528" i="2"/>
  <c r="I2524" i="2"/>
  <c r="H2524" i="2"/>
  <c r="G2524" i="2"/>
  <c r="F2524" i="2"/>
  <c r="I2520" i="2"/>
  <c r="H2520" i="2"/>
  <c r="G2520" i="2"/>
  <c r="F2520" i="2"/>
  <c r="H2516" i="2"/>
  <c r="G2516" i="2"/>
  <c r="F2516" i="2"/>
  <c r="I2516" i="2" s="1"/>
  <c r="I2512" i="2"/>
  <c r="H2512" i="2"/>
  <c r="G2512" i="2"/>
  <c r="F2512" i="2"/>
  <c r="I2508" i="2"/>
  <c r="H2508" i="2"/>
  <c r="G2508" i="2"/>
  <c r="F2508" i="2"/>
  <c r="I2504" i="2"/>
  <c r="H2504" i="2"/>
  <c r="G2504" i="2"/>
  <c r="F2504" i="2"/>
  <c r="I2500" i="2"/>
  <c r="H2500" i="2"/>
  <c r="G2500" i="2"/>
  <c r="F2500" i="2"/>
  <c r="I2496" i="2"/>
  <c r="H2496" i="2"/>
  <c r="G2496" i="2"/>
  <c r="F2496" i="2"/>
  <c r="I2492" i="2"/>
  <c r="H2492" i="2"/>
  <c r="G2492" i="2"/>
  <c r="F2492" i="2"/>
  <c r="I2488" i="2"/>
  <c r="H2488" i="2"/>
  <c r="G2488" i="2"/>
  <c r="F2488" i="2"/>
  <c r="I2484" i="2"/>
  <c r="H2484" i="2"/>
  <c r="G2484" i="2"/>
  <c r="F2484" i="2"/>
  <c r="I2480" i="2"/>
  <c r="H2480" i="2"/>
  <c r="G2480" i="2"/>
  <c r="F2480" i="2"/>
  <c r="I2476" i="2"/>
  <c r="H2476" i="2"/>
  <c r="G2476" i="2"/>
  <c r="F2476" i="2"/>
  <c r="I2472" i="2"/>
  <c r="H2472" i="2"/>
  <c r="G2472" i="2"/>
  <c r="F2472" i="2"/>
  <c r="I2468" i="2"/>
  <c r="H2468" i="2"/>
  <c r="G2468" i="2"/>
  <c r="F2468" i="2"/>
  <c r="I2464" i="2"/>
  <c r="H2464" i="2"/>
  <c r="G2464" i="2"/>
  <c r="F2464" i="2"/>
  <c r="I2460" i="2"/>
  <c r="H2460" i="2"/>
  <c r="G2460" i="2"/>
  <c r="F2460" i="2"/>
  <c r="I2456" i="2"/>
  <c r="H2456" i="2"/>
  <c r="G2456" i="2"/>
  <c r="F2456" i="2"/>
  <c r="I2452" i="2"/>
  <c r="H2452" i="2"/>
  <c r="G2452" i="2"/>
  <c r="F2452" i="2"/>
  <c r="I2448" i="2"/>
  <c r="H2448" i="2"/>
  <c r="G2448" i="2"/>
  <c r="F2448" i="2"/>
  <c r="I2444" i="2"/>
  <c r="H2444" i="2"/>
  <c r="G2444" i="2"/>
  <c r="F2444" i="2"/>
  <c r="I2440" i="2"/>
  <c r="H2440" i="2"/>
  <c r="G2440" i="2"/>
  <c r="F2440" i="2"/>
  <c r="I2436" i="2"/>
  <c r="H2436" i="2"/>
  <c r="G2436" i="2"/>
  <c r="F2436" i="2"/>
  <c r="I2432" i="2"/>
  <c r="H2432" i="2"/>
  <c r="G2432" i="2"/>
  <c r="F2432" i="2"/>
  <c r="I2428" i="2"/>
  <c r="H2428" i="2"/>
  <c r="G2428" i="2"/>
  <c r="F2428" i="2"/>
  <c r="I2424" i="2"/>
  <c r="H2424" i="2"/>
  <c r="G2424" i="2"/>
  <c r="F2424" i="2"/>
  <c r="I2420" i="2"/>
  <c r="H2420" i="2"/>
  <c r="G2420" i="2"/>
  <c r="F2420" i="2"/>
  <c r="I2416" i="2"/>
  <c r="H2416" i="2"/>
  <c r="G2416" i="2"/>
  <c r="F2416" i="2"/>
  <c r="I2412" i="2"/>
  <c r="H2412" i="2"/>
  <c r="G2412" i="2"/>
  <c r="F2412" i="2"/>
  <c r="I2408" i="2"/>
  <c r="H2408" i="2"/>
  <c r="G2408" i="2"/>
  <c r="F2408" i="2"/>
  <c r="I2404" i="2"/>
  <c r="H2404" i="2"/>
  <c r="G2404" i="2"/>
  <c r="F2404" i="2"/>
  <c r="I2400" i="2"/>
  <c r="H2400" i="2"/>
  <c r="G2400" i="2"/>
  <c r="F2400" i="2"/>
  <c r="I2396" i="2"/>
  <c r="H2396" i="2"/>
  <c r="G2396" i="2"/>
  <c r="F2396" i="2"/>
  <c r="I2392" i="2"/>
  <c r="H2392" i="2"/>
  <c r="G2392" i="2"/>
  <c r="F2392" i="2"/>
  <c r="I2388" i="2"/>
  <c r="H2388" i="2"/>
  <c r="G2388" i="2"/>
  <c r="F2388" i="2"/>
  <c r="I2384" i="2"/>
  <c r="H2384" i="2"/>
  <c r="G2384" i="2"/>
  <c r="F2384" i="2"/>
  <c r="I2380" i="2"/>
  <c r="H2380" i="2"/>
  <c r="G2380" i="2"/>
  <c r="F2380" i="2"/>
  <c r="I2376" i="2"/>
  <c r="H2376" i="2"/>
  <c r="G2376" i="2"/>
  <c r="F2376" i="2"/>
  <c r="I2372" i="2"/>
  <c r="H2372" i="2"/>
  <c r="G2372" i="2"/>
  <c r="F2372" i="2"/>
  <c r="I2368" i="2"/>
  <c r="H2368" i="2"/>
  <c r="G2368" i="2"/>
  <c r="F2368" i="2"/>
  <c r="I2364" i="2"/>
  <c r="H2364" i="2"/>
  <c r="G2364" i="2"/>
  <c r="F2364" i="2"/>
  <c r="I2360" i="2"/>
  <c r="H2360" i="2"/>
  <c r="G2360" i="2"/>
  <c r="F2360" i="2"/>
  <c r="I2356" i="2"/>
  <c r="H2356" i="2"/>
  <c r="G2356" i="2"/>
  <c r="F2356" i="2"/>
  <c r="I2352" i="2"/>
  <c r="H2352" i="2"/>
  <c r="G2352" i="2"/>
  <c r="F2352" i="2"/>
  <c r="I2348" i="2"/>
  <c r="H2348" i="2"/>
  <c r="G2348" i="2"/>
  <c r="F2348" i="2"/>
  <c r="I2344" i="2"/>
  <c r="H2344" i="2"/>
  <c r="G2344" i="2"/>
  <c r="F2344" i="2"/>
  <c r="I2340" i="2"/>
  <c r="H2340" i="2"/>
  <c r="G2340" i="2"/>
  <c r="F2340" i="2"/>
  <c r="I2336" i="2"/>
  <c r="H2336" i="2"/>
  <c r="G2336" i="2"/>
  <c r="F2336" i="2"/>
  <c r="I2332" i="2"/>
  <c r="H2332" i="2"/>
  <c r="G2332" i="2"/>
  <c r="F2332" i="2"/>
  <c r="I2328" i="2"/>
  <c r="H2328" i="2"/>
  <c r="G2328" i="2"/>
  <c r="F2328" i="2"/>
  <c r="I2324" i="2"/>
  <c r="H2324" i="2"/>
  <c r="G2324" i="2"/>
  <c r="F2324" i="2"/>
  <c r="I2320" i="2"/>
  <c r="H2320" i="2"/>
  <c r="G2320" i="2"/>
  <c r="F2320" i="2"/>
  <c r="I2316" i="2"/>
  <c r="H2316" i="2"/>
  <c r="G2316" i="2"/>
  <c r="F2316" i="2"/>
  <c r="I2312" i="2"/>
  <c r="H2312" i="2"/>
  <c r="G2312" i="2"/>
  <c r="F2312" i="2"/>
  <c r="I2308" i="2"/>
  <c r="H2308" i="2"/>
  <c r="G2308" i="2"/>
  <c r="F2308" i="2"/>
  <c r="I2304" i="2"/>
  <c r="H2304" i="2"/>
  <c r="G2304" i="2"/>
  <c r="F2304" i="2"/>
  <c r="I2300" i="2"/>
  <c r="H2300" i="2"/>
  <c r="G2300" i="2"/>
  <c r="F2300" i="2"/>
  <c r="I2296" i="2"/>
  <c r="H2296" i="2"/>
  <c r="G2296" i="2"/>
  <c r="F2296" i="2"/>
  <c r="I2292" i="2"/>
  <c r="H2292" i="2"/>
  <c r="G2292" i="2"/>
  <c r="F2292" i="2"/>
  <c r="H2288" i="2"/>
  <c r="G2288" i="2"/>
  <c r="F2288" i="2"/>
  <c r="I2288" i="2" s="1"/>
  <c r="I2284" i="2"/>
  <c r="H2284" i="2"/>
  <c r="G2284" i="2"/>
  <c r="F2284" i="2"/>
  <c r="I2280" i="2"/>
  <c r="H2280" i="2"/>
  <c r="G2280" i="2"/>
  <c r="F2280" i="2"/>
  <c r="I2276" i="2"/>
  <c r="H2276" i="2"/>
  <c r="G2276" i="2"/>
  <c r="F2276" i="2"/>
  <c r="I2272" i="2"/>
  <c r="H2272" i="2"/>
  <c r="G2272" i="2"/>
  <c r="F2272" i="2"/>
  <c r="I2268" i="2"/>
  <c r="H2268" i="2"/>
  <c r="G2268" i="2"/>
  <c r="F2268" i="2"/>
  <c r="I2264" i="2"/>
  <c r="H2264" i="2"/>
  <c r="G2264" i="2"/>
  <c r="F2264" i="2"/>
  <c r="I2260" i="2"/>
  <c r="H2260" i="2"/>
  <c r="G2260" i="2"/>
  <c r="F2260" i="2"/>
  <c r="I2256" i="2"/>
  <c r="H2256" i="2"/>
  <c r="G2256" i="2"/>
  <c r="F2256" i="2"/>
  <c r="I2252" i="2"/>
  <c r="H2252" i="2"/>
  <c r="G2252" i="2"/>
  <c r="F2252" i="2"/>
  <c r="I2248" i="2"/>
  <c r="H2248" i="2"/>
  <c r="G2248" i="2"/>
  <c r="F2248" i="2"/>
  <c r="I2244" i="2"/>
  <c r="H2244" i="2"/>
  <c r="G2244" i="2"/>
  <c r="F2244" i="2"/>
  <c r="I2240" i="2"/>
  <c r="H2240" i="2"/>
  <c r="G2240" i="2"/>
  <c r="F2240" i="2"/>
  <c r="I2236" i="2"/>
  <c r="H2236" i="2"/>
  <c r="G2236" i="2"/>
  <c r="F2236" i="2"/>
  <c r="I2232" i="2"/>
  <c r="H2232" i="2"/>
  <c r="G2232" i="2"/>
  <c r="F2232" i="2"/>
  <c r="I2228" i="2"/>
  <c r="H2228" i="2"/>
  <c r="G2228" i="2"/>
  <c r="F2228" i="2"/>
  <c r="I2224" i="2"/>
  <c r="H2224" i="2"/>
  <c r="G2224" i="2"/>
  <c r="F2224" i="2"/>
  <c r="I2220" i="2"/>
  <c r="H2220" i="2"/>
  <c r="G2220" i="2"/>
  <c r="F2220" i="2"/>
  <c r="I2216" i="2"/>
  <c r="H2216" i="2"/>
  <c r="G2216" i="2"/>
  <c r="F2216" i="2"/>
  <c r="I2212" i="2"/>
  <c r="H2212" i="2"/>
  <c r="G2212" i="2"/>
  <c r="F2212" i="2"/>
  <c r="I2208" i="2"/>
  <c r="H2208" i="2"/>
  <c r="G2208" i="2"/>
  <c r="F2208" i="2"/>
  <c r="I2204" i="2"/>
  <c r="H2204" i="2"/>
  <c r="G2204" i="2"/>
  <c r="F2204" i="2"/>
  <c r="I2200" i="2"/>
  <c r="H2200" i="2"/>
  <c r="G2200" i="2"/>
  <c r="F2200" i="2"/>
  <c r="I2196" i="2"/>
  <c r="H2196" i="2"/>
  <c r="G2196" i="2"/>
  <c r="F2196" i="2"/>
  <c r="I2192" i="2"/>
  <c r="H2192" i="2"/>
  <c r="G2192" i="2"/>
  <c r="F2192" i="2"/>
  <c r="I2188" i="2"/>
  <c r="H2188" i="2"/>
  <c r="G2188" i="2"/>
  <c r="F2188" i="2"/>
  <c r="I2184" i="2"/>
  <c r="H2184" i="2"/>
  <c r="G2184" i="2"/>
  <c r="F2184" i="2"/>
  <c r="I2180" i="2"/>
  <c r="H2180" i="2"/>
  <c r="G2180" i="2"/>
  <c r="F2180" i="2"/>
  <c r="I2176" i="2"/>
  <c r="H2176" i="2"/>
  <c r="G2176" i="2"/>
  <c r="F2176" i="2"/>
  <c r="I2172" i="2"/>
  <c r="H2172" i="2"/>
  <c r="G2172" i="2"/>
  <c r="F2172" i="2"/>
  <c r="I2168" i="2"/>
  <c r="H2168" i="2"/>
  <c r="G2168" i="2"/>
  <c r="F2168" i="2"/>
  <c r="I2164" i="2"/>
  <c r="H2164" i="2"/>
  <c r="G2164" i="2"/>
  <c r="F2164" i="2"/>
  <c r="I2160" i="2"/>
  <c r="H2160" i="2"/>
  <c r="G2160" i="2"/>
  <c r="F2160" i="2"/>
  <c r="I2156" i="2"/>
  <c r="H2156" i="2"/>
  <c r="G2156" i="2"/>
  <c r="F2156" i="2"/>
  <c r="I2152" i="2"/>
  <c r="H2152" i="2"/>
  <c r="G2152" i="2"/>
  <c r="F2152" i="2"/>
  <c r="I2148" i="2"/>
  <c r="H2148" i="2"/>
  <c r="G2148" i="2"/>
  <c r="F2148" i="2"/>
  <c r="I2144" i="2"/>
  <c r="H2144" i="2"/>
  <c r="G2144" i="2"/>
  <c r="F2144" i="2"/>
  <c r="I2140" i="2"/>
  <c r="H2140" i="2"/>
  <c r="G2140" i="2"/>
  <c r="F2140" i="2"/>
  <c r="I2136" i="2"/>
  <c r="H2136" i="2"/>
  <c r="G2136" i="2"/>
  <c r="F2136" i="2"/>
  <c r="I2132" i="2"/>
  <c r="H2132" i="2"/>
  <c r="G2132" i="2"/>
  <c r="F2132" i="2"/>
  <c r="I2128" i="2"/>
  <c r="H2128" i="2"/>
  <c r="G2128" i="2"/>
  <c r="F2128" i="2"/>
  <c r="I2124" i="2"/>
  <c r="H2124" i="2"/>
  <c r="G2124" i="2"/>
  <c r="F2124" i="2"/>
  <c r="I2120" i="2"/>
  <c r="H2120" i="2"/>
  <c r="G2120" i="2"/>
  <c r="F2120" i="2"/>
  <c r="I2116" i="2"/>
  <c r="H2116" i="2"/>
  <c r="G2116" i="2"/>
  <c r="F2116" i="2"/>
  <c r="I2112" i="2"/>
  <c r="H2112" i="2"/>
  <c r="G2112" i="2"/>
  <c r="F2112" i="2"/>
  <c r="I2108" i="2"/>
  <c r="H2108" i="2"/>
  <c r="G2108" i="2"/>
  <c r="F2108" i="2"/>
  <c r="I2104" i="2"/>
  <c r="H2104" i="2"/>
  <c r="G2104" i="2"/>
  <c r="F2104" i="2"/>
  <c r="I2100" i="2"/>
  <c r="H2100" i="2"/>
  <c r="G2100" i="2"/>
  <c r="F2100" i="2"/>
  <c r="I2096" i="2"/>
  <c r="H2096" i="2"/>
  <c r="G2096" i="2"/>
  <c r="F2096" i="2"/>
  <c r="I2092" i="2"/>
  <c r="H2092" i="2"/>
  <c r="G2092" i="2"/>
  <c r="F2092" i="2"/>
  <c r="I2088" i="2"/>
  <c r="H2088" i="2"/>
  <c r="G2088" i="2"/>
  <c r="F2088" i="2"/>
  <c r="I2084" i="2"/>
  <c r="H2084" i="2"/>
  <c r="G2084" i="2"/>
  <c r="F2084" i="2"/>
  <c r="I2080" i="2"/>
  <c r="H2080" i="2"/>
  <c r="G2080" i="2"/>
  <c r="F2080" i="2"/>
  <c r="I2076" i="2"/>
  <c r="H2076" i="2"/>
  <c r="G2076" i="2"/>
  <c r="F2076" i="2"/>
  <c r="I2072" i="2"/>
  <c r="H2072" i="2"/>
  <c r="G2072" i="2"/>
  <c r="F2072" i="2"/>
  <c r="I2068" i="2"/>
  <c r="H2068" i="2"/>
  <c r="G2068" i="2"/>
  <c r="F2068" i="2"/>
  <c r="I2064" i="2"/>
  <c r="H2064" i="2"/>
  <c r="G2064" i="2"/>
  <c r="F2064" i="2"/>
  <c r="I2060" i="2"/>
  <c r="H2060" i="2"/>
  <c r="G2060" i="2"/>
  <c r="F2060" i="2"/>
  <c r="I2056" i="2"/>
  <c r="H2056" i="2"/>
  <c r="G2056" i="2"/>
  <c r="F2056" i="2"/>
  <c r="I2052" i="2"/>
  <c r="H2052" i="2"/>
  <c r="G2052" i="2"/>
  <c r="F2052" i="2"/>
  <c r="H2048" i="2"/>
  <c r="G2048" i="2"/>
  <c r="F2048" i="2"/>
  <c r="I2044" i="2"/>
  <c r="H2044" i="2"/>
  <c r="G2044" i="2"/>
  <c r="F2044" i="2"/>
  <c r="I2040" i="2"/>
  <c r="H2040" i="2"/>
  <c r="G2040" i="2"/>
  <c r="F2040" i="2"/>
  <c r="H2036" i="2"/>
  <c r="G2036" i="2"/>
  <c r="F2036" i="2"/>
  <c r="I2036" i="2" s="1"/>
  <c r="I2032" i="2"/>
  <c r="H2032" i="2"/>
  <c r="G2032" i="2"/>
  <c r="F2032" i="2"/>
  <c r="I2028" i="2"/>
  <c r="H2028" i="2"/>
  <c r="G2028" i="2"/>
  <c r="F2028" i="2"/>
  <c r="I2024" i="2"/>
  <c r="H2024" i="2"/>
  <c r="G2024" i="2"/>
  <c r="F2024" i="2"/>
  <c r="I2020" i="2"/>
  <c r="H2020" i="2"/>
  <c r="G2020" i="2"/>
  <c r="F2020" i="2"/>
  <c r="I2016" i="2"/>
  <c r="H2016" i="2"/>
  <c r="G2016" i="2"/>
  <c r="F2016" i="2"/>
  <c r="I2012" i="2"/>
  <c r="H2012" i="2"/>
  <c r="G2012" i="2"/>
  <c r="F2012" i="2"/>
  <c r="I2008" i="2"/>
  <c r="H2008" i="2"/>
  <c r="G2008" i="2"/>
  <c r="F2008" i="2"/>
  <c r="I2004" i="2"/>
  <c r="H2004" i="2"/>
  <c r="G2004" i="2"/>
  <c r="F2004" i="2"/>
  <c r="I2000" i="2"/>
  <c r="H2000" i="2"/>
  <c r="G2000" i="2"/>
  <c r="F2000" i="2"/>
  <c r="I1996" i="2"/>
  <c r="H1996" i="2"/>
  <c r="G1996" i="2"/>
  <c r="F1996" i="2"/>
  <c r="I1992" i="2"/>
  <c r="H1992" i="2"/>
  <c r="G1992" i="2"/>
  <c r="F1992" i="2"/>
  <c r="I1988" i="2"/>
  <c r="H1988" i="2"/>
  <c r="G1988" i="2"/>
  <c r="F1988" i="2"/>
  <c r="I1984" i="2"/>
  <c r="H1984" i="2"/>
  <c r="G1984" i="2"/>
  <c r="F1984" i="2"/>
  <c r="I1980" i="2"/>
  <c r="H1980" i="2"/>
  <c r="G1980" i="2"/>
  <c r="F1980" i="2"/>
  <c r="I1976" i="2"/>
  <c r="H1976" i="2"/>
  <c r="G1976" i="2"/>
  <c r="F1976" i="2"/>
  <c r="I1972" i="2"/>
  <c r="H1972" i="2"/>
  <c r="G1972" i="2"/>
  <c r="F1972" i="2"/>
  <c r="I1968" i="2"/>
  <c r="H1968" i="2"/>
  <c r="G1968" i="2"/>
  <c r="F1968" i="2"/>
  <c r="I1964" i="2"/>
  <c r="H1964" i="2"/>
  <c r="G1964" i="2"/>
  <c r="F1964" i="2"/>
  <c r="I1960" i="2"/>
  <c r="H1960" i="2"/>
  <c r="G1960" i="2"/>
  <c r="F1960" i="2"/>
  <c r="I1956" i="2"/>
  <c r="H1956" i="2"/>
  <c r="G1956" i="2"/>
  <c r="F1956" i="2"/>
  <c r="H1952" i="2"/>
  <c r="G1952" i="2"/>
  <c r="F1952" i="2"/>
  <c r="I1948" i="2"/>
  <c r="H1948" i="2"/>
  <c r="G1948" i="2"/>
  <c r="F1948" i="2"/>
  <c r="I1944" i="2"/>
  <c r="H1944" i="2"/>
  <c r="G1944" i="2"/>
  <c r="F1944" i="2"/>
  <c r="I1940" i="2"/>
  <c r="H1940" i="2"/>
  <c r="G1940" i="2"/>
  <c r="F1940" i="2"/>
  <c r="I1936" i="2"/>
  <c r="H1936" i="2"/>
  <c r="G1936" i="2"/>
  <c r="F1936" i="2"/>
  <c r="I1932" i="2"/>
  <c r="H1932" i="2"/>
  <c r="G1932" i="2"/>
  <c r="F1932" i="2"/>
  <c r="I1928" i="2"/>
  <c r="H1928" i="2"/>
  <c r="G1928" i="2"/>
  <c r="F1928" i="2"/>
  <c r="I1924" i="2"/>
  <c r="H1924" i="2"/>
  <c r="G1924" i="2"/>
  <c r="F1924" i="2"/>
  <c r="I1920" i="2"/>
  <c r="H1920" i="2"/>
  <c r="G1920" i="2"/>
  <c r="F1920" i="2"/>
  <c r="I1916" i="2"/>
  <c r="H1916" i="2"/>
  <c r="G1916" i="2"/>
  <c r="F1916" i="2"/>
  <c r="I1912" i="2"/>
  <c r="H1912" i="2"/>
  <c r="G1912" i="2"/>
  <c r="F1912" i="2"/>
  <c r="I1908" i="2"/>
  <c r="H1908" i="2"/>
  <c r="G1908" i="2"/>
  <c r="F1908" i="2"/>
  <c r="I1904" i="2"/>
  <c r="H1904" i="2"/>
  <c r="G1904" i="2"/>
  <c r="F1904" i="2"/>
  <c r="I1900" i="2"/>
  <c r="H1900" i="2"/>
  <c r="G1900" i="2"/>
  <c r="F1900" i="2"/>
  <c r="I1896" i="2"/>
  <c r="H1896" i="2"/>
  <c r="G1896" i="2"/>
  <c r="F1896" i="2"/>
  <c r="I1892" i="2"/>
  <c r="H1892" i="2"/>
  <c r="G1892" i="2"/>
  <c r="F1892" i="2"/>
  <c r="I1888" i="2"/>
  <c r="H1888" i="2"/>
  <c r="G1888" i="2"/>
  <c r="F1888" i="2"/>
  <c r="H1884" i="2"/>
  <c r="G1884" i="2"/>
  <c r="F1884" i="2"/>
  <c r="I1880" i="2"/>
  <c r="H1880" i="2"/>
  <c r="G1880" i="2"/>
  <c r="F1880" i="2"/>
  <c r="I1876" i="2"/>
  <c r="H1876" i="2"/>
  <c r="G1876" i="2"/>
  <c r="F1876" i="2"/>
  <c r="I1872" i="2"/>
  <c r="H1872" i="2"/>
  <c r="G1872" i="2"/>
  <c r="F1872" i="2"/>
  <c r="I1868" i="2"/>
  <c r="H1868" i="2"/>
  <c r="G1868" i="2"/>
  <c r="F1868" i="2"/>
  <c r="I1864" i="2"/>
  <c r="H1864" i="2"/>
  <c r="G1864" i="2"/>
  <c r="F1864" i="2"/>
  <c r="I1860" i="2"/>
  <c r="H1860" i="2"/>
  <c r="G1860" i="2"/>
  <c r="F1860" i="2"/>
  <c r="I1856" i="2"/>
  <c r="H1856" i="2"/>
  <c r="G1856" i="2"/>
  <c r="F1856" i="2"/>
  <c r="I1852" i="2"/>
  <c r="H1852" i="2"/>
  <c r="G1852" i="2"/>
  <c r="F1852" i="2"/>
  <c r="I1848" i="2"/>
  <c r="H1848" i="2"/>
  <c r="G1848" i="2"/>
  <c r="F1848" i="2"/>
  <c r="H1844" i="2"/>
  <c r="G1844" i="2"/>
  <c r="F1844" i="2"/>
  <c r="I1844" i="2" s="1"/>
  <c r="I1840" i="2"/>
  <c r="H1840" i="2"/>
  <c r="G1840" i="2"/>
  <c r="F1840" i="2"/>
  <c r="I1836" i="2"/>
  <c r="H1836" i="2"/>
  <c r="G1836" i="2"/>
  <c r="F1836" i="2"/>
  <c r="I1832" i="2"/>
  <c r="H1832" i="2"/>
  <c r="G1832" i="2"/>
  <c r="F1832" i="2"/>
  <c r="I1828" i="2"/>
  <c r="H1828" i="2"/>
  <c r="G1828" i="2"/>
  <c r="F1828" i="2"/>
  <c r="I1824" i="2"/>
  <c r="H1824" i="2"/>
  <c r="G1824" i="2"/>
  <c r="F1824" i="2"/>
  <c r="I1820" i="2"/>
  <c r="H1820" i="2"/>
  <c r="G1820" i="2"/>
  <c r="F1820" i="2"/>
  <c r="H1816" i="2"/>
  <c r="G1816" i="2"/>
  <c r="F1816" i="2"/>
  <c r="I1812" i="2"/>
  <c r="H1812" i="2"/>
  <c r="G1812" i="2"/>
  <c r="F1812" i="2"/>
  <c r="I1808" i="2"/>
  <c r="H1808" i="2"/>
  <c r="G1808" i="2"/>
  <c r="F1808" i="2"/>
  <c r="I1804" i="2"/>
  <c r="H1804" i="2"/>
  <c r="G1804" i="2"/>
  <c r="F1804" i="2"/>
  <c r="I1800" i="2"/>
  <c r="H1800" i="2"/>
  <c r="G1800" i="2"/>
  <c r="F1800" i="2"/>
  <c r="I1796" i="2"/>
  <c r="H1796" i="2"/>
  <c r="G1796" i="2"/>
  <c r="F1796" i="2"/>
  <c r="I1792" i="2"/>
  <c r="H1792" i="2"/>
  <c r="G1792" i="2"/>
  <c r="F1792" i="2"/>
  <c r="I1788" i="2"/>
  <c r="H1788" i="2"/>
  <c r="G1788" i="2"/>
  <c r="F1788" i="2"/>
  <c r="H1784" i="2"/>
  <c r="G1784" i="2"/>
  <c r="F1784" i="2"/>
  <c r="I1784" i="2" s="1"/>
  <c r="I1780" i="2"/>
  <c r="H1780" i="2"/>
  <c r="G1780" i="2"/>
  <c r="F1780" i="2"/>
  <c r="I1776" i="2"/>
  <c r="H1776" i="2"/>
  <c r="G1776" i="2"/>
  <c r="F1776" i="2"/>
  <c r="I1772" i="2"/>
  <c r="H1772" i="2"/>
  <c r="G1772" i="2"/>
  <c r="F1772" i="2"/>
  <c r="I1768" i="2"/>
  <c r="H1768" i="2"/>
  <c r="G1768" i="2"/>
  <c r="F1768" i="2"/>
  <c r="I1764" i="2"/>
  <c r="H1764" i="2"/>
  <c r="G1764" i="2"/>
  <c r="F1764" i="2"/>
  <c r="I1760" i="2"/>
  <c r="H1760" i="2"/>
  <c r="G1760" i="2"/>
  <c r="F1760" i="2"/>
  <c r="I1756" i="2"/>
  <c r="H1756" i="2"/>
  <c r="G1756" i="2"/>
  <c r="F1756" i="2"/>
  <c r="I1752" i="2"/>
  <c r="H1752" i="2"/>
  <c r="G1752" i="2"/>
  <c r="F1752" i="2"/>
  <c r="I1748" i="2"/>
  <c r="H1748" i="2"/>
  <c r="G1748" i="2"/>
  <c r="F1748" i="2"/>
  <c r="I1744" i="2"/>
  <c r="H1744" i="2"/>
  <c r="G1744" i="2"/>
  <c r="F1744" i="2"/>
  <c r="I1740" i="2"/>
  <c r="H1740" i="2"/>
  <c r="G1740" i="2"/>
  <c r="F1740" i="2"/>
  <c r="I1736" i="2"/>
  <c r="H1736" i="2"/>
  <c r="G1736" i="2"/>
  <c r="F1736" i="2"/>
  <c r="I1732" i="2"/>
  <c r="H1732" i="2"/>
  <c r="G1732" i="2"/>
  <c r="F1732" i="2"/>
  <c r="I1728" i="2"/>
  <c r="H1728" i="2"/>
  <c r="G1728" i="2"/>
  <c r="F1728" i="2"/>
  <c r="I1724" i="2"/>
  <c r="H1724" i="2"/>
  <c r="G1724" i="2"/>
  <c r="F1724" i="2"/>
  <c r="I1720" i="2"/>
  <c r="H1720" i="2"/>
  <c r="G1720" i="2"/>
  <c r="F1720" i="2"/>
  <c r="I1716" i="2"/>
  <c r="H1716" i="2"/>
  <c r="G1716" i="2"/>
  <c r="F1716" i="2"/>
  <c r="I1712" i="2"/>
  <c r="H1712" i="2"/>
  <c r="G1712" i="2"/>
  <c r="F1712" i="2"/>
  <c r="I1708" i="2"/>
  <c r="H1708" i="2"/>
  <c r="G1708" i="2"/>
  <c r="F1708" i="2"/>
  <c r="I1704" i="2"/>
  <c r="H1704" i="2"/>
  <c r="G1704" i="2"/>
  <c r="F1704" i="2"/>
  <c r="I1700" i="2"/>
  <c r="H1700" i="2"/>
  <c r="G1700" i="2"/>
  <c r="F1700" i="2"/>
  <c r="I1696" i="2"/>
  <c r="H1696" i="2"/>
  <c r="G1696" i="2"/>
  <c r="F1696" i="2"/>
  <c r="I1692" i="2"/>
  <c r="H1692" i="2"/>
  <c r="G1692" i="2"/>
  <c r="F1692" i="2"/>
  <c r="I1688" i="2"/>
  <c r="H1688" i="2"/>
  <c r="G1688" i="2"/>
  <c r="F1688" i="2"/>
  <c r="I1684" i="2"/>
  <c r="H1684" i="2"/>
  <c r="G1684" i="2"/>
  <c r="F1684" i="2"/>
  <c r="I1680" i="2"/>
  <c r="H1680" i="2"/>
  <c r="G1680" i="2"/>
  <c r="F1680" i="2"/>
  <c r="I1676" i="2"/>
  <c r="H1676" i="2"/>
  <c r="G1676" i="2"/>
  <c r="F1676" i="2"/>
  <c r="I1672" i="2"/>
  <c r="H1672" i="2"/>
  <c r="G1672" i="2"/>
  <c r="F1672" i="2"/>
  <c r="I1668" i="2"/>
  <c r="H1668" i="2"/>
  <c r="G1668" i="2"/>
  <c r="F1668" i="2"/>
  <c r="I1664" i="2"/>
  <c r="H1664" i="2"/>
  <c r="G1664" i="2"/>
  <c r="F1664" i="2"/>
  <c r="I1660" i="2"/>
  <c r="H1660" i="2"/>
  <c r="G1660" i="2"/>
  <c r="F1660" i="2"/>
  <c r="I1656" i="2"/>
  <c r="H1656" i="2"/>
  <c r="G1656" i="2"/>
  <c r="F1656" i="2"/>
  <c r="I1652" i="2"/>
  <c r="H1652" i="2"/>
  <c r="G1652" i="2"/>
  <c r="F1652" i="2"/>
  <c r="I1648" i="2"/>
  <c r="H1648" i="2"/>
  <c r="G1648" i="2"/>
  <c r="F1648" i="2"/>
  <c r="I1644" i="2"/>
  <c r="H1644" i="2"/>
  <c r="G1644" i="2"/>
  <c r="F1644" i="2"/>
  <c r="I1640" i="2"/>
  <c r="H1640" i="2"/>
  <c r="G1640" i="2"/>
  <c r="F1640" i="2"/>
  <c r="I1636" i="2"/>
  <c r="H1636" i="2"/>
  <c r="G1636" i="2"/>
  <c r="F1636" i="2"/>
  <c r="I1632" i="2"/>
  <c r="H1632" i="2"/>
  <c r="G1632" i="2"/>
  <c r="F1632" i="2"/>
  <c r="I1628" i="2"/>
  <c r="H1628" i="2"/>
  <c r="G1628" i="2"/>
  <c r="F1628" i="2"/>
  <c r="I1624" i="2"/>
  <c r="H1624" i="2"/>
  <c r="G1624" i="2"/>
  <c r="F1624" i="2"/>
  <c r="I1620" i="2"/>
  <c r="H1620" i="2"/>
  <c r="G1620" i="2"/>
  <c r="F1620" i="2"/>
  <c r="I1616" i="2"/>
  <c r="H1616" i="2"/>
  <c r="G1616" i="2"/>
  <c r="F1616" i="2"/>
  <c r="I1612" i="2"/>
  <c r="H1612" i="2"/>
  <c r="G1612" i="2"/>
  <c r="F1612" i="2"/>
  <c r="I1608" i="2"/>
  <c r="H1608" i="2"/>
  <c r="G1608" i="2"/>
  <c r="F1608" i="2"/>
  <c r="I1604" i="2"/>
  <c r="H1604" i="2"/>
  <c r="G1604" i="2"/>
  <c r="F1604" i="2"/>
  <c r="I1600" i="2"/>
  <c r="H1600" i="2"/>
  <c r="G1600" i="2"/>
  <c r="F1600" i="2"/>
  <c r="I1596" i="2"/>
  <c r="H1596" i="2"/>
  <c r="G1596" i="2"/>
  <c r="F1596" i="2"/>
  <c r="I1592" i="2"/>
  <c r="H1592" i="2"/>
  <c r="G1592" i="2"/>
  <c r="F1592" i="2"/>
  <c r="I1588" i="2"/>
  <c r="H1588" i="2"/>
  <c r="G1588" i="2"/>
  <c r="F1588" i="2"/>
  <c r="I1584" i="2"/>
  <c r="H1584" i="2"/>
  <c r="G1584" i="2"/>
  <c r="F1584" i="2"/>
  <c r="I1580" i="2"/>
  <c r="H1580" i="2"/>
  <c r="G1580" i="2"/>
  <c r="F1580" i="2"/>
  <c r="I1576" i="2"/>
  <c r="H1576" i="2"/>
  <c r="G1576" i="2"/>
  <c r="F1576" i="2"/>
  <c r="I1572" i="2"/>
  <c r="H1572" i="2"/>
  <c r="G1572" i="2"/>
  <c r="F1572" i="2"/>
  <c r="I1568" i="2"/>
  <c r="H1568" i="2"/>
  <c r="G1568" i="2"/>
  <c r="F1568" i="2"/>
  <c r="I1564" i="2"/>
  <c r="H1564" i="2"/>
  <c r="G1564" i="2"/>
  <c r="F1564" i="2"/>
  <c r="I1560" i="2"/>
  <c r="H1560" i="2"/>
  <c r="G1560" i="2"/>
  <c r="F1560" i="2"/>
  <c r="I1556" i="2"/>
  <c r="H1556" i="2"/>
  <c r="G1556" i="2"/>
  <c r="F1556" i="2"/>
  <c r="I1552" i="2"/>
  <c r="H1552" i="2"/>
  <c r="G1552" i="2"/>
  <c r="F1552" i="2"/>
  <c r="I1548" i="2"/>
  <c r="H1548" i="2"/>
  <c r="G1548" i="2"/>
  <c r="F1548" i="2"/>
  <c r="I1544" i="2"/>
  <c r="H1544" i="2"/>
  <c r="G1544" i="2"/>
  <c r="F1544" i="2"/>
  <c r="I1540" i="2"/>
  <c r="H1540" i="2"/>
  <c r="G1540" i="2"/>
  <c r="F1540" i="2"/>
  <c r="I1536" i="2"/>
  <c r="H1536" i="2"/>
  <c r="G1536" i="2"/>
  <c r="F1536" i="2"/>
  <c r="H1532" i="2"/>
  <c r="G1532" i="2"/>
  <c r="F1532" i="2"/>
  <c r="I1528" i="2"/>
  <c r="H1528" i="2"/>
  <c r="G1528" i="2"/>
  <c r="F1528" i="2"/>
  <c r="I1524" i="2"/>
  <c r="H1524" i="2"/>
  <c r="G1524" i="2"/>
  <c r="F1524" i="2"/>
  <c r="I1520" i="2"/>
  <c r="H1520" i="2"/>
  <c r="G1520" i="2"/>
  <c r="F1520" i="2"/>
  <c r="I1516" i="2"/>
  <c r="H1516" i="2"/>
  <c r="G1516" i="2"/>
  <c r="F1516" i="2"/>
  <c r="I1512" i="2"/>
  <c r="H1512" i="2"/>
  <c r="G1512" i="2"/>
  <c r="F1512" i="2"/>
  <c r="I1508" i="2"/>
  <c r="H1508" i="2"/>
  <c r="G1508" i="2"/>
  <c r="F1508" i="2"/>
  <c r="I1504" i="2"/>
  <c r="H1504" i="2"/>
  <c r="G1504" i="2"/>
  <c r="F1504" i="2"/>
  <c r="I1500" i="2"/>
  <c r="H1500" i="2"/>
  <c r="G1500" i="2"/>
  <c r="F1500" i="2"/>
  <c r="I1496" i="2"/>
  <c r="H1496" i="2"/>
  <c r="G1496" i="2"/>
  <c r="F1496" i="2"/>
  <c r="I1492" i="2"/>
  <c r="H1492" i="2"/>
  <c r="G1492" i="2"/>
  <c r="F1492" i="2"/>
  <c r="I1488" i="2"/>
  <c r="H1488" i="2"/>
  <c r="G1488" i="2"/>
  <c r="F1488" i="2"/>
  <c r="I1484" i="2"/>
  <c r="H1484" i="2"/>
  <c r="G1484" i="2"/>
  <c r="F1484" i="2"/>
  <c r="I1480" i="2"/>
  <c r="H1480" i="2"/>
  <c r="G1480" i="2"/>
  <c r="F1480" i="2"/>
  <c r="I1476" i="2"/>
  <c r="H1476" i="2"/>
  <c r="G1476" i="2"/>
  <c r="F1476" i="2"/>
  <c r="I1472" i="2"/>
  <c r="H1472" i="2"/>
  <c r="G1472" i="2"/>
  <c r="F1472" i="2"/>
  <c r="I1468" i="2"/>
  <c r="H1468" i="2"/>
  <c r="G1468" i="2"/>
  <c r="F1468" i="2"/>
  <c r="I1464" i="2"/>
  <c r="H1464" i="2"/>
  <c r="G1464" i="2"/>
  <c r="F1464" i="2"/>
  <c r="I1460" i="2"/>
  <c r="H1460" i="2"/>
  <c r="G1460" i="2"/>
  <c r="F1460" i="2"/>
  <c r="I1456" i="2"/>
  <c r="H1456" i="2"/>
  <c r="G1456" i="2"/>
  <c r="F1456" i="2"/>
  <c r="I1452" i="2"/>
  <c r="H1452" i="2"/>
  <c r="G1452" i="2"/>
  <c r="F1452" i="2"/>
  <c r="I1448" i="2"/>
  <c r="H1448" i="2"/>
  <c r="G1448" i="2"/>
  <c r="F1448" i="2"/>
  <c r="I1444" i="2"/>
  <c r="H1444" i="2"/>
  <c r="G1444" i="2"/>
  <c r="F1444" i="2"/>
  <c r="I1440" i="2"/>
  <c r="H1440" i="2"/>
  <c r="G1440" i="2"/>
  <c r="F1440" i="2"/>
  <c r="I1436" i="2"/>
  <c r="H1436" i="2"/>
  <c r="G1436" i="2"/>
  <c r="F1436" i="2"/>
  <c r="I1432" i="2"/>
  <c r="H1432" i="2"/>
  <c r="G1432" i="2"/>
  <c r="F1432" i="2"/>
  <c r="I1428" i="2"/>
  <c r="H1428" i="2"/>
  <c r="G1428" i="2"/>
  <c r="F1428" i="2"/>
  <c r="I1424" i="2"/>
  <c r="H1424" i="2"/>
  <c r="G1424" i="2"/>
  <c r="F1424" i="2"/>
  <c r="I1420" i="2"/>
  <c r="G1420" i="2"/>
  <c r="H1420" i="2"/>
  <c r="F1420" i="2"/>
  <c r="I1416" i="2"/>
  <c r="G1416" i="2"/>
  <c r="F1416" i="2"/>
  <c r="H1416" i="2"/>
  <c r="I1412" i="2"/>
  <c r="H1412" i="2"/>
  <c r="G1412" i="2"/>
  <c r="F1412" i="2"/>
  <c r="I1408" i="2"/>
  <c r="H1408" i="2"/>
  <c r="G1408" i="2"/>
  <c r="F1408" i="2"/>
  <c r="I1404" i="2"/>
  <c r="H1404" i="2"/>
  <c r="G1404" i="2"/>
  <c r="F1404" i="2"/>
  <c r="I1400" i="2"/>
  <c r="G1400" i="2"/>
  <c r="F1400" i="2"/>
  <c r="H1400" i="2"/>
  <c r="I1396" i="2"/>
  <c r="H1396" i="2"/>
  <c r="G1396" i="2"/>
  <c r="F1396" i="2"/>
  <c r="I1392" i="2"/>
  <c r="H1392" i="2"/>
  <c r="G1392" i="2"/>
  <c r="F1392" i="2"/>
  <c r="I1388" i="2"/>
  <c r="G1388" i="2"/>
  <c r="H1388" i="2"/>
  <c r="F1388" i="2"/>
  <c r="I1384" i="2"/>
  <c r="G1384" i="2"/>
  <c r="H1384" i="2"/>
  <c r="F1384" i="2"/>
  <c r="I1380" i="2"/>
  <c r="H1380" i="2"/>
  <c r="G1380" i="2"/>
  <c r="F1380" i="2"/>
  <c r="I1376" i="2"/>
  <c r="H1376" i="2"/>
  <c r="G1376" i="2"/>
  <c r="F1376" i="2"/>
  <c r="I1372" i="2"/>
  <c r="H1372" i="2"/>
  <c r="G1372" i="2"/>
  <c r="F1372" i="2"/>
  <c r="I1368" i="2"/>
  <c r="G1368" i="2"/>
  <c r="F1368" i="2"/>
  <c r="H1368" i="2"/>
  <c r="I1364" i="2"/>
  <c r="H1364" i="2"/>
  <c r="G1364" i="2"/>
  <c r="F1364" i="2"/>
  <c r="I1360" i="2"/>
  <c r="H1360" i="2"/>
  <c r="G1360" i="2"/>
  <c r="F1360" i="2"/>
  <c r="I1356" i="2"/>
  <c r="G1356" i="2"/>
  <c r="H1356" i="2"/>
  <c r="F1356" i="2"/>
  <c r="I1352" i="2"/>
  <c r="G1352" i="2"/>
  <c r="H1352" i="2"/>
  <c r="F1352" i="2"/>
  <c r="I1348" i="2"/>
  <c r="H1348" i="2"/>
  <c r="G1348" i="2"/>
  <c r="F1348" i="2"/>
  <c r="I1344" i="2"/>
  <c r="H1344" i="2"/>
  <c r="G1344" i="2"/>
  <c r="F1344" i="2"/>
  <c r="I1340" i="2"/>
  <c r="H1340" i="2"/>
  <c r="G1340" i="2"/>
  <c r="F1340" i="2"/>
  <c r="I1336" i="2"/>
  <c r="G1336" i="2"/>
  <c r="H1336" i="2"/>
  <c r="F1336" i="2"/>
  <c r="I1332" i="2"/>
  <c r="H1332" i="2"/>
  <c r="G1332" i="2"/>
  <c r="F1332" i="2"/>
  <c r="I1328" i="2"/>
  <c r="H1328" i="2"/>
  <c r="G1328" i="2"/>
  <c r="F1328" i="2"/>
  <c r="I1324" i="2"/>
  <c r="G1324" i="2"/>
  <c r="H1324" i="2"/>
  <c r="F1324" i="2"/>
  <c r="I1320" i="2"/>
  <c r="G1320" i="2"/>
  <c r="H1320" i="2"/>
  <c r="F1320" i="2"/>
  <c r="I1316" i="2"/>
  <c r="H1316" i="2"/>
  <c r="G1316" i="2"/>
  <c r="F1316" i="2"/>
  <c r="I1312" i="2"/>
  <c r="H1312" i="2"/>
  <c r="G1312" i="2"/>
  <c r="F1312" i="2"/>
  <c r="I1308" i="2"/>
  <c r="H1308" i="2"/>
  <c r="G1308" i="2"/>
  <c r="F1308" i="2"/>
  <c r="I1304" i="2"/>
  <c r="G1304" i="2"/>
  <c r="H1304" i="2"/>
  <c r="F1304" i="2"/>
  <c r="I1300" i="2"/>
  <c r="H1300" i="2"/>
  <c r="G1300" i="2"/>
  <c r="F1300" i="2"/>
  <c r="I1296" i="2"/>
  <c r="H1296" i="2"/>
  <c r="G1296" i="2"/>
  <c r="F1296" i="2"/>
  <c r="I1292" i="2"/>
  <c r="G1292" i="2"/>
  <c r="H1292" i="2"/>
  <c r="F1292" i="2"/>
  <c r="I1288" i="2"/>
  <c r="G1288" i="2"/>
  <c r="F1288" i="2"/>
  <c r="H1288" i="2"/>
  <c r="I1284" i="2"/>
  <c r="H1284" i="2"/>
  <c r="G1284" i="2"/>
  <c r="F1284" i="2"/>
  <c r="I1280" i="2"/>
  <c r="H1280" i="2"/>
  <c r="G1280" i="2"/>
  <c r="F1280" i="2"/>
  <c r="I1276" i="2"/>
  <c r="H1276" i="2"/>
  <c r="G1276" i="2"/>
  <c r="F1276" i="2"/>
  <c r="I1272" i="2"/>
  <c r="G1272" i="2"/>
  <c r="F1272" i="2"/>
  <c r="H1272" i="2"/>
  <c r="I1268" i="2"/>
  <c r="H1268" i="2"/>
  <c r="G1268" i="2"/>
  <c r="F1268" i="2"/>
  <c r="I1264" i="2"/>
  <c r="H1264" i="2"/>
  <c r="G1264" i="2"/>
  <c r="F1264" i="2"/>
  <c r="I1260" i="2"/>
  <c r="G1260" i="2"/>
  <c r="H1260" i="2"/>
  <c r="F1260" i="2"/>
  <c r="I1256" i="2"/>
  <c r="G1256" i="2"/>
  <c r="F1256" i="2"/>
  <c r="H1256" i="2"/>
  <c r="I1252" i="2"/>
  <c r="H1252" i="2"/>
  <c r="G1252" i="2"/>
  <c r="F1252" i="2"/>
  <c r="I1248" i="2"/>
  <c r="H1248" i="2"/>
  <c r="G1248" i="2"/>
  <c r="F1248" i="2"/>
  <c r="I1244" i="2"/>
  <c r="H1244" i="2"/>
  <c r="G1244" i="2"/>
  <c r="F1244" i="2"/>
  <c r="I1240" i="2"/>
  <c r="G1240" i="2"/>
  <c r="H1240" i="2"/>
  <c r="F1240" i="2"/>
  <c r="I1236" i="2"/>
  <c r="H1236" i="2"/>
  <c r="G1236" i="2"/>
  <c r="F1236" i="2"/>
  <c r="I1232" i="2"/>
  <c r="H1232" i="2"/>
  <c r="G1232" i="2"/>
  <c r="F1232" i="2"/>
  <c r="I1228" i="2"/>
  <c r="G1228" i="2"/>
  <c r="H1228" i="2"/>
  <c r="F1228" i="2"/>
  <c r="I1224" i="2"/>
  <c r="G1224" i="2"/>
  <c r="H1224" i="2"/>
  <c r="F1224" i="2"/>
  <c r="I1220" i="2"/>
  <c r="H1220" i="2"/>
  <c r="G1220" i="2"/>
  <c r="F1220" i="2"/>
  <c r="I1216" i="2"/>
  <c r="H1216" i="2"/>
  <c r="G1216" i="2"/>
  <c r="F1216" i="2"/>
  <c r="I1212" i="2"/>
  <c r="H1212" i="2"/>
  <c r="G1212" i="2"/>
  <c r="F1212" i="2"/>
  <c r="I1208" i="2"/>
  <c r="G1208" i="2"/>
  <c r="H1208" i="2"/>
  <c r="F1208" i="2"/>
  <c r="I1204" i="2"/>
  <c r="H1204" i="2"/>
  <c r="G1204" i="2"/>
  <c r="F1204" i="2"/>
  <c r="I1200" i="2"/>
  <c r="H1200" i="2"/>
  <c r="G1200" i="2"/>
  <c r="F1200" i="2"/>
  <c r="I1196" i="2"/>
  <c r="G1196" i="2"/>
  <c r="H1196" i="2"/>
  <c r="F1196" i="2"/>
  <c r="I1192" i="2"/>
  <c r="G1192" i="2"/>
  <c r="H1192" i="2"/>
  <c r="F1192" i="2"/>
  <c r="I1188" i="2"/>
  <c r="H1188" i="2"/>
  <c r="G1188" i="2"/>
  <c r="F1188" i="2"/>
  <c r="I1184" i="2"/>
  <c r="H1184" i="2"/>
  <c r="G1184" i="2"/>
  <c r="F1184" i="2"/>
  <c r="I1180" i="2"/>
  <c r="H1180" i="2"/>
  <c r="G1180" i="2"/>
  <c r="F1180" i="2"/>
  <c r="I1176" i="2"/>
  <c r="G1176" i="2"/>
  <c r="H1176" i="2"/>
  <c r="F1176" i="2"/>
  <c r="I1172" i="2"/>
  <c r="H1172" i="2"/>
  <c r="G1172" i="2"/>
  <c r="F1172" i="2"/>
  <c r="I1168" i="2"/>
  <c r="H1168" i="2"/>
  <c r="G1168" i="2"/>
  <c r="F1168" i="2"/>
  <c r="I1164" i="2"/>
  <c r="G1164" i="2"/>
  <c r="H1164" i="2"/>
  <c r="F1164" i="2"/>
  <c r="I1160" i="2"/>
  <c r="G1160" i="2"/>
  <c r="F1160" i="2"/>
  <c r="H1160" i="2"/>
  <c r="I1156" i="2"/>
  <c r="H1156" i="2"/>
  <c r="G1156" i="2"/>
  <c r="F1156" i="2"/>
  <c r="I1152" i="2"/>
  <c r="H1152" i="2"/>
  <c r="G1152" i="2"/>
  <c r="F1152" i="2"/>
  <c r="I1148" i="2"/>
  <c r="H1148" i="2"/>
  <c r="G1148" i="2"/>
  <c r="F1148" i="2"/>
  <c r="I1144" i="2"/>
  <c r="G1144" i="2"/>
  <c r="F1144" i="2"/>
  <c r="H1144" i="2"/>
  <c r="I1140" i="2"/>
  <c r="H1140" i="2"/>
  <c r="G1140" i="2"/>
  <c r="F1140" i="2"/>
  <c r="I1136" i="2"/>
  <c r="H1136" i="2"/>
  <c r="G1136" i="2"/>
  <c r="F1136" i="2"/>
  <c r="I1132" i="2"/>
  <c r="G1132" i="2"/>
  <c r="F1132" i="2"/>
  <c r="H1132" i="2"/>
  <c r="I1128" i="2"/>
  <c r="G1128" i="2"/>
  <c r="H1128" i="2"/>
  <c r="F1128" i="2"/>
  <c r="I1124" i="2"/>
  <c r="H1124" i="2"/>
  <c r="G1124" i="2"/>
  <c r="F1124" i="2"/>
  <c r="I1120" i="2"/>
  <c r="H1120" i="2"/>
  <c r="G1120" i="2"/>
  <c r="F1120" i="2"/>
  <c r="I1116" i="2"/>
  <c r="H1116" i="2"/>
  <c r="G1116" i="2"/>
  <c r="F1116" i="2"/>
  <c r="I1112" i="2"/>
  <c r="G1112" i="2"/>
  <c r="F1112" i="2"/>
  <c r="H1112" i="2"/>
  <c r="I1108" i="2"/>
  <c r="H1108" i="2"/>
  <c r="G1108" i="2"/>
  <c r="F1108" i="2"/>
  <c r="I1104" i="2"/>
  <c r="H1104" i="2"/>
  <c r="G1104" i="2"/>
  <c r="F1104" i="2"/>
  <c r="I1100" i="2"/>
  <c r="G1100" i="2"/>
  <c r="H1100" i="2"/>
  <c r="F1100" i="2"/>
  <c r="I1096" i="2"/>
  <c r="G1096" i="2"/>
  <c r="H1096" i="2"/>
  <c r="F1096" i="2"/>
  <c r="I1092" i="2"/>
  <c r="H1092" i="2"/>
  <c r="G1092" i="2"/>
  <c r="F1092" i="2"/>
  <c r="I1088" i="2"/>
  <c r="H1088" i="2"/>
  <c r="G1088" i="2"/>
  <c r="F1088" i="2"/>
  <c r="I1084" i="2"/>
  <c r="H1084" i="2"/>
  <c r="G1084" i="2"/>
  <c r="F1084" i="2"/>
  <c r="I1080" i="2"/>
  <c r="G1080" i="2"/>
  <c r="H1080" i="2"/>
  <c r="F1080" i="2"/>
  <c r="I1076" i="2"/>
  <c r="H1076" i="2"/>
  <c r="G1076" i="2"/>
  <c r="F1076" i="2"/>
  <c r="I1072" i="2"/>
  <c r="H1072" i="2"/>
  <c r="G1072" i="2"/>
  <c r="F1072" i="2"/>
  <c r="I1068" i="2"/>
  <c r="G1068" i="2"/>
  <c r="H1068" i="2"/>
  <c r="F1068" i="2"/>
  <c r="I1064" i="2"/>
  <c r="G1064" i="2"/>
  <c r="H1064" i="2"/>
  <c r="F1064" i="2"/>
  <c r="I1060" i="2"/>
  <c r="H1060" i="2"/>
  <c r="G1060" i="2"/>
  <c r="F1060" i="2"/>
  <c r="I1056" i="2"/>
  <c r="H1056" i="2"/>
  <c r="G1056" i="2"/>
  <c r="F1056" i="2"/>
  <c r="I1052" i="2"/>
  <c r="H1052" i="2"/>
  <c r="G1052" i="2"/>
  <c r="F1052" i="2"/>
  <c r="I1048" i="2"/>
  <c r="G1048" i="2"/>
  <c r="H1048" i="2"/>
  <c r="F1048" i="2"/>
  <c r="I1044" i="2"/>
  <c r="H1044" i="2"/>
  <c r="G1044" i="2"/>
  <c r="F1044" i="2"/>
  <c r="I1040" i="2"/>
  <c r="H1040" i="2"/>
  <c r="G1040" i="2"/>
  <c r="F1040" i="2"/>
  <c r="I1036" i="2"/>
  <c r="G1036" i="2"/>
  <c r="H1036" i="2"/>
  <c r="F1036" i="2"/>
  <c r="I1032" i="2"/>
  <c r="G1032" i="2"/>
  <c r="F1032" i="2"/>
  <c r="H1032" i="2"/>
  <c r="I1028" i="2"/>
  <c r="H1028" i="2"/>
  <c r="G1028" i="2"/>
  <c r="F1028" i="2"/>
  <c r="I1024" i="2"/>
  <c r="H1024" i="2"/>
  <c r="G1024" i="2"/>
  <c r="F1024" i="2"/>
  <c r="I1020" i="2"/>
  <c r="H1020" i="2"/>
  <c r="G1020" i="2"/>
  <c r="F1020" i="2"/>
  <c r="I1016" i="2"/>
  <c r="G1016" i="2"/>
  <c r="F1016" i="2"/>
  <c r="H1016" i="2"/>
  <c r="I1012" i="2"/>
  <c r="H1012" i="2"/>
  <c r="G1012" i="2"/>
  <c r="F1012" i="2"/>
  <c r="I1008" i="2"/>
  <c r="H1008" i="2"/>
  <c r="G1008" i="2"/>
  <c r="F1008" i="2"/>
  <c r="I1004" i="2"/>
  <c r="G1004" i="2"/>
  <c r="H1004" i="2"/>
  <c r="F1004" i="2"/>
  <c r="I1000" i="2"/>
  <c r="G1000" i="2"/>
  <c r="F1000" i="2"/>
  <c r="H1000" i="2"/>
  <c r="I996" i="2"/>
  <c r="H996" i="2"/>
  <c r="G996" i="2"/>
  <c r="F996" i="2"/>
  <c r="I992" i="2"/>
  <c r="H992" i="2"/>
  <c r="G992" i="2"/>
  <c r="F992" i="2"/>
  <c r="I988" i="2"/>
  <c r="H988" i="2"/>
  <c r="G988" i="2"/>
  <c r="F988" i="2"/>
  <c r="I984" i="2"/>
  <c r="G984" i="2"/>
  <c r="H984" i="2"/>
  <c r="F984" i="2"/>
  <c r="I980" i="2"/>
  <c r="H980" i="2"/>
  <c r="G980" i="2"/>
  <c r="F980" i="2"/>
  <c r="I976" i="2"/>
  <c r="H976" i="2"/>
  <c r="G976" i="2"/>
  <c r="F976" i="2"/>
  <c r="I972" i="2"/>
  <c r="G972" i="2"/>
  <c r="H972" i="2"/>
  <c r="F972" i="2"/>
  <c r="I968" i="2"/>
  <c r="G968" i="2"/>
  <c r="H968" i="2"/>
  <c r="F968" i="2"/>
  <c r="I964" i="2"/>
  <c r="H964" i="2"/>
  <c r="G964" i="2"/>
  <c r="F964" i="2"/>
  <c r="I960" i="2"/>
  <c r="H960" i="2"/>
  <c r="G960" i="2"/>
  <c r="F960" i="2"/>
  <c r="I956" i="2"/>
  <c r="H956" i="2"/>
  <c r="G956" i="2"/>
  <c r="F956" i="2"/>
  <c r="I952" i="2"/>
  <c r="G952" i="2"/>
  <c r="H952" i="2"/>
  <c r="F952" i="2"/>
  <c r="I948" i="2"/>
  <c r="H948" i="2"/>
  <c r="G948" i="2"/>
  <c r="F948" i="2"/>
  <c r="I944" i="2"/>
  <c r="H944" i="2"/>
  <c r="G944" i="2"/>
  <c r="F944" i="2"/>
  <c r="I940" i="2"/>
  <c r="G940" i="2"/>
  <c r="H940" i="2"/>
  <c r="F940" i="2"/>
  <c r="I936" i="2"/>
  <c r="G936" i="2"/>
  <c r="H936" i="2"/>
  <c r="F936" i="2"/>
  <c r="I932" i="2"/>
  <c r="H932" i="2"/>
  <c r="G932" i="2"/>
  <c r="F932" i="2"/>
  <c r="I928" i="2"/>
  <c r="H928" i="2"/>
  <c r="G928" i="2"/>
  <c r="F928" i="2"/>
  <c r="I924" i="2"/>
  <c r="H924" i="2"/>
  <c r="G924" i="2"/>
  <c r="F924" i="2"/>
  <c r="I920" i="2"/>
  <c r="G920" i="2"/>
  <c r="H920" i="2"/>
  <c r="F920" i="2"/>
  <c r="I916" i="2"/>
  <c r="H916" i="2"/>
  <c r="G916" i="2"/>
  <c r="F916" i="2"/>
  <c r="I912" i="2"/>
  <c r="H912" i="2"/>
  <c r="G912" i="2"/>
  <c r="F912" i="2"/>
  <c r="I908" i="2"/>
  <c r="G908" i="2"/>
  <c r="H908" i="2"/>
  <c r="F908" i="2"/>
  <c r="I904" i="2"/>
  <c r="G904" i="2"/>
  <c r="F904" i="2"/>
  <c r="H904" i="2"/>
  <c r="I900" i="2"/>
  <c r="H900" i="2"/>
  <c r="G900" i="2"/>
  <c r="F900" i="2"/>
  <c r="I896" i="2"/>
  <c r="H896" i="2"/>
  <c r="G896" i="2"/>
  <c r="F896" i="2"/>
  <c r="I892" i="2"/>
  <c r="H892" i="2"/>
  <c r="G892" i="2"/>
  <c r="F892" i="2"/>
  <c r="I888" i="2"/>
  <c r="G888" i="2"/>
  <c r="F888" i="2"/>
  <c r="H888" i="2"/>
  <c r="I884" i="2"/>
  <c r="H884" i="2"/>
  <c r="G884" i="2"/>
  <c r="F884" i="2"/>
  <c r="I880" i="2"/>
  <c r="H880" i="2"/>
  <c r="G880" i="2"/>
  <c r="F880" i="2"/>
  <c r="I876" i="2"/>
  <c r="G876" i="2"/>
  <c r="H876" i="2"/>
  <c r="F876" i="2"/>
  <c r="I872" i="2"/>
  <c r="G872" i="2"/>
  <c r="H872" i="2"/>
  <c r="F872" i="2"/>
  <c r="I868" i="2"/>
  <c r="H868" i="2"/>
  <c r="G868" i="2"/>
  <c r="F868" i="2"/>
  <c r="I864" i="2"/>
  <c r="H864" i="2"/>
  <c r="G864" i="2"/>
  <c r="F864" i="2"/>
  <c r="I860" i="2"/>
  <c r="H860" i="2"/>
  <c r="G860" i="2"/>
  <c r="F860" i="2"/>
  <c r="I856" i="2"/>
  <c r="G856" i="2"/>
  <c r="H856" i="2"/>
  <c r="F856" i="2"/>
  <c r="I852" i="2"/>
  <c r="H852" i="2"/>
  <c r="G852" i="2"/>
  <c r="F852" i="2"/>
  <c r="I848" i="2"/>
  <c r="H848" i="2"/>
  <c r="G848" i="2"/>
  <c r="F848" i="2"/>
  <c r="I844" i="2"/>
  <c r="G844" i="2"/>
  <c r="H844" i="2"/>
  <c r="F844" i="2"/>
  <c r="I840" i="2"/>
  <c r="G840" i="2"/>
  <c r="H840" i="2"/>
  <c r="F840" i="2"/>
  <c r="I836" i="2"/>
  <c r="H836" i="2"/>
  <c r="G836" i="2"/>
  <c r="F836" i="2"/>
  <c r="I832" i="2"/>
  <c r="H832" i="2"/>
  <c r="G832" i="2"/>
  <c r="F832" i="2"/>
  <c r="I828" i="2"/>
  <c r="H828" i="2"/>
  <c r="G828" i="2"/>
  <c r="F828" i="2"/>
  <c r="I824" i="2"/>
  <c r="G824" i="2"/>
  <c r="H824" i="2"/>
  <c r="F824" i="2"/>
  <c r="I820" i="2"/>
  <c r="H820" i="2"/>
  <c r="G820" i="2"/>
  <c r="F820" i="2"/>
  <c r="I816" i="2"/>
  <c r="H816" i="2"/>
  <c r="G816" i="2"/>
  <c r="F816" i="2"/>
  <c r="I812" i="2"/>
  <c r="G812" i="2"/>
  <c r="H812" i="2"/>
  <c r="F812" i="2"/>
  <c r="I808" i="2"/>
  <c r="G808" i="2"/>
  <c r="H808" i="2"/>
  <c r="F808" i="2"/>
  <c r="I804" i="2"/>
  <c r="H804" i="2"/>
  <c r="G804" i="2"/>
  <c r="F804" i="2"/>
  <c r="I800" i="2"/>
  <c r="H800" i="2"/>
  <c r="G800" i="2"/>
  <c r="F800" i="2"/>
  <c r="I796" i="2"/>
  <c r="H796" i="2"/>
  <c r="G796" i="2"/>
  <c r="F796" i="2"/>
  <c r="I792" i="2"/>
  <c r="G792" i="2"/>
  <c r="H792" i="2"/>
  <c r="F792" i="2"/>
  <c r="I788" i="2"/>
  <c r="H788" i="2"/>
  <c r="G788" i="2"/>
  <c r="F788" i="2"/>
  <c r="I784" i="2"/>
  <c r="H784" i="2"/>
  <c r="G784" i="2"/>
  <c r="F784" i="2"/>
  <c r="I780" i="2"/>
  <c r="G780" i="2"/>
  <c r="H780" i="2"/>
  <c r="F780" i="2"/>
  <c r="G776" i="2"/>
  <c r="F776" i="2"/>
  <c r="I776" i="2" s="1"/>
  <c r="H776" i="2"/>
  <c r="I772" i="2"/>
  <c r="H772" i="2"/>
  <c r="G772" i="2"/>
  <c r="F772" i="2"/>
  <c r="I768" i="2"/>
  <c r="H768" i="2"/>
  <c r="G768" i="2"/>
  <c r="F768" i="2"/>
  <c r="I764" i="2"/>
  <c r="H764" i="2"/>
  <c r="G764" i="2"/>
  <c r="F764" i="2"/>
  <c r="I760" i="2"/>
  <c r="G760" i="2"/>
  <c r="H760" i="2"/>
  <c r="F760" i="2"/>
  <c r="H756" i="2"/>
  <c r="G756" i="2"/>
  <c r="I756" i="2"/>
  <c r="F756" i="2"/>
  <c r="I752" i="2"/>
  <c r="H752" i="2"/>
  <c r="G752" i="2"/>
  <c r="F752" i="2"/>
  <c r="I748" i="2"/>
  <c r="G748" i="2"/>
  <c r="H748" i="2"/>
  <c r="F748" i="2"/>
  <c r="I744" i="2"/>
  <c r="G744" i="2"/>
  <c r="H744" i="2"/>
  <c r="F744" i="2"/>
  <c r="I740" i="2"/>
  <c r="H740" i="2"/>
  <c r="G740" i="2"/>
  <c r="F740" i="2"/>
  <c r="I736" i="2"/>
  <c r="H736" i="2"/>
  <c r="G736" i="2"/>
  <c r="F736" i="2"/>
  <c r="I732" i="2"/>
  <c r="H732" i="2"/>
  <c r="G732" i="2"/>
  <c r="F732" i="2"/>
  <c r="I728" i="2"/>
  <c r="G728" i="2"/>
  <c r="H728" i="2"/>
  <c r="F728" i="2"/>
  <c r="I724" i="2"/>
  <c r="H724" i="2"/>
  <c r="G724" i="2"/>
  <c r="F724" i="2"/>
  <c r="I720" i="2"/>
  <c r="H720" i="2"/>
  <c r="G720" i="2"/>
  <c r="F720" i="2"/>
  <c r="I716" i="2"/>
  <c r="G716" i="2"/>
  <c r="H716" i="2"/>
  <c r="F716" i="2"/>
  <c r="I712" i="2"/>
  <c r="G712" i="2"/>
  <c r="H712" i="2"/>
  <c r="F712" i="2"/>
  <c r="I708" i="2"/>
  <c r="H708" i="2"/>
  <c r="G708" i="2"/>
  <c r="F708" i="2"/>
  <c r="I704" i="2"/>
  <c r="H704" i="2"/>
  <c r="G704" i="2"/>
  <c r="F704" i="2"/>
  <c r="I700" i="2"/>
  <c r="H700" i="2"/>
  <c r="G700" i="2"/>
  <c r="F700" i="2"/>
  <c r="I696" i="2"/>
  <c r="G696" i="2"/>
  <c r="H696" i="2"/>
  <c r="F696" i="2"/>
  <c r="I692" i="2"/>
  <c r="H692" i="2"/>
  <c r="G692" i="2"/>
  <c r="F692" i="2"/>
  <c r="I688" i="2"/>
  <c r="H688" i="2"/>
  <c r="G688" i="2"/>
  <c r="F688" i="2"/>
  <c r="I684" i="2"/>
  <c r="G684" i="2"/>
  <c r="H684" i="2"/>
  <c r="F684" i="2"/>
  <c r="I680" i="2"/>
  <c r="G680" i="2"/>
  <c r="H680" i="2"/>
  <c r="F680" i="2"/>
  <c r="I676" i="2"/>
  <c r="H676" i="2"/>
  <c r="G676" i="2"/>
  <c r="F676" i="2"/>
  <c r="I672" i="2"/>
  <c r="H672" i="2"/>
  <c r="G672" i="2"/>
  <c r="F672" i="2"/>
  <c r="I668" i="2"/>
  <c r="H668" i="2"/>
  <c r="G668" i="2"/>
  <c r="F668" i="2"/>
  <c r="I664" i="2"/>
  <c r="G664" i="2"/>
  <c r="H664" i="2"/>
  <c r="F664" i="2"/>
  <c r="I660" i="2"/>
  <c r="H660" i="2"/>
  <c r="G660" i="2"/>
  <c r="F660" i="2"/>
  <c r="I656" i="2"/>
  <c r="H656" i="2"/>
  <c r="G656" i="2"/>
  <c r="F656" i="2"/>
  <c r="I652" i="2"/>
  <c r="G652" i="2"/>
  <c r="H652" i="2"/>
  <c r="F652" i="2"/>
  <c r="I648" i="2"/>
  <c r="G648" i="2"/>
  <c r="H648" i="2"/>
  <c r="F648" i="2"/>
  <c r="I644" i="2"/>
  <c r="H644" i="2"/>
  <c r="G644" i="2"/>
  <c r="F644" i="2"/>
  <c r="I640" i="2"/>
  <c r="H640" i="2"/>
  <c r="G640" i="2"/>
  <c r="F640" i="2"/>
  <c r="I636" i="2"/>
  <c r="H636" i="2"/>
  <c r="G636" i="2"/>
  <c r="F636" i="2"/>
  <c r="I632" i="2"/>
  <c r="G632" i="2"/>
  <c r="F632" i="2"/>
  <c r="H632" i="2"/>
  <c r="I628" i="2"/>
  <c r="H628" i="2"/>
  <c r="G628" i="2"/>
  <c r="F628" i="2"/>
  <c r="I624" i="2"/>
  <c r="H624" i="2"/>
  <c r="G624" i="2"/>
  <c r="F624" i="2"/>
  <c r="I620" i="2"/>
  <c r="G620" i="2"/>
  <c r="F620" i="2"/>
  <c r="H620" i="2"/>
  <c r="I616" i="2"/>
  <c r="G616" i="2"/>
  <c r="H616" i="2"/>
  <c r="F616" i="2"/>
  <c r="I612" i="2"/>
  <c r="H612" i="2"/>
  <c r="G612" i="2"/>
  <c r="F612" i="2"/>
  <c r="I608" i="2"/>
  <c r="H608" i="2"/>
  <c r="G608" i="2"/>
  <c r="F608" i="2"/>
  <c r="H604" i="2"/>
  <c r="G604" i="2"/>
  <c r="I604" i="2"/>
  <c r="F604" i="2"/>
  <c r="I600" i="2"/>
  <c r="G600" i="2"/>
  <c r="H600" i="2"/>
  <c r="F600" i="2"/>
  <c r="I596" i="2"/>
  <c r="H596" i="2"/>
  <c r="G596" i="2"/>
  <c r="F596" i="2"/>
  <c r="I592" i="2"/>
  <c r="H592" i="2"/>
  <c r="G592" i="2"/>
  <c r="F592" i="2"/>
  <c r="I588" i="2"/>
  <c r="G588" i="2"/>
  <c r="H588" i="2"/>
  <c r="F588" i="2"/>
  <c r="I584" i="2"/>
  <c r="G584" i="2"/>
  <c r="H584" i="2"/>
  <c r="F584" i="2"/>
  <c r="I580" i="2"/>
  <c r="H580" i="2"/>
  <c r="G580" i="2"/>
  <c r="F580" i="2"/>
  <c r="I576" i="2"/>
  <c r="H576" i="2"/>
  <c r="G576" i="2"/>
  <c r="F576" i="2"/>
  <c r="I572" i="2"/>
  <c r="H572" i="2"/>
  <c r="G572" i="2"/>
  <c r="F572" i="2"/>
  <c r="I568" i="2"/>
  <c r="G568" i="2"/>
  <c r="H568" i="2"/>
  <c r="F568" i="2"/>
  <c r="I564" i="2"/>
  <c r="H564" i="2"/>
  <c r="G564" i="2"/>
  <c r="F564" i="2"/>
  <c r="I560" i="2"/>
  <c r="H560" i="2"/>
  <c r="G560" i="2"/>
  <c r="F560" i="2"/>
  <c r="I556" i="2"/>
  <c r="G556" i="2"/>
  <c r="H556" i="2"/>
  <c r="F556" i="2"/>
  <c r="I552" i="2"/>
  <c r="G552" i="2"/>
  <c r="H552" i="2"/>
  <c r="F552" i="2"/>
  <c r="I548" i="2"/>
  <c r="H548" i="2"/>
  <c r="G548" i="2"/>
  <c r="F548" i="2"/>
  <c r="I544" i="2"/>
  <c r="H544" i="2"/>
  <c r="G544" i="2"/>
  <c r="F544" i="2"/>
  <c r="I540" i="2"/>
  <c r="H540" i="2"/>
  <c r="G540" i="2"/>
  <c r="F540" i="2"/>
  <c r="G536" i="2"/>
  <c r="H536" i="2"/>
  <c r="F536" i="2"/>
  <c r="I532" i="2"/>
  <c r="H532" i="2"/>
  <c r="G532" i="2"/>
  <c r="F532" i="2"/>
  <c r="I528" i="2"/>
  <c r="H528" i="2"/>
  <c r="G528" i="2"/>
  <c r="F528" i="2"/>
  <c r="I524" i="2"/>
  <c r="G524" i="2"/>
  <c r="H524" i="2"/>
  <c r="F524" i="2"/>
  <c r="I520" i="2"/>
  <c r="G520" i="2"/>
  <c r="F520" i="2"/>
  <c r="H520" i="2"/>
  <c r="I516" i="2"/>
  <c r="H516" i="2"/>
  <c r="G516" i="2"/>
  <c r="F516" i="2"/>
  <c r="I512" i="2"/>
  <c r="H512" i="2"/>
  <c r="G512" i="2"/>
  <c r="F512" i="2"/>
  <c r="I508" i="2"/>
  <c r="H508" i="2"/>
  <c r="G508" i="2"/>
  <c r="F508" i="2"/>
  <c r="I504" i="2"/>
  <c r="G504" i="2"/>
  <c r="H504" i="2"/>
  <c r="F504" i="2"/>
  <c r="I500" i="2"/>
  <c r="H500" i="2"/>
  <c r="G500" i="2"/>
  <c r="F500" i="2"/>
  <c r="I496" i="2"/>
  <c r="H496" i="2"/>
  <c r="G496" i="2"/>
  <c r="F496" i="2"/>
  <c r="I492" i="2"/>
  <c r="G492" i="2"/>
  <c r="H492" i="2"/>
  <c r="F492" i="2"/>
  <c r="I488" i="2"/>
  <c r="G488" i="2"/>
  <c r="H488" i="2"/>
  <c r="F488" i="2"/>
  <c r="I484" i="2"/>
  <c r="H484" i="2"/>
  <c r="G484" i="2"/>
  <c r="F484" i="2"/>
  <c r="I480" i="2"/>
  <c r="H480" i="2"/>
  <c r="G480" i="2"/>
  <c r="F480" i="2"/>
  <c r="I476" i="2"/>
  <c r="H476" i="2"/>
  <c r="G476" i="2"/>
  <c r="F476" i="2"/>
  <c r="I472" i="2"/>
  <c r="G472" i="2"/>
  <c r="H472" i="2"/>
  <c r="F472" i="2"/>
  <c r="I468" i="2"/>
  <c r="H468" i="2"/>
  <c r="G468" i="2"/>
  <c r="F468" i="2"/>
  <c r="I464" i="2"/>
  <c r="H464" i="2"/>
  <c r="G464" i="2"/>
  <c r="F464" i="2"/>
  <c r="I460" i="2"/>
  <c r="G460" i="2"/>
  <c r="H460" i="2"/>
  <c r="F460" i="2"/>
  <c r="I456" i="2"/>
  <c r="G456" i="2"/>
  <c r="H456" i="2"/>
  <c r="F456" i="2"/>
  <c r="I452" i="2"/>
  <c r="H452" i="2"/>
  <c r="G452" i="2"/>
  <c r="F452" i="2"/>
  <c r="I448" i="2"/>
  <c r="H448" i="2"/>
  <c r="G448" i="2"/>
  <c r="F448" i="2"/>
  <c r="I444" i="2"/>
  <c r="H444" i="2"/>
  <c r="G444" i="2"/>
  <c r="F444" i="2"/>
  <c r="G440" i="2"/>
  <c r="H440" i="2"/>
  <c r="F440" i="2"/>
  <c r="I436" i="2"/>
  <c r="H436" i="2"/>
  <c r="G436" i="2"/>
  <c r="F436" i="2"/>
  <c r="H432" i="2"/>
  <c r="I432" i="2"/>
  <c r="G432" i="2"/>
  <c r="F432" i="2"/>
  <c r="I428" i="2"/>
  <c r="G428" i="2"/>
  <c r="H428" i="2"/>
  <c r="F428" i="2"/>
  <c r="I424" i="2"/>
  <c r="G424" i="2"/>
  <c r="H424" i="2"/>
  <c r="F424" i="2"/>
  <c r="I420" i="2"/>
  <c r="H420" i="2"/>
  <c r="G420" i="2"/>
  <c r="F420" i="2"/>
  <c r="I416" i="2"/>
  <c r="H416" i="2"/>
  <c r="G416" i="2"/>
  <c r="F416" i="2"/>
  <c r="I412" i="2"/>
  <c r="H412" i="2"/>
  <c r="G412" i="2"/>
  <c r="F412" i="2"/>
  <c r="I408" i="2"/>
  <c r="G408" i="2"/>
  <c r="H408" i="2"/>
  <c r="F408" i="2"/>
  <c r="I404" i="2"/>
  <c r="H404" i="2"/>
  <c r="G404" i="2"/>
  <c r="F404" i="2"/>
  <c r="I400" i="2"/>
  <c r="H400" i="2"/>
  <c r="G400" i="2"/>
  <c r="F400" i="2"/>
  <c r="I396" i="2"/>
  <c r="G396" i="2"/>
  <c r="H396" i="2"/>
  <c r="F396" i="2"/>
  <c r="I392" i="2"/>
  <c r="G392" i="2"/>
  <c r="H392" i="2"/>
  <c r="F392" i="2"/>
  <c r="I388" i="2"/>
  <c r="H388" i="2"/>
  <c r="G388" i="2"/>
  <c r="F388" i="2"/>
  <c r="I384" i="2"/>
  <c r="H384" i="2"/>
  <c r="G384" i="2"/>
  <c r="F384" i="2"/>
  <c r="I380" i="2"/>
  <c r="H380" i="2"/>
  <c r="G380" i="2"/>
  <c r="F380" i="2"/>
  <c r="I376" i="2"/>
  <c r="G376" i="2"/>
  <c r="F376" i="2"/>
  <c r="H376" i="2"/>
  <c r="H372" i="2"/>
  <c r="G372" i="2"/>
  <c r="F372" i="2"/>
  <c r="I368" i="2"/>
  <c r="H368" i="2"/>
  <c r="G368" i="2"/>
  <c r="F368" i="2"/>
  <c r="I364" i="2"/>
  <c r="G364" i="2"/>
  <c r="H364" i="2"/>
  <c r="F364" i="2"/>
  <c r="I360" i="2"/>
  <c r="G360" i="2"/>
  <c r="H360" i="2"/>
  <c r="F360" i="2"/>
  <c r="I356" i="2"/>
  <c r="H356" i="2"/>
  <c r="G356" i="2"/>
  <c r="F356" i="2"/>
  <c r="I352" i="2"/>
  <c r="H352" i="2"/>
  <c r="G352" i="2"/>
  <c r="F352" i="2"/>
  <c r="I348" i="2"/>
  <c r="H348" i="2"/>
  <c r="G348" i="2"/>
  <c r="F348" i="2"/>
  <c r="I344" i="2"/>
  <c r="G344" i="2"/>
  <c r="H344" i="2"/>
  <c r="F344" i="2"/>
  <c r="I340" i="2"/>
  <c r="H340" i="2"/>
  <c r="G340" i="2"/>
  <c r="F340" i="2"/>
  <c r="I336" i="2"/>
  <c r="H336" i="2"/>
  <c r="G336" i="2"/>
  <c r="F336" i="2"/>
  <c r="I332" i="2"/>
  <c r="G332" i="2"/>
  <c r="H332" i="2"/>
  <c r="F332" i="2"/>
  <c r="I328" i="2"/>
  <c r="G328" i="2"/>
  <c r="H328" i="2"/>
  <c r="F328" i="2"/>
  <c r="I324" i="2"/>
  <c r="H324" i="2"/>
  <c r="G324" i="2"/>
  <c r="F324" i="2"/>
  <c r="I320" i="2"/>
  <c r="H320" i="2"/>
  <c r="G320" i="2"/>
  <c r="F320" i="2"/>
  <c r="I316" i="2"/>
  <c r="H316" i="2"/>
  <c r="G316" i="2"/>
  <c r="F316" i="2"/>
  <c r="I312" i="2"/>
  <c r="G312" i="2"/>
  <c r="H312" i="2"/>
  <c r="F312" i="2"/>
  <c r="I308" i="2"/>
  <c r="H308" i="2"/>
  <c r="G308" i="2"/>
  <c r="F308" i="2"/>
  <c r="H304" i="2"/>
  <c r="G304" i="2"/>
  <c r="F304" i="2"/>
  <c r="I300" i="2"/>
  <c r="G300" i="2"/>
  <c r="H300" i="2"/>
  <c r="F300" i="2"/>
  <c r="I296" i="2"/>
  <c r="G296" i="2"/>
  <c r="H296" i="2"/>
  <c r="F296" i="2"/>
  <c r="I292" i="2"/>
  <c r="H292" i="2"/>
  <c r="G292" i="2"/>
  <c r="F292" i="2"/>
  <c r="I288" i="2"/>
  <c r="H288" i="2"/>
  <c r="G288" i="2"/>
  <c r="F288" i="2"/>
  <c r="I284" i="2"/>
  <c r="H284" i="2"/>
  <c r="G284" i="2"/>
  <c r="F284" i="2"/>
  <c r="G280" i="2"/>
  <c r="H280" i="2"/>
  <c r="F280" i="2"/>
  <c r="I276" i="2"/>
  <c r="H276" i="2"/>
  <c r="G276" i="2"/>
  <c r="F276" i="2"/>
  <c r="I272" i="2"/>
  <c r="H272" i="2"/>
  <c r="G272" i="2"/>
  <c r="F272" i="2"/>
  <c r="I268" i="2"/>
  <c r="G268" i="2"/>
  <c r="H268" i="2"/>
  <c r="F268" i="2"/>
  <c r="I264" i="2"/>
  <c r="G264" i="2"/>
  <c r="F264" i="2"/>
  <c r="H264" i="2"/>
  <c r="I260" i="2"/>
  <c r="H260" i="2"/>
  <c r="G260" i="2"/>
  <c r="F260" i="2"/>
  <c r="I256" i="2"/>
  <c r="H256" i="2"/>
  <c r="G256" i="2"/>
  <c r="F256" i="2"/>
  <c r="I252" i="2"/>
  <c r="H252" i="2"/>
  <c r="G252" i="2"/>
  <c r="F252" i="2"/>
  <c r="I248" i="2"/>
  <c r="G248" i="2"/>
  <c r="H248" i="2"/>
  <c r="F248" i="2"/>
  <c r="I244" i="2"/>
  <c r="H244" i="2"/>
  <c r="G244" i="2"/>
  <c r="F244" i="2"/>
  <c r="I240" i="2"/>
  <c r="H240" i="2"/>
  <c r="G240" i="2"/>
  <c r="F240" i="2"/>
  <c r="I236" i="2"/>
  <c r="G236" i="2"/>
  <c r="H236" i="2"/>
  <c r="F236" i="2"/>
  <c r="I232" i="2"/>
  <c r="G232" i="2"/>
  <c r="H232" i="2"/>
  <c r="F232" i="2"/>
  <c r="I228" i="2"/>
  <c r="H228" i="2"/>
  <c r="G228" i="2"/>
  <c r="F228" i="2"/>
  <c r="I224" i="2"/>
  <c r="H224" i="2"/>
  <c r="G224" i="2"/>
  <c r="F224" i="2"/>
  <c r="I220" i="2"/>
  <c r="H220" i="2"/>
  <c r="G220" i="2"/>
  <c r="F220" i="2"/>
  <c r="I216" i="2"/>
  <c r="G216" i="2"/>
  <c r="H216" i="2"/>
  <c r="F216" i="2"/>
  <c r="I212" i="2"/>
  <c r="H212" i="2"/>
  <c r="G212" i="2"/>
  <c r="F212" i="2"/>
  <c r="I208" i="2"/>
  <c r="H208" i="2"/>
  <c r="G208" i="2"/>
  <c r="F208" i="2"/>
  <c r="I204" i="2"/>
  <c r="G204" i="2"/>
  <c r="H204" i="2"/>
  <c r="F204" i="2"/>
  <c r="I200" i="2"/>
  <c r="G200" i="2"/>
  <c r="H200" i="2"/>
  <c r="F200" i="2"/>
  <c r="I196" i="2"/>
  <c r="H196" i="2"/>
  <c r="G196" i="2"/>
  <c r="F196" i="2"/>
  <c r="I192" i="2"/>
  <c r="H192" i="2"/>
  <c r="G192" i="2"/>
  <c r="F192" i="2"/>
  <c r="I188" i="2"/>
  <c r="H188" i="2"/>
  <c r="G188" i="2"/>
  <c r="F188" i="2"/>
  <c r="I184" i="2"/>
  <c r="G184" i="2"/>
  <c r="H184" i="2"/>
  <c r="F184" i="2"/>
  <c r="I180" i="2"/>
  <c r="H180" i="2"/>
  <c r="G180" i="2"/>
  <c r="F180" i="2"/>
  <c r="I176" i="2"/>
  <c r="H176" i="2"/>
  <c r="G176" i="2"/>
  <c r="F176" i="2"/>
  <c r="I172" i="2"/>
  <c r="G172" i="2"/>
  <c r="H172" i="2"/>
  <c r="F172" i="2"/>
  <c r="I168" i="2"/>
  <c r="G168" i="2"/>
  <c r="H168" i="2"/>
  <c r="F168" i="2"/>
  <c r="I164" i="2"/>
  <c r="H164" i="2"/>
  <c r="G164" i="2"/>
  <c r="F164" i="2"/>
  <c r="I160" i="2"/>
  <c r="H160" i="2"/>
  <c r="G160" i="2"/>
  <c r="F160" i="2"/>
  <c r="I156" i="2"/>
  <c r="H156" i="2"/>
  <c r="G156" i="2"/>
  <c r="F156" i="2"/>
  <c r="I152" i="2"/>
  <c r="G152" i="2"/>
  <c r="H152" i="2"/>
  <c r="F152" i="2"/>
  <c r="I148" i="2"/>
  <c r="H148" i="2"/>
  <c r="G148" i="2"/>
  <c r="F148" i="2"/>
  <c r="I144" i="2"/>
  <c r="H144" i="2"/>
  <c r="G144" i="2"/>
  <c r="F144" i="2"/>
  <c r="I140" i="2"/>
  <c r="G140" i="2"/>
  <c r="H140" i="2"/>
  <c r="F140" i="2"/>
  <c r="I136" i="2"/>
  <c r="G136" i="2"/>
  <c r="H136" i="2"/>
  <c r="F136" i="2"/>
  <c r="I132" i="2"/>
  <c r="H132" i="2"/>
  <c r="G132" i="2"/>
  <c r="F132" i="2"/>
  <c r="I128" i="2"/>
  <c r="H128" i="2"/>
  <c r="G128" i="2"/>
  <c r="F128" i="2"/>
  <c r="I124" i="2"/>
  <c r="H124" i="2"/>
  <c r="G124" i="2"/>
  <c r="F124" i="2"/>
  <c r="I120" i="2"/>
  <c r="G120" i="2"/>
  <c r="F120" i="2"/>
  <c r="H120" i="2"/>
  <c r="I116" i="2"/>
  <c r="H116" i="2"/>
  <c r="G116" i="2"/>
  <c r="F116" i="2"/>
  <c r="I112" i="2"/>
  <c r="H112" i="2"/>
  <c r="G112" i="2"/>
  <c r="F112" i="2"/>
  <c r="I108" i="2"/>
  <c r="G108" i="2"/>
  <c r="H108" i="2"/>
  <c r="F108" i="2"/>
  <c r="I104" i="2"/>
  <c r="G104" i="2"/>
  <c r="H104" i="2"/>
  <c r="F104" i="2"/>
  <c r="I100" i="2"/>
  <c r="H100" i="2"/>
  <c r="G100" i="2"/>
  <c r="F100" i="2"/>
  <c r="I96" i="2"/>
  <c r="H96" i="2"/>
  <c r="G96" i="2"/>
  <c r="F96" i="2"/>
  <c r="I92" i="2"/>
  <c r="H92" i="2"/>
  <c r="G92" i="2"/>
  <c r="F92" i="2"/>
  <c r="I88" i="2"/>
  <c r="G88" i="2"/>
  <c r="H88" i="2"/>
  <c r="F88" i="2"/>
  <c r="I84" i="2"/>
  <c r="H84" i="2"/>
  <c r="G84" i="2"/>
  <c r="F84" i="2"/>
  <c r="I80" i="2"/>
  <c r="H80" i="2"/>
  <c r="G80" i="2"/>
  <c r="F80" i="2"/>
  <c r="I76" i="2"/>
  <c r="G76" i="2"/>
  <c r="H76" i="2"/>
  <c r="F76" i="2"/>
  <c r="I72" i="2"/>
  <c r="G72" i="2"/>
  <c r="H72" i="2"/>
  <c r="F72" i="2"/>
  <c r="I68" i="2"/>
  <c r="H68" i="2"/>
  <c r="G68" i="2"/>
  <c r="F68" i="2"/>
  <c r="I64" i="2"/>
  <c r="H64" i="2"/>
  <c r="G64" i="2"/>
  <c r="F64" i="2"/>
  <c r="I60" i="2"/>
  <c r="H60" i="2"/>
  <c r="G60" i="2"/>
  <c r="F60" i="2"/>
  <c r="I56" i="2"/>
  <c r="G56" i="2"/>
  <c r="H56" i="2"/>
  <c r="F56" i="2"/>
  <c r="I52" i="2"/>
  <c r="H52" i="2"/>
  <c r="G52" i="2"/>
  <c r="F52" i="2"/>
  <c r="I48" i="2"/>
  <c r="H48" i="2"/>
  <c r="G48" i="2"/>
  <c r="F48" i="2"/>
  <c r="I44" i="2"/>
  <c r="G44" i="2"/>
  <c r="H44" i="2"/>
  <c r="F44" i="2"/>
  <c r="I40" i="2"/>
  <c r="G40" i="2"/>
  <c r="H40" i="2"/>
  <c r="F40" i="2"/>
  <c r="I36" i="2"/>
  <c r="H36" i="2"/>
  <c r="G36" i="2"/>
  <c r="F36" i="2"/>
  <c r="I32" i="2"/>
  <c r="H32" i="2"/>
  <c r="G32" i="2"/>
  <c r="F32" i="2"/>
  <c r="I28" i="2"/>
  <c r="H28" i="2"/>
  <c r="G28" i="2"/>
  <c r="F28" i="2"/>
  <c r="I24" i="2"/>
  <c r="G24" i="2"/>
  <c r="H24" i="2"/>
  <c r="F24" i="2"/>
  <c r="H20" i="2"/>
  <c r="G20" i="2"/>
  <c r="F20" i="2"/>
  <c r="MU2" i="1"/>
  <c r="MS2" i="1"/>
  <c r="MQ2" i="1"/>
  <c r="MO2" i="1"/>
  <c r="MM2" i="1"/>
  <c r="MK2" i="1"/>
  <c r="MI2" i="1"/>
  <c r="MG2" i="1"/>
  <c r="ME2" i="1"/>
  <c r="MC2" i="1"/>
  <c r="MA2" i="1"/>
  <c r="LY2" i="1"/>
  <c r="LW2" i="1"/>
  <c r="LU2" i="1"/>
  <c r="LS2" i="1"/>
  <c r="LQ2" i="1"/>
  <c r="LO2" i="1"/>
  <c r="LM2" i="1"/>
  <c r="LK2" i="1"/>
  <c r="LI2" i="1"/>
  <c r="LG2" i="1"/>
  <c r="LE2" i="1"/>
  <c r="LC2" i="1"/>
  <c r="LA2" i="1"/>
  <c r="KY2" i="1"/>
  <c r="KW2" i="1"/>
  <c r="KU2" i="1"/>
  <c r="KS2" i="1"/>
  <c r="KQ2" i="1"/>
  <c r="KO2" i="1"/>
  <c r="KM2" i="1"/>
  <c r="KK2" i="1"/>
  <c r="KI2" i="1"/>
  <c r="KG2" i="1"/>
  <c r="KE2" i="1"/>
  <c r="KC2" i="1"/>
  <c r="KA2" i="1"/>
  <c r="JY2" i="1"/>
  <c r="JW2" i="1"/>
  <c r="JU2" i="1"/>
  <c r="JS2" i="1"/>
  <c r="JQ2" i="1"/>
  <c r="JO2" i="1"/>
  <c r="JM2" i="1"/>
  <c r="JK2" i="1"/>
  <c r="JI2" i="1"/>
  <c r="JG2" i="1"/>
  <c r="JE2" i="1"/>
  <c r="JC2" i="1"/>
  <c r="JA2" i="1"/>
  <c r="IY2" i="1"/>
  <c r="IW2" i="1"/>
  <c r="IU2" i="1"/>
  <c r="IS2" i="1"/>
  <c r="IQ2" i="1"/>
  <c r="IO2" i="1"/>
  <c r="IM2" i="1"/>
  <c r="IK2" i="1"/>
  <c r="II2" i="1"/>
  <c r="IG2" i="1"/>
  <c r="IE2" i="1"/>
  <c r="IC2" i="1"/>
  <c r="IA2" i="1"/>
  <c r="HY2" i="1"/>
  <c r="HW2" i="1"/>
  <c r="HU2" i="1"/>
  <c r="HS2" i="1"/>
  <c r="HQ2" i="1"/>
  <c r="HO2" i="1"/>
  <c r="HM2" i="1"/>
  <c r="HK2" i="1"/>
  <c r="HI2" i="1"/>
  <c r="HG2" i="1"/>
  <c r="HE2" i="1"/>
  <c r="HC2" i="1"/>
  <c r="HA2" i="1"/>
  <c r="GY2" i="1"/>
  <c r="GW2" i="1"/>
  <c r="GU2" i="1"/>
  <c r="GS2" i="1"/>
  <c r="GQ2" i="1"/>
  <c r="GO2" i="1"/>
  <c r="GM2" i="1"/>
  <c r="GK2" i="1"/>
  <c r="GI2" i="1"/>
  <c r="GG2" i="1"/>
  <c r="GE2" i="1"/>
  <c r="GC2" i="1"/>
  <c r="GA2" i="1"/>
  <c r="FY2" i="1"/>
  <c r="FW2" i="1"/>
  <c r="FU2" i="1"/>
  <c r="FS2" i="1"/>
  <c r="FQ2" i="1"/>
  <c r="FO2" i="1"/>
  <c r="FM2" i="1"/>
  <c r="FK2" i="1"/>
  <c r="FI2" i="1"/>
  <c r="FG2" i="1"/>
  <c r="FE2" i="1"/>
  <c r="FC2" i="1"/>
  <c r="FA2" i="1"/>
  <c r="EY2" i="1"/>
  <c r="EW2" i="1"/>
  <c r="EU2" i="1"/>
  <c r="ES2" i="1"/>
  <c r="EQ2" i="1"/>
  <c r="EO2" i="1"/>
  <c r="EM2" i="1"/>
  <c r="EK2" i="1"/>
  <c r="EI2" i="1"/>
  <c r="EG2" i="1"/>
  <c r="EE2" i="1"/>
  <c r="EC2" i="1"/>
  <c r="EA2" i="1"/>
  <c r="DY2" i="1"/>
  <c r="DW2" i="1"/>
  <c r="DU2" i="1"/>
  <c r="DS2" i="1"/>
  <c r="DQ2" i="1"/>
  <c r="DO2" i="1"/>
  <c r="DM2" i="1"/>
  <c r="DK2" i="1"/>
  <c r="DI2" i="1"/>
  <c r="DG2" i="1"/>
  <c r="DE2" i="1"/>
  <c r="DC2" i="1"/>
  <c r="DA2" i="1"/>
  <c r="CY2" i="1"/>
  <c r="CW2" i="1"/>
  <c r="CU2" i="1"/>
  <c r="CS2" i="1"/>
  <c r="CQ2" i="1"/>
  <c r="CO2" i="1"/>
  <c r="CM2" i="1"/>
  <c r="CK2" i="1"/>
  <c r="CI2" i="1"/>
  <c r="CG2" i="1"/>
  <c r="CE2" i="1"/>
  <c r="CC2" i="1"/>
  <c r="CA2" i="1"/>
  <c r="BY2" i="1"/>
  <c r="BW2" i="1"/>
  <c r="BU2" i="1"/>
  <c r="BS2" i="1"/>
  <c r="BQ2" i="1"/>
  <c r="BO2" i="1"/>
  <c r="BM2" i="1"/>
  <c r="BK2" i="1"/>
  <c r="BI2" i="1"/>
  <c r="BG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2" i="1"/>
  <c r="E2" i="1"/>
  <c r="C2" i="1"/>
  <c r="A2" i="1"/>
  <c r="I3076" i="2" l="1"/>
  <c r="N3076" i="2" s="1"/>
  <c r="N299" i="2"/>
  <c r="N331" i="2"/>
  <c r="N363" i="2"/>
  <c r="N395" i="2"/>
  <c r="N427" i="2"/>
  <c r="N459" i="2"/>
  <c r="N491" i="2"/>
  <c r="N523" i="2"/>
  <c r="N555" i="2"/>
  <c r="N587" i="2"/>
  <c r="N619" i="2"/>
  <c r="N651" i="2"/>
  <c r="N683" i="2"/>
  <c r="N715" i="2"/>
  <c r="N747" i="2"/>
  <c r="N779" i="2"/>
  <c r="N811" i="2"/>
  <c r="N883" i="2"/>
  <c r="N1771" i="2"/>
  <c r="N1803" i="2"/>
  <c r="N2163" i="2"/>
  <c r="N2923" i="2"/>
  <c r="N2955" i="2"/>
  <c r="N572" i="2"/>
  <c r="N604" i="2"/>
  <c r="N676" i="2"/>
  <c r="N1892" i="2"/>
  <c r="N2668" i="2"/>
  <c r="N757" i="2"/>
  <c r="N235" i="2"/>
  <c r="N267" i="2"/>
  <c r="N819" i="2"/>
  <c r="N1707" i="2"/>
  <c r="N1739" i="2"/>
  <c r="N1811" i="2"/>
  <c r="N2859" i="2"/>
  <c r="N2891" i="2"/>
  <c r="N2963" i="2"/>
  <c r="N444" i="2"/>
  <c r="N476" i="2"/>
  <c r="N508" i="2"/>
  <c r="N540" i="2"/>
  <c r="N612" i="2"/>
  <c r="N1828" i="2"/>
  <c r="N2628" i="2"/>
  <c r="N3196" i="2"/>
  <c r="N549" i="2"/>
  <c r="N693" i="2"/>
  <c r="N171" i="2"/>
  <c r="N203" i="2"/>
  <c r="N275" i="2"/>
  <c r="N1643" i="2"/>
  <c r="N1675" i="2"/>
  <c r="N1747" i="2"/>
  <c r="N2507" i="2"/>
  <c r="N2539" i="2"/>
  <c r="N2571" i="2"/>
  <c r="N2603" i="2"/>
  <c r="N2635" i="2"/>
  <c r="N2667" i="2"/>
  <c r="N2699" i="2"/>
  <c r="N2731" i="2"/>
  <c r="N2763" i="2"/>
  <c r="N2795" i="2"/>
  <c r="N2827" i="2"/>
  <c r="N2899" i="2"/>
  <c r="N380" i="2"/>
  <c r="N412" i="2"/>
  <c r="N548" i="2"/>
  <c r="N1348" i="2"/>
  <c r="N2564" i="2"/>
  <c r="N485" i="2"/>
  <c r="N629" i="2"/>
  <c r="I3395" i="2"/>
  <c r="N3395" i="2" s="1"/>
  <c r="I121" i="2"/>
  <c r="N107" i="2"/>
  <c r="N139" i="2"/>
  <c r="N211" i="2"/>
  <c r="N1579" i="2"/>
  <c r="N1611" i="2"/>
  <c r="N1683" i="2"/>
  <c r="N2379" i="2"/>
  <c r="N2411" i="2"/>
  <c r="N2443" i="2"/>
  <c r="N2475" i="2"/>
  <c r="N2835" i="2"/>
  <c r="N28" i="2"/>
  <c r="N60" i="2"/>
  <c r="N92" i="2"/>
  <c r="N124" i="2"/>
  <c r="N156" i="2"/>
  <c r="N188" i="2"/>
  <c r="N220" i="2"/>
  <c r="N252" i="2"/>
  <c r="N284" i="2"/>
  <c r="N316" i="2"/>
  <c r="N348" i="2"/>
  <c r="N420" i="2"/>
  <c r="N1284" i="2"/>
  <c r="N2500" i="2"/>
  <c r="N421" i="2"/>
  <c r="I1952" i="2"/>
  <c r="N43" i="2"/>
  <c r="N75" i="2"/>
  <c r="N147" i="2"/>
  <c r="N1035" i="2"/>
  <c r="N1067" i="2"/>
  <c r="N1099" i="2"/>
  <c r="N1131" i="2"/>
  <c r="N1163" i="2"/>
  <c r="N1195" i="2"/>
  <c r="N1227" i="2"/>
  <c r="N1259" i="2"/>
  <c r="N1291" i="2"/>
  <c r="N1323" i="2"/>
  <c r="N1355" i="2"/>
  <c r="N1387" i="2"/>
  <c r="N1419" i="2"/>
  <c r="N1451" i="2"/>
  <c r="N1483" i="2"/>
  <c r="N1515" i="2"/>
  <c r="N1547" i="2"/>
  <c r="N1619" i="2"/>
  <c r="N2315" i="2"/>
  <c r="N2347" i="2"/>
  <c r="N2483" i="2"/>
  <c r="N2804" i="2"/>
  <c r="N2852" i="2"/>
  <c r="N2884" i="2"/>
  <c r="N2916" i="2"/>
  <c r="N2948" i="2"/>
  <c r="N2980" i="2"/>
  <c r="N3012" i="2"/>
  <c r="N3044" i="2"/>
  <c r="N3108" i="2"/>
  <c r="N3140" i="2"/>
  <c r="N3204" i="2"/>
  <c r="N3268" i="2"/>
  <c r="N3332" i="2"/>
  <c r="N3404" i="2"/>
  <c r="N3468" i="2"/>
  <c r="N3366" i="2"/>
  <c r="N356" i="2"/>
  <c r="N1220" i="2"/>
  <c r="N2436" i="2"/>
  <c r="N357" i="2"/>
  <c r="N565" i="2"/>
  <c r="I2710" i="2"/>
  <c r="N83" i="2"/>
  <c r="N971" i="2"/>
  <c r="N1003" i="2"/>
  <c r="N1555" i="2"/>
  <c r="N2251" i="2"/>
  <c r="N2283" i="2"/>
  <c r="N2355" i="2"/>
  <c r="N2740" i="2"/>
  <c r="N3446" i="2"/>
  <c r="N764" i="2"/>
  <c r="N796" i="2"/>
  <c r="N828" i="2"/>
  <c r="N860" i="2"/>
  <c r="N892" i="2"/>
  <c r="N924" i="2"/>
  <c r="N956" i="2"/>
  <c r="N988" i="2"/>
  <c r="N1020" i="2"/>
  <c r="N1156" i="2"/>
  <c r="N2372" i="2"/>
  <c r="N907" i="2"/>
  <c r="N939" i="2"/>
  <c r="N1011" i="2"/>
  <c r="N2187" i="2"/>
  <c r="N2219" i="2"/>
  <c r="N2291" i="2"/>
  <c r="N3051" i="2"/>
  <c r="N3083" i="2"/>
  <c r="N3115" i="2"/>
  <c r="N3147" i="2"/>
  <c r="N3179" i="2"/>
  <c r="N3211" i="2"/>
  <c r="N3243" i="2"/>
  <c r="N3371" i="2"/>
  <c r="N3403" i="2"/>
  <c r="N3435" i="2"/>
  <c r="N3467" i="2"/>
  <c r="N3499" i="2"/>
  <c r="N2676" i="2"/>
  <c r="N2756" i="2"/>
  <c r="N700" i="2"/>
  <c r="N732" i="2"/>
  <c r="N1092" i="2"/>
  <c r="N2020" i="2"/>
  <c r="N2796" i="2"/>
  <c r="N885" i="2"/>
  <c r="I53" i="2"/>
  <c r="I806" i="2"/>
  <c r="N806" i="2" s="1"/>
  <c r="N843" i="2"/>
  <c r="N875" i="2"/>
  <c r="N947" i="2"/>
  <c r="N1835" i="2"/>
  <c r="N1867" i="2"/>
  <c r="N1899" i="2"/>
  <c r="N1931" i="2"/>
  <c r="N1963" i="2"/>
  <c r="N1995" i="2"/>
  <c r="N2027" i="2"/>
  <c r="N2059" i="2"/>
  <c r="N2091" i="2"/>
  <c r="N2123" i="2"/>
  <c r="N2155" i="2"/>
  <c r="N2227" i="2"/>
  <c r="N2987" i="2"/>
  <c r="N3019" i="2"/>
  <c r="N2692" i="2"/>
  <c r="N636" i="2"/>
  <c r="N668" i="2"/>
  <c r="N740" i="2"/>
  <c r="N1956" i="2"/>
  <c r="N2732" i="2"/>
  <c r="N613" i="2"/>
  <c r="N821" i="2"/>
  <c r="N1052" i="2"/>
  <c r="N1084" i="2"/>
  <c r="N1116" i="2"/>
  <c r="N1148" i="2"/>
  <c r="N1180" i="2"/>
  <c r="N1212" i="2"/>
  <c r="N1244" i="2"/>
  <c r="N1276" i="2"/>
  <c r="N1308" i="2"/>
  <c r="N1340" i="2"/>
  <c r="N1372" i="2"/>
  <c r="N1404" i="2"/>
  <c r="N1436" i="2"/>
  <c r="N1468" i="2"/>
  <c r="N1500" i="2"/>
  <c r="N1564" i="2"/>
  <c r="N1596" i="2"/>
  <c r="N1628" i="2"/>
  <c r="N1660" i="2"/>
  <c r="N1692" i="2"/>
  <c r="N1724" i="2"/>
  <c r="N1756" i="2"/>
  <c r="N1788" i="2"/>
  <c r="N1820" i="2"/>
  <c r="N1852" i="2"/>
  <c r="N1916" i="2"/>
  <c r="N1948" i="2"/>
  <c r="N1980" i="2"/>
  <c r="N2012" i="2"/>
  <c r="N2044" i="2"/>
  <c r="N2076" i="2"/>
  <c r="N2108" i="2"/>
  <c r="N2140" i="2"/>
  <c r="N2172" i="2"/>
  <c r="N2204" i="2"/>
  <c r="N2236" i="2"/>
  <c r="N2268" i="2"/>
  <c r="N2300" i="2"/>
  <c r="N2332" i="2"/>
  <c r="N2364" i="2"/>
  <c r="N2396" i="2"/>
  <c r="N2428" i="2"/>
  <c r="N2460" i="2"/>
  <c r="N2492" i="2"/>
  <c r="N2524" i="2"/>
  <c r="N2556" i="2"/>
  <c r="N2588" i="2"/>
  <c r="N2620" i="2"/>
  <c r="N2652" i="2"/>
  <c r="N2716" i="2"/>
  <c r="N2780" i="2"/>
  <c r="N3164" i="2"/>
  <c r="N3212" i="2"/>
  <c r="N3276" i="2"/>
  <c r="N3340" i="2"/>
  <c r="N3396" i="2"/>
  <c r="N3460" i="2"/>
  <c r="N3350" i="2"/>
  <c r="N29" i="2"/>
  <c r="N61" i="2"/>
  <c r="N93" i="2"/>
  <c r="N125" i="2"/>
  <c r="N157" i="2"/>
  <c r="N221" i="2"/>
  <c r="N253" i="2"/>
  <c r="N285" i="2"/>
  <c r="N317" i="2"/>
  <c r="N349" i="2"/>
  <c r="N381" i="2"/>
  <c r="N413" i="2"/>
  <c r="N445" i="2"/>
  <c r="N477" i="2"/>
  <c r="N509" i="2"/>
  <c r="N541" i="2"/>
  <c r="N573" i="2"/>
  <c r="N605" i="2"/>
  <c r="N637" i="2"/>
  <c r="N669" i="2"/>
  <c r="N701" i="2"/>
  <c r="N733" i="2"/>
  <c r="N765" i="2"/>
  <c r="N797" i="2"/>
  <c r="N829" i="2"/>
  <c r="N861" i="2"/>
  <c r="N893" i="2"/>
  <c r="N925" i="2"/>
  <c r="N1101" i="2"/>
  <c r="N1133" i="2"/>
  <c r="N1373" i="2"/>
  <c r="N1405" i="2"/>
  <c r="N1645" i="2"/>
  <c r="N1677" i="2"/>
  <c r="N1893" i="2"/>
  <c r="N2029" i="2"/>
  <c r="N2061" i="2"/>
  <c r="N2093" i="2"/>
  <c r="N2229" i="2"/>
  <c r="N2501" i="2"/>
  <c r="N2765" i="2"/>
  <c r="N2797" i="2"/>
  <c r="N2829" i="2"/>
  <c r="N2901" i="2"/>
  <c r="N3045" i="2"/>
  <c r="N3181" i="2"/>
  <c r="N3213" i="2"/>
  <c r="N46" i="2"/>
  <c r="N150" i="2"/>
  <c r="N182" i="2"/>
  <c r="N254" i="2"/>
  <c r="N462" i="2"/>
  <c r="N662" i="2"/>
  <c r="N694" i="2"/>
  <c r="N1142" i="2"/>
  <c r="N1174" i="2"/>
  <c r="N1454" i="2"/>
  <c r="N1526" i="2"/>
  <c r="N1598" i="2"/>
  <c r="N1870" i="2"/>
  <c r="N2006" i="2"/>
  <c r="N2038" i="2"/>
  <c r="N2078" i="2"/>
  <c r="N2414" i="2"/>
  <c r="N2582" i="2"/>
  <c r="N3094" i="2"/>
  <c r="N3238" i="2"/>
  <c r="N127" i="2"/>
  <c r="N263" i="2"/>
  <c r="N295" i="2"/>
  <c r="N327" i="2"/>
  <c r="N399" i="2"/>
  <c r="N871" i="2"/>
  <c r="N903" i="2"/>
  <c r="N1479" i="2"/>
  <c r="N1511" i="2"/>
  <c r="N2087" i="2"/>
  <c r="N2119" i="2"/>
  <c r="N2631" i="2"/>
  <c r="N2663" i="2"/>
  <c r="N2695" i="2"/>
  <c r="N2727" i="2"/>
  <c r="N2759" i="2"/>
  <c r="N2791" i="2"/>
  <c r="N3239" i="2"/>
  <c r="N3271" i="2"/>
  <c r="N2986" i="2"/>
  <c r="N464" i="2"/>
  <c r="N1184" i="2"/>
  <c r="N1216" i="2"/>
  <c r="N1432" i="2"/>
  <c r="N2144" i="2"/>
  <c r="N3192" i="2"/>
  <c r="N3360" i="2"/>
  <c r="N3466" i="2"/>
  <c r="N505" i="2"/>
  <c r="N817" i="2"/>
  <c r="N1201" i="2"/>
  <c r="N1913" i="2"/>
  <c r="N2353" i="2"/>
  <c r="N2777" i="2"/>
  <c r="N3321" i="2"/>
  <c r="N314" i="2"/>
  <c r="N1114" i="2"/>
  <c r="N1410" i="2"/>
  <c r="N1514" i="2"/>
  <c r="N1618" i="2"/>
  <c r="N1658" i="2"/>
  <c r="N2818" i="2"/>
  <c r="N1037" i="2"/>
  <c r="N1069" i="2"/>
  <c r="N1309" i="2"/>
  <c r="N1341" i="2"/>
  <c r="N1581" i="2"/>
  <c r="N1613" i="2"/>
  <c r="N1685" i="2"/>
  <c r="N1829" i="2"/>
  <c r="N1965" i="2"/>
  <c r="N1997" i="2"/>
  <c r="N2101" i="2"/>
  <c r="N2437" i="2"/>
  <c r="N2573" i="2"/>
  <c r="N2605" i="2"/>
  <c r="N2637" i="2"/>
  <c r="N2669" i="2"/>
  <c r="N2701" i="2"/>
  <c r="N2733" i="2"/>
  <c r="N2837" i="2"/>
  <c r="N3117" i="2"/>
  <c r="N3149" i="2"/>
  <c r="N86" i="2"/>
  <c r="N118" i="2"/>
  <c r="N190" i="2"/>
  <c r="N398" i="2"/>
  <c r="N598" i="2"/>
  <c r="N630" i="2"/>
  <c r="N1078" i="2"/>
  <c r="N1110" i="2"/>
  <c r="N1494" i="2"/>
  <c r="N1534" i="2"/>
  <c r="N1942" i="2"/>
  <c r="N1974" i="2"/>
  <c r="N3110" i="2"/>
  <c r="N63" i="2"/>
  <c r="N199" i="2"/>
  <c r="N231" i="2"/>
  <c r="N335" i="2"/>
  <c r="N807" i="2"/>
  <c r="N839" i="2"/>
  <c r="N1415" i="2"/>
  <c r="N1447" i="2"/>
  <c r="N2023" i="2"/>
  <c r="N2055" i="2"/>
  <c r="N2567" i="2"/>
  <c r="N2599" i="2"/>
  <c r="N3071" i="2"/>
  <c r="N3175" i="2"/>
  <c r="N3207" i="2"/>
  <c r="N3279" i="2"/>
  <c r="N19" i="2"/>
  <c r="N51" i="2"/>
  <c r="N115" i="2"/>
  <c r="N179" i="2"/>
  <c r="N243" i="2"/>
  <c r="N307" i="2"/>
  <c r="N339" i="2"/>
  <c r="N371" i="2"/>
  <c r="N403" i="2"/>
  <c r="N435" i="2"/>
  <c r="N467" i="2"/>
  <c r="N499" i="2"/>
  <c r="N531" i="2"/>
  <c r="N563" i="2"/>
  <c r="N595" i="2"/>
  <c r="N627" i="2"/>
  <c r="N659" i="2"/>
  <c r="N691" i="2"/>
  <c r="N723" i="2"/>
  <c r="N755" i="2"/>
  <c r="N787" i="2"/>
  <c r="N851" i="2"/>
  <c r="N915" i="2"/>
  <c r="N979" i="2"/>
  <c r="N1043" i="2"/>
  <c r="N1075" i="2"/>
  <c r="N1107" i="2"/>
  <c r="N1139" i="2"/>
  <c r="N1171" i="2"/>
  <c r="N1203" i="2"/>
  <c r="N1235" i="2"/>
  <c r="N1267" i="2"/>
  <c r="N1299" i="2"/>
  <c r="N1331" i="2"/>
  <c r="N1363" i="2"/>
  <c r="N1395" i="2"/>
  <c r="N1427" i="2"/>
  <c r="N1459" i="2"/>
  <c r="N1491" i="2"/>
  <c r="N1523" i="2"/>
  <c r="N1587" i="2"/>
  <c r="N1651" i="2"/>
  <c r="N1715" i="2"/>
  <c r="N1779" i="2"/>
  <c r="N1843" i="2"/>
  <c r="N1875" i="2"/>
  <c r="N1907" i="2"/>
  <c r="N1939" i="2"/>
  <c r="N1971" i="2"/>
  <c r="N2003" i="2"/>
  <c r="N2035" i="2"/>
  <c r="N2067" i="2"/>
  <c r="N2099" i="2"/>
  <c r="N2131" i="2"/>
  <c r="N2195" i="2"/>
  <c r="N2259" i="2"/>
  <c r="N2323" i="2"/>
  <c r="N2387" i="2"/>
  <c r="N2419" i="2"/>
  <c r="N2451" i="2"/>
  <c r="N2515" i="2"/>
  <c r="N2547" i="2"/>
  <c r="N2579" i="2"/>
  <c r="N2611" i="2"/>
  <c r="N2643" i="2"/>
  <c r="N2675" i="2"/>
  <c r="N2707" i="2"/>
  <c r="N2739" i="2"/>
  <c r="N2771" i="2"/>
  <c r="N2803" i="2"/>
  <c r="N2867" i="2"/>
  <c r="N2931" i="2"/>
  <c r="N2995" i="2"/>
  <c r="N3059" i="2"/>
  <c r="N3091" i="2"/>
  <c r="N3123" i="2"/>
  <c r="N3155" i="2"/>
  <c r="N3187" i="2"/>
  <c r="N3219" i="2"/>
  <c r="N3251" i="2"/>
  <c r="N3283" i="2"/>
  <c r="N3315" i="2"/>
  <c r="N3347" i="2"/>
  <c r="N3379" i="2"/>
  <c r="N3411" i="2"/>
  <c r="N3443" i="2"/>
  <c r="N3475" i="2"/>
  <c r="N3507" i="2"/>
  <c r="N2820" i="2"/>
  <c r="N2860" i="2"/>
  <c r="N2892" i="2"/>
  <c r="N2924" i="2"/>
  <c r="N2956" i="2"/>
  <c r="N2988" i="2"/>
  <c r="N3020" i="2"/>
  <c r="N3084" i="2"/>
  <c r="N3116" i="2"/>
  <c r="N3148" i="2"/>
  <c r="N3220" i="2"/>
  <c r="N3284" i="2"/>
  <c r="N3348" i="2"/>
  <c r="N3420" i="2"/>
  <c r="N3484" i="2"/>
  <c r="N36" i="2"/>
  <c r="N68" i="2"/>
  <c r="N100" i="2"/>
  <c r="N132" i="2"/>
  <c r="N164" i="2"/>
  <c r="N196" i="2"/>
  <c r="N228" i="2"/>
  <c r="N260" i="2"/>
  <c r="N292" i="2"/>
  <c r="N324" i="2"/>
  <c r="N388" i="2"/>
  <c r="N452" i="2"/>
  <c r="N484" i="2"/>
  <c r="N516" i="2"/>
  <c r="N580" i="2"/>
  <c r="N644" i="2"/>
  <c r="N708" i="2"/>
  <c r="N772" i="2"/>
  <c r="N804" i="2"/>
  <c r="N836" i="2"/>
  <c r="N868" i="2"/>
  <c r="N900" i="2"/>
  <c r="N932" i="2"/>
  <c r="N964" i="2"/>
  <c r="N996" i="2"/>
  <c r="N1028" i="2"/>
  <c r="N1060" i="2"/>
  <c r="N1124" i="2"/>
  <c r="N1188" i="2"/>
  <c r="N1252" i="2"/>
  <c r="N1316" i="2"/>
  <c r="N1380" i="2"/>
  <c r="N1412" i="2"/>
  <c r="N1444" i="2"/>
  <c r="N1476" i="2"/>
  <c r="N1508" i="2"/>
  <c r="N1540" i="2"/>
  <c r="N1572" i="2"/>
  <c r="N1604" i="2"/>
  <c r="N1636" i="2"/>
  <c r="N1668" i="2"/>
  <c r="N1700" i="2"/>
  <c r="N1732" i="2"/>
  <c r="N1764" i="2"/>
  <c r="N1796" i="2"/>
  <c r="N1860" i="2"/>
  <c r="N1924" i="2"/>
  <c r="N1988" i="2"/>
  <c r="N2052" i="2"/>
  <c r="N2084" i="2"/>
  <c r="N2116" i="2"/>
  <c r="N2148" i="2"/>
  <c r="N2180" i="2"/>
  <c r="N2212" i="2"/>
  <c r="N2244" i="2"/>
  <c r="N2276" i="2"/>
  <c r="N2308" i="2"/>
  <c r="N2340" i="2"/>
  <c r="N2404" i="2"/>
  <c r="N2468" i="2"/>
  <c r="N2532" i="2"/>
  <c r="N2596" i="2"/>
  <c r="N3180" i="2"/>
  <c r="N3228" i="2"/>
  <c r="N3292" i="2"/>
  <c r="N3356" i="2"/>
  <c r="N3412" i="2"/>
  <c r="N3476" i="2"/>
  <c r="N3414" i="2"/>
  <c r="N37" i="2"/>
  <c r="N69" i="2"/>
  <c r="N101" i="2"/>
  <c r="N133" i="2"/>
  <c r="N165" i="2"/>
  <c r="N197" i="2"/>
  <c r="N229" i="2"/>
  <c r="N261" i="2"/>
  <c r="N293" i="2"/>
  <c r="N325" i="2"/>
  <c r="N389" i="2"/>
  <c r="N453" i="2"/>
  <c r="N517" i="2"/>
  <c r="N581" i="2"/>
  <c r="N645" i="2"/>
  <c r="N677" i="2"/>
  <c r="N709" i="2"/>
  <c r="N741" i="2"/>
  <c r="N773" i="2"/>
  <c r="N805" i="2"/>
  <c r="N837" i="2"/>
  <c r="N869" i="2"/>
  <c r="N901" i="2"/>
  <c r="N933" i="2"/>
  <c r="N1245" i="2"/>
  <c r="N1277" i="2"/>
  <c r="N1517" i="2"/>
  <c r="N1549" i="2"/>
  <c r="N1621" i="2"/>
  <c r="N1765" i="2"/>
  <c r="N1901" i="2"/>
  <c r="N1933" i="2"/>
  <c r="N2373" i="2"/>
  <c r="N2509" i="2"/>
  <c r="N2541" i="2"/>
  <c r="N3053" i="2"/>
  <c r="N3085" i="2"/>
  <c r="N54" i="2"/>
  <c r="N126" i="2"/>
  <c r="N334" i="2"/>
  <c r="N470" i="2"/>
  <c r="N502" i="2"/>
  <c r="N566" i="2"/>
  <c r="N1014" i="2"/>
  <c r="N1046" i="2"/>
  <c r="N1390" i="2"/>
  <c r="N1462" i="2"/>
  <c r="N1878" i="2"/>
  <c r="N1910" i="2"/>
  <c r="N2422" i="2"/>
  <c r="N2454" i="2"/>
  <c r="N2486" i="2"/>
  <c r="N2518" i="2"/>
  <c r="N3030" i="2"/>
  <c r="N3062" i="2"/>
  <c r="N135" i="2"/>
  <c r="N167" i="2"/>
  <c r="N743" i="2"/>
  <c r="N775" i="2"/>
  <c r="N1287" i="2"/>
  <c r="N1319" i="2"/>
  <c r="N1351" i="2"/>
  <c r="N1383" i="2"/>
  <c r="N1959" i="2"/>
  <c r="N1991" i="2"/>
  <c r="N2503" i="2"/>
  <c r="N2535" i="2"/>
  <c r="N2607" i="2"/>
  <c r="N3007" i="2"/>
  <c r="N3111" i="2"/>
  <c r="N3143" i="2"/>
  <c r="N3215" i="2"/>
  <c r="N992" i="2"/>
  <c r="N973" i="2"/>
  <c r="N1005" i="2"/>
  <c r="N1181" i="2"/>
  <c r="N1213" i="2"/>
  <c r="N1285" i="2"/>
  <c r="N1453" i="2"/>
  <c r="N1485" i="2"/>
  <c r="N1557" i="2"/>
  <c r="N1837" i="2"/>
  <c r="N1869" i="2"/>
  <c r="N2445" i="2"/>
  <c r="N2477" i="2"/>
  <c r="N2917" i="2"/>
  <c r="N22" i="2"/>
  <c r="N62" i="2"/>
  <c r="N406" i="2"/>
  <c r="N438" i="2"/>
  <c r="N950" i="2"/>
  <c r="N982" i="2"/>
  <c r="N1326" i="2"/>
  <c r="N1430" i="2"/>
  <c r="N1470" i="2"/>
  <c r="N1814" i="2"/>
  <c r="N1846" i="2"/>
  <c r="N2294" i="2"/>
  <c r="N2326" i="2"/>
  <c r="N2358" i="2"/>
  <c r="N2390" i="2"/>
  <c r="N2734" i="2"/>
  <c r="N2966" i="2"/>
  <c r="N2998" i="2"/>
  <c r="N3070" i="2"/>
  <c r="N71" i="2"/>
  <c r="N103" i="2"/>
  <c r="N615" i="2"/>
  <c r="N647" i="2"/>
  <c r="N679" i="2"/>
  <c r="N711" i="2"/>
  <c r="N1223" i="2"/>
  <c r="N1255" i="2"/>
  <c r="N1727" i="2"/>
  <c r="N1895" i="2"/>
  <c r="N1927" i="2"/>
  <c r="N1999" i="2"/>
  <c r="N2271" i="2"/>
  <c r="N2439" i="2"/>
  <c r="N2471" i="2"/>
  <c r="N2543" i="2"/>
  <c r="N2943" i="2"/>
  <c r="N3079" i="2"/>
  <c r="N3151" i="2"/>
  <c r="N760" i="2"/>
  <c r="N864" i="2"/>
  <c r="N27" i="2"/>
  <c r="N59" i="2"/>
  <c r="N91" i="2"/>
  <c r="N123" i="2"/>
  <c r="N155" i="2"/>
  <c r="N187" i="2"/>
  <c r="N219" i="2"/>
  <c r="N251" i="2"/>
  <c r="N283" i="2"/>
  <c r="N315" i="2"/>
  <c r="N347" i="2"/>
  <c r="N379" i="2"/>
  <c r="N411" i="2"/>
  <c r="N443" i="2"/>
  <c r="N475" i="2"/>
  <c r="N507" i="2"/>
  <c r="N539" i="2"/>
  <c r="N571" i="2"/>
  <c r="N603" i="2"/>
  <c r="N635" i="2"/>
  <c r="N667" i="2"/>
  <c r="N699" i="2"/>
  <c r="N731" i="2"/>
  <c r="N763" i="2"/>
  <c r="N795" i="2"/>
  <c r="N827" i="2"/>
  <c r="N859" i="2"/>
  <c r="N891" i="2"/>
  <c r="N923" i="2"/>
  <c r="N955" i="2"/>
  <c r="N987" i="2"/>
  <c r="N1019" i="2"/>
  <c r="N1051" i="2"/>
  <c r="N1083" i="2"/>
  <c r="N1115" i="2"/>
  <c r="N1147" i="2"/>
  <c r="N1179" i="2"/>
  <c r="N1211" i="2"/>
  <c r="N1243" i="2"/>
  <c r="N1275" i="2"/>
  <c r="N1307" i="2"/>
  <c r="N1339" i="2"/>
  <c r="N1371" i="2"/>
  <c r="N1403" i="2"/>
  <c r="N1435" i="2"/>
  <c r="N1467" i="2"/>
  <c r="N1499" i="2"/>
  <c r="N1531" i="2"/>
  <c r="N1563" i="2"/>
  <c r="N1595" i="2"/>
  <c r="N1627" i="2"/>
  <c r="N1659" i="2"/>
  <c r="N1691" i="2"/>
  <c r="N1723" i="2"/>
  <c r="N1755" i="2"/>
  <c r="N1787" i="2"/>
  <c r="N1819" i="2"/>
  <c r="N1851" i="2"/>
  <c r="N1883" i="2"/>
  <c r="N1915" i="2"/>
  <c r="N1947" i="2"/>
  <c r="N1979" i="2"/>
  <c r="N2011" i="2"/>
  <c r="N2043" i="2"/>
  <c r="N2075" i="2"/>
  <c r="N2107" i="2"/>
  <c r="N2139" i="2"/>
  <c r="N2171" i="2"/>
  <c r="N2235" i="2"/>
  <c r="N2267" i="2"/>
  <c r="N2331" i="2"/>
  <c r="N2363" i="2"/>
  <c r="N2395" i="2"/>
  <c r="N2427" i="2"/>
  <c r="N2491" i="2"/>
  <c r="N2523" i="2"/>
  <c r="N2555" i="2"/>
  <c r="N2587" i="2"/>
  <c r="N2619" i="2"/>
  <c r="N2651" i="2"/>
  <c r="N2683" i="2"/>
  <c r="N2715" i="2"/>
  <c r="N2747" i="2"/>
  <c r="N2779" i="2"/>
  <c r="N2811" i="2"/>
  <c r="N2843" i="2"/>
  <c r="N2875" i="2"/>
  <c r="N2907" i="2"/>
  <c r="N2939" i="2"/>
  <c r="N2971" i="2"/>
  <c r="N3003" i="2"/>
  <c r="N3035" i="2"/>
  <c r="N3067" i="2"/>
  <c r="N3099" i="2"/>
  <c r="N3131" i="2"/>
  <c r="N3163" i="2"/>
  <c r="N3195" i="2"/>
  <c r="N3227" i="2"/>
  <c r="N3259" i="2"/>
  <c r="N3291" i="2"/>
  <c r="N3323" i="2"/>
  <c r="N3355" i="2"/>
  <c r="N3387" i="2"/>
  <c r="N3419" i="2"/>
  <c r="N3451" i="2"/>
  <c r="N3483" i="2"/>
  <c r="N15" i="2"/>
  <c r="N2708" i="2"/>
  <c r="N2772" i="2"/>
  <c r="N2836" i="2"/>
  <c r="N2868" i="2"/>
  <c r="N2900" i="2"/>
  <c r="N2932" i="2"/>
  <c r="N2964" i="2"/>
  <c r="N2996" i="2"/>
  <c r="N3028" i="2"/>
  <c r="N3060" i="2"/>
  <c r="N3092" i="2"/>
  <c r="N3124" i="2"/>
  <c r="N3156" i="2"/>
  <c r="N3236" i="2"/>
  <c r="N3300" i="2"/>
  <c r="N3364" i="2"/>
  <c r="N3436" i="2"/>
  <c r="N3254" i="2"/>
  <c r="N10" i="2"/>
  <c r="N44" i="2"/>
  <c r="N76" i="2"/>
  <c r="N108" i="2"/>
  <c r="N140" i="2"/>
  <c r="N172" i="2"/>
  <c r="N204" i="2"/>
  <c r="N236" i="2"/>
  <c r="N268" i="2"/>
  <c r="N300" i="2"/>
  <c r="N332" i="2"/>
  <c r="N364" i="2"/>
  <c r="N396" i="2"/>
  <c r="N428" i="2"/>
  <c r="N460" i="2"/>
  <c r="N492" i="2"/>
  <c r="N524" i="2"/>
  <c r="N556" i="2"/>
  <c r="N588" i="2"/>
  <c r="N620" i="2"/>
  <c r="N652" i="2"/>
  <c r="N684" i="2"/>
  <c r="N716" i="2"/>
  <c r="N748" i="2"/>
  <c r="N780" i="2"/>
  <c r="N812" i="2"/>
  <c r="N844" i="2"/>
  <c r="N876" i="2"/>
  <c r="N908" i="2"/>
  <c r="N940" i="2"/>
  <c r="N972" i="2"/>
  <c r="N1004" i="2"/>
  <c r="N1036" i="2"/>
  <c r="N1068" i="2"/>
  <c r="N1100" i="2"/>
  <c r="N1132" i="2"/>
  <c r="N1164" i="2"/>
  <c r="N1196" i="2"/>
  <c r="N1228" i="2"/>
  <c r="N1260" i="2"/>
  <c r="N1292" i="2"/>
  <c r="N1324" i="2"/>
  <c r="N1356" i="2"/>
  <c r="N1388" i="2"/>
  <c r="N1420" i="2"/>
  <c r="N1452" i="2"/>
  <c r="N1484" i="2"/>
  <c r="N1516" i="2"/>
  <c r="N1548" i="2"/>
  <c r="N1580" i="2"/>
  <c r="N1612" i="2"/>
  <c r="N1644" i="2"/>
  <c r="N1676" i="2"/>
  <c r="N1708" i="2"/>
  <c r="N1740" i="2"/>
  <c r="N1772" i="2"/>
  <c r="N1804" i="2"/>
  <c r="N1836" i="2"/>
  <c r="N1868" i="2"/>
  <c r="N1900" i="2"/>
  <c r="N1932" i="2"/>
  <c r="N1964" i="2"/>
  <c r="N1996" i="2"/>
  <c r="N2028" i="2"/>
  <c r="N2060" i="2"/>
  <c r="N2092" i="2"/>
  <c r="N2124" i="2"/>
  <c r="N2156" i="2"/>
  <c r="N2188" i="2"/>
  <c r="N2220" i="2"/>
  <c r="N2252" i="2"/>
  <c r="N2284" i="2"/>
  <c r="N2316" i="2"/>
  <c r="N2348" i="2"/>
  <c r="N2380" i="2"/>
  <c r="N2412" i="2"/>
  <c r="N2444" i="2"/>
  <c r="N2476" i="2"/>
  <c r="N2508" i="2"/>
  <c r="N2540" i="2"/>
  <c r="N2572" i="2"/>
  <c r="N2604" i="2"/>
  <c r="N2636" i="2"/>
  <c r="N2684" i="2"/>
  <c r="N2748" i="2"/>
  <c r="N2812" i="2"/>
  <c r="N3188" i="2"/>
  <c r="N3244" i="2"/>
  <c r="N3372" i="2"/>
  <c r="N3428" i="2"/>
  <c r="N16" i="2"/>
  <c r="N3478" i="2"/>
  <c r="N45" i="2"/>
  <c r="N77" i="2"/>
  <c r="N109" i="2"/>
  <c r="N141" i="2"/>
  <c r="N173" i="2"/>
  <c r="N205" i="2"/>
  <c r="N237" i="2"/>
  <c r="N269" i="2"/>
  <c r="N301" i="2"/>
  <c r="N333" i="2"/>
  <c r="N365" i="2"/>
  <c r="N397" i="2"/>
  <c r="N429" i="2"/>
  <c r="N461" i="2"/>
  <c r="N493" i="2"/>
  <c r="N525" i="2"/>
  <c r="N557" i="2"/>
  <c r="N589" i="2"/>
  <c r="N621" i="2"/>
  <c r="N653" i="2"/>
  <c r="N685" i="2"/>
  <c r="N717" i="2"/>
  <c r="N749" i="2"/>
  <c r="N781" i="2"/>
  <c r="N813" i="2"/>
  <c r="N845" i="2"/>
  <c r="N877" i="2"/>
  <c r="N909" i="2"/>
  <c r="N941" i="2"/>
  <c r="N1013" i="2"/>
  <c r="N1117" i="2"/>
  <c r="N1149" i="2"/>
  <c r="N1221" i="2"/>
  <c r="N1389" i="2"/>
  <c r="N1421" i="2"/>
  <c r="N1493" i="2"/>
  <c r="N1773" i="2"/>
  <c r="N1805" i="2"/>
  <c r="N2381" i="2"/>
  <c r="N2413" i="2"/>
  <c r="N2989" i="2"/>
  <c r="N3021" i="2"/>
  <c r="N3301" i="2"/>
  <c r="N3469" i="2"/>
  <c r="N3501" i="2"/>
  <c r="N3118" i="2"/>
  <c r="N3182" i="2"/>
  <c r="N3278" i="2"/>
  <c r="N342" i="2"/>
  <c r="N374" i="2"/>
  <c r="N782" i="2"/>
  <c r="N886" i="2"/>
  <c r="N918" i="2"/>
  <c r="N990" i="2"/>
  <c r="N1262" i="2"/>
  <c r="N1398" i="2"/>
  <c r="N1750" i="2"/>
  <c r="N1782" i="2"/>
  <c r="N2230" i="2"/>
  <c r="N2262" i="2"/>
  <c r="N2670" i="2"/>
  <c r="N2902" i="2"/>
  <c r="N2934" i="2"/>
  <c r="N3006" i="2"/>
  <c r="N551" i="2"/>
  <c r="N583" i="2"/>
  <c r="N719" i="2"/>
  <c r="N991" i="2"/>
  <c r="N1159" i="2"/>
  <c r="N1191" i="2"/>
  <c r="N1263" i="2"/>
  <c r="N1599" i="2"/>
  <c r="N1831" i="2"/>
  <c r="N1863" i="2"/>
  <c r="N1935" i="2"/>
  <c r="N2207" i="2"/>
  <c r="N2375" i="2"/>
  <c r="N2407" i="2"/>
  <c r="N2479" i="2"/>
  <c r="N2879" i="2"/>
  <c r="N3015" i="2"/>
  <c r="N3047" i="2"/>
  <c r="N3087" i="2"/>
  <c r="N552" i="2"/>
  <c r="N656" i="2"/>
  <c r="N688" i="2"/>
  <c r="N800" i="2"/>
  <c r="N949" i="2"/>
  <c r="N1053" i="2"/>
  <c r="N1085" i="2"/>
  <c r="N1157" i="2"/>
  <c r="N1293" i="2"/>
  <c r="N1325" i="2"/>
  <c r="N1357" i="2"/>
  <c r="N1429" i="2"/>
  <c r="N2317" i="2"/>
  <c r="N2349" i="2"/>
  <c r="N2925" i="2"/>
  <c r="N2957" i="2"/>
  <c r="N3029" i="2"/>
  <c r="N3237" i="2"/>
  <c r="N3405" i="2"/>
  <c r="N3437" i="2"/>
  <c r="N718" i="2"/>
  <c r="N822" i="2"/>
  <c r="N854" i="2"/>
  <c r="N926" i="2"/>
  <c r="N1334" i="2"/>
  <c r="N1366" i="2"/>
  <c r="N1686" i="2"/>
  <c r="N1718" i="2"/>
  <c r="N1790" i="2"/>
  <c r="N2062" i="2"/>
  <c r="N2166" i="2"/>
  <c r="N2198" i="2"/>
  <c r="N2270" i="2"/>
  <c r="N2606" i="2"/>
  <c r="N2742" i="2"/>
  <c r="N2774" i="2"/>
  <c r="N2806" i="2"/>
  <c r="N2838" i="2"/>
  <c r="N2870" i="2"/>
  <c r="N2942" i="2"/>
  <c r="N39" i="2"/>
  <c r="N487" i="2"/>
  <c r="N519" i="2"/>
  <c r="N591" i="2"/>
  <c r="N927" i="2"/>
  <c r="N1095" i="2"/>
  <c r="N1127" i="2"/>
  <c r="N1199" i="2"/>
  <c r="N1535" i="2"/>
  <c r="N1735" i="2"/>
  <c r="N1767" i="2"/>
  <c r="N1799" i="2"/>
  <c r="N1871" i="2"/>
  <c r="N2143" i="2"/>
  <c r="N2279" i="2"/>
  <c r="N2311" i="2"/>
  <c r="N2343" i="2"/>
  <c r="N2415" i="2"/>
  <c r="N2815" i="2"/>
  <c r="N2951" i="2"/>
  <c r="N2983" i="2"/>
  <c r="N520" i="2"/>
  <c r="N35" i="2"/>
  <c r="N67" i="2"/>
  <c r="N99" i="2"/>
  <c r="N131" i="2"/>
  <c r="N163" i="2"/>
  <c r="N195" i="2"/>
  <c r="N227" i="2"/>
  <c r="N259" i="2"/>
  <c r="N291" i="2"/>
  <c r="N323" i="2"/>
  <c r="N355" i="2"/>
  <c r="N387" i="2"/>
  <c r="N419" i="2"/>
  <c r="N451" i="2"/>
  <c r="N483" i="2"/>
  <c r="N515" i="2"/>
  <c r="N547" i="2"/>
  <c r="N579" i="2"/>
  <c r="N611" i="2"/>
  <c r="N643" i="2"/>
  <c r="N675" i="2"/>
  <c r="N707" i="2"/>
  <c r="N739" i="2"/>
  <c r="N771" i="2"/>
  <c r="N803" i="2"/>
  <c r="N835" i="2"/>
  <c r="N867" i="2"/>
  <c r="N899" i="2"/>
  <c r="N931" i="2"/>
  <c r="N963" i="2"/>
  <c r="N995" i="2"/>
  <c r="N1027" i="2"/>
  <c r="N1059" i="2"/>
  <c r="N1091" i="2"/>
  <c r="N1123" i="2"/>
  <c r="N1155" i="2"/>
  <c r="N1187" i="2"/>
  <c r="N1219" i="2"/>
  <c r="N1251" i="2"/>
  <c r="N1283" i="2"/>
  <c r="N1315" i="2"/>
  <c r="N1347" i="2"/>
  <c r="N1379" i="2"/>
  <c r="N1411" i="2"/>
  <c r="N1443" i="2"/>
  <c r="N1475" i="2"/>
  <c r="N1507" i="2"/>
  <c r="N1539" i="2"/>
  <c r="N1571" i="2"/>
  <c r="N1603" i="2"/>
  <c r="N1635" i="2"/>
  <c r="N1667" i="2"/>
  <c r="N1699" i="2"/>
  <c r="N1731" i="2"/>
  <c r="N1763" i="2"/>
  <c r="N1795" i="2"/>
  <c r="N1827" i="2"/>
  <c r="N1859" i="2"/>
  <c r="N1891" i="2"/>
  <c r="N1923" i="2"/>
  <c r="N1955" i="2"/>
  <c r="N1987" i="2"/>
  <c r="N2019" i="2"/>
  <c r="N2051" i="2"/>
  <c r="N2083" i="2"/>
  <c r="N2115" i="2"/>
  <c r="N2147" i="2"/>
  <c r="N2179" i="2"/>
  <c r="N2211" i="2"/>
  <c r="N2243" i="2"/>
  <c r="N2275" i="2"/>
  <c r="N2307" i="2"/>
  <c r="N2339" i="2"/>
  <c r="N2371" i="2"/>
  <c r="N2403" i="2"/>
  <c r="N2435" i="2"/>
  <c r="N2467" i="2"/>
  <c r="N2499" i="2"/>
  <c r="N2531" i="2"/>
  <c r="N2563" i="2"/>
  <c r="N2595" i="2"/>
  <c r="N2627" i="2"/>
  <c r="N2659" i="2"/>
  <c r="N2691" i="2"/>
  <c r="N2723" i="2"/>
  <c r="N2755" i="2"/>
  <c r="N2787" i="2"/>
  <c r="N2819" i="2"/>
  <c r="N2851" i="2"/>
  <c r="N2883" i="2"/>
  <c r="N2915" i="2"/>
  <c r="N2947" i="2"/>
  <c r="N2979" i="2"/>
  <c r="N3011" i="2"/>
  <c r="N3043" i="2"/>
  <c r="N3075" i="2"/>
  <c r="N3107" i="2"/>
  <c r="N3139" i="2"/>
  <c r="N3171" i="2"/>
  <c r="N3203" i="2"/>
  <c r="N3235" i="2"/>
  <c r="N3267" i="2"/>
  <c r="N3299" i="2"/>
  <c r="N3331" i="2"/>
  <c r="N3363" i="2"/>
  <c r="N3427" i="2"/>
  <c r="N3459" i="2"/>
  <c r="N3491" i="2"/>
  <c r="N2660" i="2"/>
  <c r="N2724" i="2"/>
  <c r="N2788" i="2"/>
  <c r="N2844" i="2"/>
  <c r="N2876" i="2"/>
  <c r="N2908" i="2"/>
  <c r="N2940" i="2"/>
  <c r="N2972" i="2"/>
  <c r="N3004" i="2"/>
  <c r="N3036" i="2"/>
  <c r="N3068" i="2"/>
  <c r="N3100" i="2"/>
  <c r="N3132" i="2"/>
  <c r="N3172" i="2"/>
  <c r="N3252" i="2"/>
  <c r="N3316" i="2"/>
  <c r="N3388" i="2"/>
  <c r="N3452" i="2"/>
  <c r="N3310" i="2"/>
  <c r="N52" i="2"/>
  <c r="N84" i="2"/>
  <c r="N116" i="2"/>
  <c r="N148" i="2"/>
  <c r="N180" i="2"/>
  <c r="N212" i="2"/>
  <c r="N244" i="2"/>
  <c r="N276" i="2"/>
  <c r="N308" i="2"/>
  <c r="N340" i="2"/>
  <c r="N404" i="2"/>
  <c r="N436" i="2"/>
  <c r="N468" i="2"/>
  <c r="N500" i="2"/>
  <c r="N532" i="2"/>
  <c r="N564" i="2"/>
  <c r="N596" i="2"/>
  <c r="N628" i="2"/>
  <c r="N660" i="2"/>
  <c r="N692" i="2"/>
  <c r="N724" i="2"/>
  <c r="N756" i="2"/>
  <c r="N788" i="2"/>
  <c r="N820" i="2"/>
  <c r="N852" i="2"/>
  <c r="N884" i="2"/>
  <c r="N916" i="2"/>
  <c r="N948" i="2"/>
  <c r="N980" i="2"/>
  <c r="N1012" i="2"/>
  <c r="N1044" i="2"/>
  <c r="N1076" i="2"/>
  <c r="N1108" i="2"/>
  <c r="N1140" i="2"/>
  <c r="N1172" i="2"/>
  <c r="N1204" i="2"/>
  <c r="N1236" i="2"/>
  <c r="N1268" i="2"/>
  <c r="N1300" i="2"/>
  <c r="N1332" i="2"/>
  <c r="N1364" i="2"/>
  <c r="N1396" i="2"/>
  <c r="N1428" i="2"/>
  <c r="N1460" i="2"/>
  <c r="N1492" i="2"/>
  <c r="N1524" i="2"/>
  <c r="N1556" i="2"/>
  <c r="N1588" i="2"/>
  <c r="N1620" i="2"/>
  <c r="N1652" i="2"/>
  <c r="N1684" i="2"/>
  <c r="N1716" i="2"/>
  <c r="N1748" i="2"/>
  <c r="N1780" i="2"/>
  <c r="N1812" i="2"/>
  <c r="N1844" i="2"/>
  <c r="N1876" i="2"/>
  <c r="N1908" i="2"/>
  <c r="N1940" i="2"/>
  <c r="N1972" i="2"/>
  <c r="N2004" i="2"/>
  <c r="N2036" i="2"/>
  <c r="N2068" i="2"/>
  <c r="N2100" i="2"/>
  <c r="N2132" i="2"/>
  <c r="N2164" i="2"/>
  <c r="N2196" i="2"/>
  <c r="N2228" i="2"/>
  <c r="N2260" i="2"/>
  <c r="N2292" i="2"/>
  <c r="N2324" i="2"/>
  <c r="N2356" i="2"/>
  <c r="N2388" i="2"/>
  <c r="N2420" i="2"/>
  <c r="N2452" i="2"/>
  <c r="N2484" i="2"/>
  <c r="N2516" i="2"/>
  <c r="N2548" i="2"/>
  <c r="N2580" i="2"/>
  <c r="N2612" i="2"/>
  <c r="N2644" i="2"/>
  <c r="N2700" i="2"/>
  <c r="N2764" i="2"/>
  <c r="N2828" i="2"/>
  <c r="N3260" i="2"/>
  <c r="N3324" i="2"/>
  <c r="N3380" i="2"/>
  <c r="N3444" i="2"/>
  <c r="N3286" i="2"/>
  <c r="N21" i="2"/>
  <c r="N53" i="2"/>
  <c r="N85" i="2"/>
  <c r="N117" i="2"/>
  <c r="N149" i="2"/>
  <c r="N181" i="2"/>
  <c r="N213" i="2"/>
  <c r="N245" i="2"/>
  <c r="N277" i="2"/>
  <c r="N309" i="2"/>
  <c r="N341" i="2"/>
  <c r="N373" i="2"/>
  <c r="N405" i="2"/>
  <c r="N437" i="2"/>
  <c r="N469" i="2"/>
  <c r="N501" i="2"/>
  <c r="N533" i="2"/>
  <c r="N597" i="2"/>
  <c r="N661" i="2"/>
  <c r="N725" i="2"/>
  <c r="N789" i="2"/>
  <c r="N853" i="2"/>
  <c r="N917" i="2"/>
  <c r="N1021" i="2"/>
  <c r="N1093" i="2"/>
  <c r="N1229" i="2"/>
  <c r="N1261" i="2"/>
  <c r="N1365" i="2"/>
  <c r="N1501" i="2"/>
  <c r="N1709" i="2"/>
  <c r="N1741" i="2"/>
  <c r="N2021" i="2"/>
  <c r="N2253" i="2"/>
  <c r="N2285" i="2"/>
  <c r="N2757" i="2"/>
  <c r="N2965" i="2"/>
  <c r="N3173" i="2"/>
  <c r="N3309" i="2"/>
  <c r="N3341" i="2"/>
  <c r="N3373" i="2"/>
  <c r="N3445" i="2"/>
  <c r="N310" i="2"/>
  <c r="N654" i="2"/>
  <c r="N790" i="2"/>
  <c r="N862" i="2"/>
  <c r="N1134" i="2"/>
  <c r="N1270" i="2"/>
  <c r="N1302" i="2"/>
  <c r="N1518" i="2"/>
  <c r="N1622" i="2"/>
  <c r="N1654" i="2"/>
  <c r="N1726" i="2"/>
  <c r="N1998" i="2"/>
  <c r="N2102" i="2"/>
  <c r="N2134" i="2"/>
  <c r="N2206" i="2"/>
  <c r="N2678" i="2"/>
  <c r="N2710" i="2"/>
  <c r="N2878" i="2"/>
  <c r="N3086" i="2"/>
  <c r="N3422" i="2"/>
  <c r="N47" i="2"/>
  <c r="N255" i="2"/>
  <c r="N423" i="2"/>
  <c r="N455" i="2"/>
  <c r="N527" i="2"/>
  <c r="N863" i="2"/>
  <c r="N999" i="2"/>
  <c r="N1031" i="2"/>
  <c r="N1063" i="2"/>
  <c r="N1135" i="2"/>
  <c r="N1471" i="2"/>
  <c r="N1607" i="2"/>
  <c r="N1639" i="2"/>
  <c r="N1671" i="2"/>
  <c r="N1703" i="2"/>
  <c r="N1807" i="2"/>
  <c r="N2079" i="2"/>
  <c r="N2215" i="2"/>
  <c r="N2247" i="2"/>
  <c r="N2351" i="2"/>
  <c r="N2887" i="2"/>
  <c r="N2919" i="2"/>
  <c r="N32" i="2"/>
  <c r="N64" i="2"/>
  <c r="N96" i="2"/>
  <c r="N128" i="2"/>
  <c r="N160" i="2"/>
  <c r="N192" i="2"/>
  <c r="N224" i="2"/>
  <c r="N256" i="2"/>
  <c r="N288" i="2"/>
  <c r="N320" i="2"/>
  <c r="N352" i="2"/>
  <c r="N384" i="2"/>
  <c r="N416" i="2"/>
  <c r="N528" i="2"/>
  <c r="N736" i="2"/>
  <c r="N3275" i="2"/>
  <c r="N957" i="2"/>
  <c r="N989" i="2"/>
  <c r="N1029" i="2"/>
  <c r="N1165" i="2"/>
  <c r="N1197" i="2"/>
  <c r="N1437" i="2"/>
  <c r="N1469" i="2"/>
  <c r="N1749" i="2"/>
  <c r="N1957" i="2"/>
  <c r="N2125" i="2"/>
  <c r="N2157" i="2"/>
  <c r="N2189" i="2"/>
  <c r="N2221" i="2"/>
  <c r="N2293" i="2"/>
  <c r="N2565" i="2"/>
  <c r="N2861" i="2"/>
  <c r="N3109" i="2"/>
  <c r="N3245" i="2"/>
  <c r="N3277" i="2"/>
  <c r="N3381" i="2"/>
  <c r="N214" i="2"/>
  <c r="N246" i="2"/>
  <c r="N318" i="2"/>
  <c r="N590" i="2"/>
  <c r="N726" i="2"/>
  <c r="N758" i="2"/>
  <c r="N798" i="2"/>
  <c r="N1070" i="2"/>
  <c r="N1206" i="2"/>
  <c r="N1238" i="2"/>
  <c r="N1558" i="2"/>
  <c r="N1590" i="2"/>
  <c r="N1662" i="2"/>
  <c r="N1934" i="2"/>
  <c r="N2142" i="2"/>
  <c r="N2542" i="2"/>
  <c r="N2614" i="2"/>
  <c r="N2646" i="2"/>
  <c r="N3158" i="2"/>
  <c r="N3222" i="2"/>
  <c r="N3486" i="2"/>
  <c r="N191" i="2"/>
  <c r="N359" i="2"/>
  <c r="N391" i="2"/>
  <c r="N463" i="2"/>
  <c r="N799" i="2"/>
  <c r="N935" i="2"/>
  <c r="N967" i="2"/>
  <c r="N1071" i="2"/>
  <c r="N1407" i="2"/>
  <c r="N1543" i="2"/>
  <c r="N1575" i="2"/>
  <c r="N2151" i="2"/>
  <c r="N2183" i="2"/>
  <c r="N2823" i="2"/>
  <c r="N2855" i="2"/>
  <c r="N3303" i="2"/>
  <c r="N2554" i="2"/>
  <c r="N2834" i="2"/>
  <c r="N2069" i="2"/>
  <c r="N2165" i="2"/>
  <c r="N2197" i="2"/>
  <c r="N3317" i="2"/>
  <c r="N3343" i="2"/>
  <c r="N3375" i="2"/>
  <c r="N3407" i="2"/>
  <c r="N3439" i="2"/>
  <c r="N3471" i="2"/>
  <c r="N3503" i="2"/>
  <c r="N2426" i="2"/>
  <c r="N2586" i="2"/>
  <c r="N3122" i="2"/>
  <c r="N3250" i="2"/>
  <c r="N3378" i="2"/>
  <c r="N3506" i="2"/>
  <c r="N3390" i="2"/>
  <c r="N456" i="2"/>
  <c r="N488" i="2"/>
  <c r="N592" i="2"/>
  <c r="N624" i="2"/>
  <c r="N696" i="2"/>
  <c r="N1120" i="2"/>
  <c r="N1152" i="2"/>
  <c r="N1472" i="2"/>
  <c r="N2040" i="2"/>
  <c r="N2648" i="2"/>
  <c r="N3128" i="2"/>
  <c r="N3489" i="2"/>
  <c r="N2794" i="2"/>
  <c r="N3338" i="2"/>
  <c r="N401" i="2"/>
  <c r="N1241" i="2"/>
  <c r="N1809" i="2"/>
  <c r="N2393" i="2"/>
  <c r="N2713" i="2"/>
  <c r="N3153" i="2"/>
  <c r="N3257" i="2"/>
  <c r="N2714" i="2"/>
  <c r="N66" i="2"/>
  <c r="N842" i="2"/>
  <c r="N1050" i="2"/>
  <c r="N1154" i="2"/>
  <c r="N3258" i="2"/>
  <c r="N981" i="2"/>
  <c r="N1045" i="2"/>
  <c r="N1077" i="2"/>
  <c r="N1109" i="2"/>
  <c r="N1141" i="2"/>
  <c r="N1173" i="2"/>
  <c r="N1205" i="2"/>
  <c r="N1237" i="2"/>
  <c r="N1269" i="2"/>
  <c r="N1301" i="2"/>
  <c r="N1333" i="2"/>
  <c r="N1397" i="2"/>
  <c r="N1461" i="2"/>
  <c r="N1525" i="2"/>
  <c r="N1589" i="2"/>
  <c r="N1653" i="2"/>
  <c r="N1717" i="2"/>
  <c r="N1781" i="2"/>
  <c r="N1813" i="2"/>
  <c r="N1845" i="2"/>
  <c r="N1877" i="2"/>
  <c r="N1909" i="2"/>
  <c r="N1941" i="2"/>
  <c r="N1973" i="2"/>
  <c r="N2005" i="2"/>
  <c r="N2037" i="2"/>
  <c r="N2133" i="2"/>
  <c r="N2261" i="2"/>
  <c r="N2325" i="2"/>
  <c r="N2357" i="2"/>
  <c r="N2389" i="2"/>
  <c r="N2421" i="2"/>
  <c r="N2453" i="2"/>
  <c r="N2485" i="2"/>
  <c r="N2517" i="2"/>
  <c r="N2549" i="2"/>
  <c r="N2581" i="2"/>
  <c r="N2613" i="2"/>
  <c r="N2645" i="2"/>
  <c r="N2677" i="2"/>
  <c r="N2709" i="2"/>
  <c r="N2741" i="2"/>
  <c r="N2773" i="2"/>
  <c r="N2805" i="2"/>
  <c r="N2869" i="2"/>
  <c r="N2933" i="2"/>
  <c r="N2997" i="2"/>
  <c r="N3061" i="2"/>
  <c r="N3093" i="2"/>
  <c r="N3125" i="2"/>
  <c r="N3157" i="2"/>
  <c r="N3189" i="2"/>
  <c r="N3221" i="2"/>
  <c r="N3253" i="2"/>
  <c r="N3285" i="2"/>
  <c r="N3349" i="2"/>
  <c r="N3413" i="2"/>
  <c r="N3477" i="2"/>
  <c r="N9" i="2"/>
  <c r="N3134" i="2"/>
  <c r="N3198" i="2"/>
  <c r="N3342" i="2"/>
  <c r="N30" i="2"/>
  <c r="N94" i="2"/>
  <c r="N158" i="2"/>
  <c r="N222" i="2"/>
  <c r="N286" i="2"/>
  <c r="N350" i="2"/>
  <c r="N382" i="2"/>
  <c r="N414" i="2"/>
  <c r="N446" i="2"/>
  <c r="N478" i="2"/>
  <c r="N510" i="2"/>
  <c r="N542" i="2"/>
  <c r="N574" i="2"/>
  <c r="N606" i="2"/>
  <c r="N638" i="2"/>
  <c r="N670" i="2"/>
  <c r="N702" i="2"/>
  <c r="N734" i="2"/>
  <c r="N766" i="2"/>
  <c r="N830" i="2"/>
  <c r="N894" i="2"/>
  <c r="N958" i="2"/>
  <c r="N1022" i="2"/>
  <c r="N1054" i="2"/>
  <c r="N1086" i="2"/>
  <c r="N1118" i="2"/>
  <c r="N1150" i="2"/>
  <c r="N1182" i="2"/>
  <c r="N1214" i="2"/>
  <c r="N1246" i="2"/>
  <c r="N1278" i="2"/>
  <c r="N1310" i="2"/>
  <c r="N1342" i="2"/>
  <c r="N1374" i="2"/>
  <c r="N1438" i="2"/>
  <c r="N1502" i="2"/>
  <c r="N1566" i="2"/>
  <c r="N1630" i="2"/>
  <c r="N1694" i="2"/>
  <c r="N1758" i="2"/>
  <c r="N1822" i="2"/>
  <c r="N1854" i="2"/>
  <c r="N1886" i="2"/>
  <c r="N1918" i="2"/>
  <c r="N1950" i="2"/>
  <c r="N1982" i="2"/>
  <c r="N2014" i="2"/>
  <c r="N2046" i="2"/>
  <c r="N2110" i="2"/>
  <c r="N2174" i="2"/>
  <c r="N2238" i="2"/>
  <c r="N2302" i="2"/>
  <c r="N2334" i="2"/>
  <c r="N2366" i="2"/>
  <c r="N2398" i="2"/>
  <c r="N2430" i="2"/>
  <c r="N2462" i="2"/>
  <c r="N2494" i="2"/>
  <c r="N2526" i="2"/>
  <c r="N2558" i="2"/>
  <c r="N2590" i="2"/>
  <c r="N2622" i="2"/>
  <c r="N2654" i="2"/>
  <c r="N2686" i="2"/>
  <c r="N2718" i="2"/>
  <c r="N2750" i="2"/>
  <c r="N2782" i="2"/>
  <c r="N2814" i="2"/>
  <c r="N2846" i="2"/>
  <c r="N2910" i="2"/>
  <c r="N2974" i="2"/>
  <c r="N3038" i="2"/>
  <c r="N3174" i="2"/>
  <c r="N79" i="2"/>
  <c r="N111" i="2"/>
  <c r="N143" i="2"/>
  <c r="N175" i="2"/>
  <c r="N207" i="2"/>
  <c r="N239" i="2"/>
  <c r="N271" i="2"/>
  <c r="N303" i="2"/>
  <c r="N367" i="2"/>
  <c r="N431" i="2"/>
  <c r="N495" i="2"/>
  <c r="N559" i="2"/>
  <c r="N623" i="2"/>
  <c r="N655" i="2"/>
  <c r="N687" i="2"/>
  <c r="N751" i="2"/>
  <c r="N783" i="2"/>
  <c r="N815" i="2"/>
  <c r="N847" i="2"/>
  <c r="N879" i="2"/>
  <c r="N911" i="2"/>
  <c r="N943" i="2"/>
  <c r="N975" i="2"/>
  <c r="N1007" i="2"/>
  <c r="N1039" i="2"/>
  <c r="N1103" i="2"/>
  <c r="N1167" i="2"/>
  <c r="N1231" i="2"/>
  <c r="N1295" i="2"/>
  <c r="N1327" i="2"/>
  <c r="N1359" i="2"/>
  <c r="N1391" i="2"/>
  <c r="N1423" i="2"/>
  <c r="N1455" i="2"/>
  <c r="N1487" i="2"/>
  <c r="N1519" i="2"/>
  <c r="N1551" i="2"/>
  <c r="N1583" i="2"/>
  <c r="N1615" i="2"/>
  <c r="N1647" i="2"/>
  <c r="N1679" i="2"/>
  <c r="N1711" i="2"/>
  <c r="N1743" i="2"/>
  <c r="N1775" i="2"/>
  <c r="N1839" i="2"/>
  <c r="N1903" i="2"/>
  <c r="N1967" i="2"/>
  <c r="N2031" i="2"/>
  <c r="N2063" i="2"/>
  <c r="N2095" i="2"/>
  <c r="N2127" i="2"/>
  <c r="N2159" i="2"/>
  <c r="N2191" i="2"/>
  <c r="N2223" i="2"/>
  <c r="N2255" i="2"/>
  <c r="N2287" i="2"/>
  <c r="N2319" i="2"/>
  <c r="N2383" i="2"/>
  <c r="N2447" i="2"/>
  <c r="N2511" i="2"/>
  <c r="N2575" i="2"/>
  <c r="N2639" i="2"/>
  <c r="N2671" i="2"/>
  <c r="N2703" i="2"/>
  <c r="N2735" i="2"/>
  <c r="N2767" i="2"/>
  <c r="N2799" i="2"/>
  <c r="N2831" i="2"/>
  <c r="N2863" i="2"/>
  <c r="N2895" i="2"/>
  <c r="N2927" i="2"/>
  <c r="N2959" i="2"/>
  <c r="N2991" i="2"/>
  <c r="N3023" i="2"/>
  <c r="N3055" i="2"/>
  <c r="N3119" i="2"/>
  <c r="N3183" i="2"/>
  <c r="N3247" i="2"/>
  <c r="N3311" i="2"/>
  <c r="N3383" i="2"/>
  <c r="N3415" i="2"/>
  <c r="N3447" i="2"/>
  <c r="N3479" i="2"/>
  <c r="N2458" i="2"/>
  <c r="N2866" i="2"/>
  <c r="N40" i="2"/>
  <c r="N72" i="2"/>
  <c r="N104" i="2"/>
  <c r="N136" i="2"/>
  <c r="N168" i="2"/>
  <c r="N200" i="2"/>
  <c r="N232" i="2"/>
  <c r="N264" i="2"/>
  <c r="N296" i="2"/>
  <c r="N328" i="2"/>
  <c r="N360" i="2"/>
  <c r="N392" i="2"/>
  <c r="N424" i="2"/>
  <c r="N560" i="2"/>
  <c r="N632" i="2"/>
  <c r="N768" i="2"/>
  <c r="N832" i="2"/>
  <c r="N896" i="2"/>
  <c r="N928" i="2"/>
  <c r="N960" i="2"/>
  <c r="N1024" i="2"/>
  <c r="N1056" i="2"/>
  <c r="N1088" i="2"/>
  <c r="N1368" i="2"/>
  <c r="N1976" i="2"/>
  <c r="N2080" i="2"/>
  <c r="N2688" i="2"/>
  <c r="N3425" i="2"/>
  <c r="N2962" i="2"/>
  <c r="N441" i="2"/>
  <c r="N1137" i="2"/>
  <c r="N1681" i="2"/>
  <c r="N1849" i="2"/>
  <c r="N2545" i="2"/>
  <c r="N2649" i="2"/>
  <c r="N3193" i="2"/>
  <c r="N2018" i="2"/>
  <c r="N3382" i="2"/>
  <c r="N106" i="2"/>
  <c r="N146" i="2"/>
  <c r="N738" i="2"/>
  <c r="N882" i="2"/>
  <c r="N1306" i="2"/>
  <c r="N1346" i="2"/>
  <c r="N1954" i="2"/>
  <c r="N2690" i="2"/>
  <c r="N3319" i="2"/>
  <c r="N2618" i="2"/>
  <c r="N2738" i="2"/>
  <c r="N3154" i="2"/>
  <c r="N3282" i="2"/>
  <c r="N3410" i="2"/>
  <c r="N3492" i="2"/>
  <c r="N3454" i="2"/>
  <c r="N496" i="2"/>
  <c r="N568" i="2"/>
  <c r="N704" i="2"/>
  <c r="N1408" i="2"/>
  <c r="N1912" i="2"/>
  <c r="N2584" i="2"/>
  <c r="N3448" i="2"/>
  <c r="N3361" i="2"/>
  <c r="N2418" i="2"/>
  <c r="N337" i="2"/>
  <c r="N761" i="2"/>
  <c r="N1177" i="2"/>
  <c r="N1617" i="2"/>
  <c r="N2001" i="2"/>
  <c r="N2329" i="2"/>
  <c r="N2585" i="2"/>
  <c r="N3089" i="2"/>
  <c r="N1810" i="2"/>
  <c r="N2042" i="2"/>
  <c r="N674" i="2"/>
  <c r="N778" i="2"/>
  <c r="N1386" i="2"/>
  <c r="N1978" i="2"/>
  <c r="N2290" i="2"/>
  <c r="N3130" i="2"/>
  <c r="N3318" i="2"/>
  <c r="N1533" i="2"/>
  <c r="N1597" i="2"/>
  <c r="N1629" i="2"/>
  <c r="N1661" i="2"/>
  <c r="N1693" i="2"/>
  <c r="N1725" i="2"/>
  <c r="N1757" i="2"/>
  <c r="N1789" i="2"/>
  <c r="N1821" i="2"/>
  <c r="N1853" i="2"/>
  <c r="N1885" i="2"/>
  <c r="N1917" i="2"/>
  <c r="N1949" i="2"/>
  <c r="N1981" i="2"/>
  <c r="N2013" i="2"/>
  <c r="N2045" i="2"/>
  <c r="N2077" i="2"/>
  <c r="N2109" i="2"/>
  <c r="N2141" i="2"/>
  <c r="N2173" i="2"/>
  <c r="N2205" i="2"/>
  <c r="N2237" i="2"/>
  <c r="N2269" i="2"/>
  <c r="N2301" i="2"/>
  <c r="N2333" i="2"/>
  <c r="N2365" i="2"/>
  <c r="N2397" i="2"/>
  <c r="N2429" i="2"/>
  <c r="N2461" i="2"/>
  <c r="N2493" i="2"/>
  <c r="N2525" i="2"/>
  <c r="N2557" i="2"/>
  <c r="N2589" i="2"/>
  <c r="N2621" i="2"/>
  <c r="N2653" i="2"/>
  <c r="N2685" i="2"/>
  <c r="N2717" i="2"/>
  <c r="N2749" i="2"/>
  <c r="N2781" i="2"/>
  <c r="N2813" i="2"/>
  <c r="N2845" i="2"/>
  <c r="N2877" i="2"/>
  <c r="N2909" i="2"/>
  <c r="N2941" i="2"/>
  <c r="N2973" i="2"/>
  <c r="N3005" i="2"/>
  <c r="N3037" i="2"/>
  <c r="N3069" i="2"/>
  <c r="N3101" i="2"/>
  <c r="N3133" i="2"/>
  <c r="N3165" i="2"/>
  <c r="N3197" i="2"/>
  <c r="N3229" i="2"/>
  <c r="N3261" i="2"/>
  <c r="N3293" i="2"/>
  <c r="N3325" i="2"/>
  <c r="N3357" i="2"/>
  <c r="N3389" i="2"/>
  <c r="N3421" i="2"/>
  <c r="N3453" i="2"/>
  <c r="N3485" i="2"/>
  <c r="N17" i="2"/>
  <c r="N3150" i="2"/>
  <c r="N3214" i="2"/>
  <c r="N3406" i="2"/>
  <c r="N38" i="2"/>
  <c r="N70" i="2"/>
  <c r="N102" i="2"/>
  <c r="N134" i="2"/>
  <c r="N166" i="2"/>
  <c r="N198" i="2"/>
  <c r="N230" i="2"/>
  <c r="N262" i="2"/>
  <c r="N294" i="2"/>
  <c r="N326" i="2"/>
  <c r="N358" i="2"/>
  <c r="N390" i="2"/>
  <c r="N422" i="2"/>
  <c r="N454" i="2"/>
  <c r="N486" i="2"/>
  <c r="N518" i="2"/>
  <c r="N550" i="2"/>
  <c r="N582" i="2"/>
  <c r="N614" i="2"/>
  <c r="N646" i="2"/>
  <c r="N678" i="2"/>
  <c r="N710" i="2"/>
  <c r="N742" i="2"/>
  <c r="N774" i="2"/>
  <c r="N838" i="2"/>
  <c r="N870" i="2"/>
  <c r="N902" i="2"/>
  <c r="N934" i="2"/>
  <c r="N966" i="2"/>
  <c r="N998" i="2"/>
  <c r="N1030" i="2"/>
  <c r="N1062" i="2"/>
  <c r="N1094" i="2"/>
  <c r="N1126" i="2"/>
  <c r="N1158" i="2"/>
  <c r="N1190" i="2"/>
  <c r="N1222" i="2"/>
  <c r="N1254" i="2"/>
  <c r="N1286" i="2"/>
  <c r="N1318" i="2"/>
  <c r="N1350" i="2"/>
  <c r="N1382" i="2"/>
  <c r="N1414" i="2"/>
  <c r="N1446" i="2"/>
  <c r="N1478" i="2"/>
  <c r="N1510" i="2"/>
  <c r="N1542" i="2"/>
  <c r="N1574" i="2"/>
  <c r="N1606" i="2"/>
  <c r="N1638" i="2"/>
  <c r="N1670" i="2"/>
  <c r="N1702" i="2"/>
  <c r="N1734" i="2"/>
  <c r="N1766" i="2"/>
  <c r="N1798" i="2"/>
  <c r="N1830" i="2"/>
  <c r="N1862" i="2"/>
  <c r="N1894" i="2"/>
  <c r="N1926" i="2"/>
  <c r="N1958" i="2"/>
  <c r="N1990" i="2"/>
  <c r="N2022" i="2"/>
  <c r="N2054" i="2"/>
  <c r="N2086" i="2"/>
  <c r="N2118" i="2"/>
  <c r="N2150" i="2"/>
  <c r="N2182" i="2"/>
  <c r="N2214" i="2"/>
  <c r="N2246" i="2"/>
  <c r="N2278" i="2"/>
  <c r="N2310" i="2"/>
  <c r="N2342" i="2"/>
  <c r="N2374" i="2"/>
  <c r="N2406" i="2"/>
  <c r="N2438" i="2"/>
  <c r="N2470" i="2"/>
  <c r="N2502" i="2"/>
  <c r="N2534" i="2"/>
  <c r="N2566" i="2"/>
  <c r="N2598" i="2"/>
  <c r="N2630" i="2"/>
  <c r="N2662" i="2"/>
  <c r="N2694" i="2"/>
  <c r="N2726" i="2"/>
  <c r="N2758" i="2"/>
  <c r="N2790" i="2"/>
  <c r="N2822" i="2"/>
  <c r="N2854" i="2"/>
  <c r="N2886" i="2"/>
  <c r="N2918" i="2"/>
  <c r="N2950" i="2"/>
  <c r="N2982" i="2"/>
  <c r="N3014" i="2"/>
  <c r="N3046" i="2"/>
  <c r="N3078" i="2"/>
  <c r="N3126" i="2"/>
  <c r="N3190" i="2"/>
  <c r="N3294" i="2"/>
  <c r="N23" i="2"/>
  <c r="N55" i="2"/>
  <c r="N87" i="2"/>
  <c r="N119" i="2"/>
  <c r="N151" i="2"/>
  <c r="N183" i="2"/>
  <c r="N215" i="2"/>
  <c r="N247" i="2"/>
  <c r="N279" i="2"/>
  <c r="N311" i="2"/>
  <c r="N343" i="2"/>
  <c r="N375" i="2"/>
  <c r="N407" i="2"/>
  <c r="N439" i="2"/>
  <c r="N471" i="2"/>
  <c r="N503" i="2"/>
  <c r="N535" i="2"/>
  <c r="N567" i="2"/>
  <c r="N599" i="2"/>
  <c r="N631" i="2"/>
  <c r="N663" i="2"/>
  <c r="N695" i="2"/>
  <c r="N727" i="2"/>
  <c r="N759" i="2"/>
  <c r="N791" i="2"/>
  <c r="N823" i="2"/>
  <c r="N855" i="2"/>
  <c r="N887" i="2"/>
  <c r="N919" i="2"/>
  <c r="N951" i="2"/>
  <c r="N983" i="2"/>
  <c r="N1015" i="2"/>
  <c r="N1047" i="2"/>
  <c r="N1079" i="2"/>
  <c r="N1111" i="2"/>
  <c r="N1143" i="2"/>
  <c r="N1175" i="2"/>
  <c r="N1207" i="2"/>
  <c r="N1239" i="2"/>
  <c r="N1271" i="2"/>
  <c r="N1303" i="2"/>
  <c r="N1335" i="2"/>
  <c r="N1367" i="2"/>
  <c r="N1399" i="2"/>
  <c r="N1431" i="2"/>
  <c r="N1463" i="2"/>
  <c r="N1495" i="2"/>
  <c r="N1527" i="2"/>
  <c r="N1559" i="2"/>
  <c r="N1591" i="2"/>
  <c r="N1623" i="2"/>
  <c r="N1655" i="2"/>
  <c r="N1687" i="2"/>
  <c r="N1719" i="2"/>
  <c r="N1751" i="2"/>
  <c r="N1783" i="2"/>
  <c r="N1815" i="2"/>
  <c r="N1847" i="2"/>
  <c r="N1879" i="2"/>
  <c r="N1911" i="2"/>
  <c r="N1943" i="2"/>
  <c r="N1975" i="2"/>
  <c r="N2007" i="2"/>
  <c r="N2039" i="2"/>
  <c r="N2071" i="2"/>
  <c r="N2103" i="2"/>
  <c r="N2135" i="2"/>
  <c r="N2167" i="2"/>
  <c r="N2199" i="2"/>
  <c r="N2231" i="2"/>
  <c r="N2263" i="2"/>
  <c r="N2295" i="2"/>
  <c r="N2327" i="2"/>
  <c r="N2359" i="2"/>
  <c r="N2391" i="2"/>
  <c r="N2423" i="2"/>
  <c r="N2455" i="2"/>
  <c r="N2487" i="2"/>
  <c r="N2519" i="2"/>
  <c r="N2551" i="2"/>
  <c r="N2583" i="2"/>
  <c r="N2615" i="2"/>
  <c r="N2647" i="2"/>
  <c r="N2679" i="2"/>
  <c r="N2711" i="2"/>
  <c r="N2743" i="2"/>
  <c r="N2775" i="2"/>
  <c r="N2807" i="2"/>
  <c r="N2839" i="2"/>
  <c r="N2871" i="2"/>
  <c r="N2903" i="2"/>
  <c r="N2935" i="2"/>
  <c r="N2967" i="2"/>
  <c r="N2999" i="2"/>
  <c r="N3031" i="2"/>
  <c r="N3063" i="2"/>
  <c r="N3095" i="2"/>
  <c r="N3127" i="2"/>
  <c r="N2490" i="2"/>
  <c r="N2898" i="2"/>
  <c r="N3018" i="2"/>
  <c r="N48" i="2"/>
  <c r="N80" i="2"/>
  <c r="N112" i="2"/>
  <c r="N144" i="2"/>
  <c r="N176" i="2"/>
  <c r="N208" i="2"/>
  <c r="N240" i="2"/>
  <c r="N272" i="2"/>
  <c r="N336" i="2"/>
  <c r="N368" i="2"/>
  <c r="N400" i="2"/>
  <c r="N432" i="2"/>
  <c r="N504" i="2"/>
  <c r="N640" i="2"/>
  <c r="N672" i="2"/>
  <c r="N776" i="2"/>
  <c r="N808" i="2"/>
  <c r="N840" i="2"/>
  <c r="N872" i="2"/>
  <c r="N904" i="2"/>
  <c r="N1200" i="2"/>
  <c r="N1232" i="2"/>
  <c r="N1304" i="2"/>
  <c r="N1848" i="2"/>
  <c r="N2624" i="2"/>
  <c r="N3008" i="2"/>
  <c r="N3488" i="2"/>
  <c r="N273" i="2"/>
  <c r="N377" i="2"/>
  <c r="N697" i="2"/>
  <c r="N1073" i="2"/>
  <c r="N2041" i="2"/>
  <c r="N2481" i="2"/>
  <c r="N3025" i="2"/>
  <c r="N3129" i="2"/>
  <c r="N3465" i="2"/>
  <c r="N2778" i="2"/>
  <c r="N818" i="2"/>
  <c r="N1242" i="2"/>
  <c r="N1746" i="2"/>
  <c r="N2562" i="2"/>
  <c r="N3322" i="2"/>
  <c r="N270" i="2"/>
  <c r="N526" i="2"/>
  <c r="N3359" i="2"/>
  <c r="N3391" i="2"/>
  <c r="N3423" i="2"/>
  <c r="N3455" i="2"/>
  <c r="N3487" i="2"/>
  <c r="N2362" i="2"/>
  <c r="N2650" i="2"/>
  <c r="N2770" i="2"/>
  <c r="N3186" i="2"/>
  <c r="N3314" i="2"/>
  <c r="N3442" i="2"/>
  <c r="N3262" i="2"/>
  <c r="N3502" i="2"/>
  <c r="N576" i="2"/>
  <c r="N608" i="2"/>
  <c r="N712" i="2"/>
  <c r="N744" i="2"/>
  <c r="N1136" i="2"/>
  <c r="N1168" i="2"/>
  <c r="N1240" i="2"/>
  <c r="N1344" i="2"/>
  <c r="N2944" i="2"/>
  <c r="N3384" i="2"/>
  <c r="N145" i="2"/>
  <c r="N529" i="2"/>
  <c r="N633" i="2"/>
  <c r="N1009" i="2"/>
  <c r="N1113" i="2"/>
  <c r="N1937" i="2"/>
  <c r="N2521" i="2"/>
  <c r="N3401" i="2"/>
  <c r="N3362" i="2"/>
  <c r="N298" i="2"/>
  <c r="N506" i="2"/>
  <c r="N610" i="2"/>
  <c r="N1282" i="2"/>
  <c r="N1322" i="2"/>
  <c r="N1642" i="2"/>
  <c r="N1682" i="2"/>
  <c r="N1786" i="2"/>
  <c r="N2754" i="2"/>
  <c r="N965" i="2"/>
  <c r="N997" i="2"/>
  <c r="N1061" i="2"/>
  <c r="N1125" i="2"/>
  <c r="N1189" i="2"/>
  <c r="N1253" i="2"/>
  <c r="N1317" i="2"/>
  <c r="N1349" i="2"/>
  <c r="N1381" i="2"/>
  <c r="N1413" i="2"/>
  <c r="N1445" i="2"/>
  <c r="N1477" i="2"/>
  <c r="N1509" i="2"/>
  <c r="N1541" i="2"/>
  <c r="N1573" i="2"/>
  <c r="N1605" i="2"/>
  <c r="N1637" i="2"/>
  <c r="N1669" i="2"/>
  <c r="N1733" i="2"/>
  <c r="N1797" i="2"/>
  <c r="N1861" i="2"/>
  <c r="N1925" i="2"/>
  <c r="N1989" i="2"/>
  <c r="N2053" i="2"/>
  <c r="N2085" i="2"/>
  <c r="N2117" i="2"/>
  <c r="N2149" i="2"/>
  <c r="N2181" i="2"/>
  <c r="N2213" i="2"/>
  <c r="N2245" i="2"/>
  <c r="N2277" i="2"/>
  <c r="N2309" i="2"/>
  <c r="N2341" i="2"/>
  <c r="N2405" i="2"/>
  <c r="N2469" i="2"/>
  <c r="N2533" i="2"/>
  <c r="N2597" i="2"/>
  <c r="N2629" i="2"/>
  <c r="N2661" i="2"/>
  <c r="N2693" i="2"/>
  <c r="N2725" i="2"/>
  <c r="N2789" i="2"/>
  <c r="N2821" i="2"/>
  <c r="N2853" i="2"/>
  <c r="N2885" i="2"/>
  <c r="N2949" i="2"/>
  <c r="N2981" i="2"/>
  <c r="N3013" i="2"/>
  <c r="N3077" i="2"/>
  <c r="N3141" i="2"/>
  <c r="N3205" i="2"/>
  <c r="N3269" i="2"/>
  <c r="N3333" i="2"/>
  <c r="N3365" i="2"/>
  <c r="N3397" i="2"/>
  <c r="N3429" i="2"/>
  <c r="N3461" i="2"/>
  <c r="N3493" i="2"/>
  <c r="N3102" i="2"/>
  <c r="N3166" i="2"/>
  <c r="N3230" i="2"/>
  <c r="N3470" i="2"/>
  <c r="N78" i="2"/>
  <c r="N110" i="2"/>
  <c r="N142" i="2"/>
  <c r="N174" i="2"/>
  <c r="N206" i="2"/>
  <c r="N238" i="2"/>
  <c r="N302" i="2"/>
  <c r="N366" i="2"/>
  <c r="N430" i="2"/>
  <c r="N494" i="2"/>
  <c r="N558" i="2"/>
  <c r="N622" i="2"/>
  <c r="N686" i="2"/>
  <c r="N750" i="2"/>
  <c r="N814" i="2"/>
  <c r="N846" i="2"/>
  <c r="N878" i="2"/>
  <c r="N910" i="2"/>
  <c r="N942" i="2"/>
  <c r="N974" i="2"/>
  <c r="N1006" i="2"/>
  <c r="N1102" i="2"/>
  <c r="N1166" i="2"/>
  <c r="N1230" i="2"/>
  <c r="N1294" i="2"/>
  <c r="N1358" i="2"/>
  <c r="N1422" i="2"/>
  <c r="N1486" i="2"/>
  <c r="N1550" i="2"/>
  <c r="N1582" i="2"/>
  <c r="N1614" i="2"/>
  <c r="N1646" i="2"/>
  <c r="N1678" i="2"/>
  <c r="N1710" i="2"/>
  <c r="N1742" i="2"/>
  <c r="N1774" i="2"/>
  <c r="N1806" i="2"/>
  <c r="N1838" i="2"/>
  <c r="N1902" i="2"/>
  <c r="N1966" i="2"/>
  <c r="N2030" i="2"/>
  <c r="N2094" i="2"/>
  <c r="N2126" i="2"/>
  <c r="N2158" i="2"/>
  <c r="N2190" i="2"/>
  <c r="N2222" i="2"/>
  <c r="N2254" i="2"/>
  <c r="N2286" i="2"/>
  <c r="N2350" i="2"/>
  <c r="N2382" i="2"/>
  <c r="N2446" i="2"/>
  <c r="N2478" i="2"/>
  <c r="N2510" i="2"/>
  <c r="N2574" i="2"/>
  <c r="N2638" i="2"/>
  <c r="N2702" i="2"/>
  <c r="N2766" i="2"/>
  <c r="N2798" i="2"/>
  <c r="N2830" i="2"/>
  <c r="N2862" i="2"/>
  <c r="N2894" i="2"/>
  <c r="N2926" i="2"/>
  <c r="N2958" i="2"/>
  <c r="N2990" i="2"/>
  <c r="N3022" i="2"/>
  <c r="N3054" i="2"/>
  <c r="N3142" i="2"/>
  <c r="N3206" i="2"/>
  <c r="N3358" i="2"/>
  <c r="N31" i="2"/>
  <c r="N95" i="2"/>
  <c r="N159" i="2"/>
  <c r="N223" i="2"/>
  <c r="N287" i="2"/>
  <c r="N319" i="2"/>
  <c r="N351" i="2"/>
  <c r="N383" i="2"/>
  <c r="N415" i="2"/>
  <c r="N447" i="2"/>
  <c r="N479" i="2"/>
  <c r="N511" i="2"/>
  <c r="N543" i="2"/>
  <c r="N575" i="2"/>
  <c r="N607" i="2"/>
  <c r="N639" i="2"/>
  <c r="N671" i="2"/>
  <c r="N703" i="2"/>
  <c r="N735" i="2"/>
  <c r="N767" i="2"/>
  <c r="N831" i="2"/>
  <c r="N895" i="2"/>
  <c r="N959" i="2"/>
  <c r="N1023" i="2"/>
  <c r="N1055" i="2"/>
  <c r="N1087" i="2"/>
  <c r="N1119" i="2"/>
  <c r="N1151" i="2"/>
  <c r="N1183" i="2"/>
  <c r="N1215" i="2"/>
  <c r="N1247" i="2"/>
  <c r="N1279" i="2"/>
  <c r="N1311" i="2"/>
  <c r="N1343" i="2"/>
  <c r="N1375" i="2"/>
  <c r="N1439" i="2"/>
  <c r="N1503" i="2"/>
  <c r="N1567" i="2"/>
  <c r="N1631" i="2"/>
  <c r="N1663" i="2"/>
  <c r="N1695" i="2"/>
  <c r="N1759" i="2"/>
  <c r="N1791" i="2"/>
  <c r="N1823" i="2"/>
  <c r="N1855" i="2"/>
  <c r="N1887" i="2"/>
  <c r="N1919" i="2"/>
  <c r="N1951" i="2"/>
  <c r="N1983" i="2"/>
  <c r="N2015" i="2"/>
  <c r="N2047" i="2"/>
  <c r="N2111" i="2"/>
  <c r="N2175" i="2"/>
  <c r="N2239" i="2"/>
  <c r="N2303" i="2"/>
  <c r="N2335" i="2"/>
  <c r="N2367" i="2"/>
  <c r="N2399" i="2"/>
  <c r="N2431" i="2"/>
  <c r="N2463" i="2"/>
  <c r="N2495" i="2"/>
  <c r="N2527" i="2"/>
  <c r="N2559" i="2"/>
  <c r="N2591" i="2"/>
  <c r="N2623" i="2"/>
  <c r="N2655" i="2"/>
  <c r="N2687" i="2"/>
  <c r="N2719" i="2"/>
  <c r="N2751" i="2"/>
  <c r="N2783" i="2"/>
  <c r="N2847" i="2"/>
  <c r="N2911" i="2"/>
  <c r="N2975" i="2"/>
  <c r="N3039" i="2"/>
  <c r="N3103" i="2"/>
  <c r="N3135" i="2"/>
  <c r="N3167" i="2"/>
  <c r="N3199" i="2"/>
  <c r="N3231" i="2"/>
  <c r="N3263" i="2"/>
  <c r="N3295" i="2"/>
  <c r="N2522" i="2"/>
  <c r="N2922" i="2"/>
  <c r="N3050" i="2"/>
  <c r="N24" i="2"/>
  <c r="N512" i="2"/>
  <c r="N544" i="2"/>
  <c r="N648" i="2"/>
  <c r="N680" i="2"/>
  <c r="N784" i="2"/>
  <c r="N816" i="2"/>
  <c r="N848" i="2"/>
  <c r="N880" i="2"/>
  <c r="N912" i="2"/>
  <c r="N944" i="2"/>
  <c r="N976" i="2"/>
  <c r="N1008" i="2"/>
  <c r="N1040" i="2"/>
  <c r="N1072" i="2"/>
  <c r="N1104" i="2"/>
  <c r="N1176" i="2"/>
  <c r="N1496" i="2"/>
  <c r="N2272" i="2"/>
  <c r="N2776" i="2"/>
  <c r="N2880" i="2"/>
  <c r="N3424" i="2"/>
  <c r="N1826" i="2"/>
  <c r="N2330" i="2"/>
  <c r="N569" i="2"/>
  <c r="N945" i="2"/>
  <c r="N1265" i="2"/>
  <c r="N1497" i="2"/>
  <c r="N1977" i="2"/>
  <c r="N2417" i="2"/>
  <c r="N2186" i="2"/>
  <c r="N3234" i="2"/>
  <c r="N234" i="2"/>
  <c r="N442" i="2"/>
  <c r="N546" i="2"/>
  <c r="N650" i="2"/>
  <c r="N970" i="2"/>
  <c r="N1178" i="2"/>
  <c r="N1890" i="2"/>
  <c r="N2122" i="2"/>
  <c r="N3194" i="2"/>
  <c r="N278" i="2"/>
  <c r="N534" i="2"/>
  <c r="N2070" i="2"/>
  <c r="N3335" i="2"/>
  <c r="N3367" i="2"/>
  <c r="N3399" i="2"/>
  <c r="N3431" i="2"/>
  <c r="N3463" i="2"/>
  <c r="N3495" i="2"/>
  <c r="N2394" i="2"/>
  <c r="N2682" i="2"/>
  <c r="N2802" i="2"/>
  <c r="N3090" i="2"/>
  <c r="N448" i="2"/>
  <c r="N480" i="2"/>
  <c r="N584" i="2"/>
  <c r="N616" i="2"/>
  <c r="N720" i="2"/>
  <c r="N752" i="2"/>
  <c r="N1112" i="2"/>
  <c r="N1536" i="2"/>
  <c r="N2104" i="2"/>
  <c r="N2208" i="2"/>
  <c r="N2712" i="2"/>
  <c r="N2816" i="2"/>
  <c r="N3320" i="2"/>
  <c r="N1850" i="2"/>
  <c r="N465" i="2"/>
  <c r="N881" i="2"/>
  <c r="N1305" i="2"/>
  <c r="N1873" i="2"/>
  <c r="N2457" i="2"/>
  <c r="N3106" i="2"/>
  <c r="N130" i="2"/>
  <c r="N170" i="2"/>
  <c r="N378" i="2"/>
  <c r="N906" i="2"/>
  <c r="N1218" i="2"/>
  <c r="N1578" i="2"/>
  <c r="N1914" i="2"/>
  <c r="N2626" i="2"/>
  <c r="N1248" i="2"/>
  <c r="N1280" i="2"/>
  <c r="N1312" i="2"/>
  <c r="N1376" i="2"/>
  <c r="N1440" i="2"/>
  <c r="N1504" i="2"/>
  <c r="N1568" i="2"/>
  <c r="N1600" i="2"/>
  <c r="N1632" i="2"/>
  <c r="N1664" i="2"/>
  <c r="N1696" i="2"/>
  <c r="N1728" i="2"/>
  <c r="N1760" i="2"/>
  <c r="N1792" i="2"/>
  <c r="N1824" i="2"/>
  <c r="N1856" i="2"/>
  <c r="N1888" i="2"/>
  <c r="N1920" i="2"/>
  <c r="N1952" i="2"/>
  <c r="N1984" i="2"/>
  <c r="N2016" i="2"/>
  <c r="N2112" i="2"/>
  <c r="N2176" i="2"/>
  <c r="N2240" i="2"/>
  <c r="N2304" i="2"/>
  <c r="N2336" i="2"/>
  <c r="N2368" i="2"/>
  <c r="N2400" i="2"/>
  <c r="N2432" i="2"/>
  <c r="N2464" i="2"/>
  <c r="N2496" i="2"/>
  <c r="N2528" i="2"/>
  <c r="N2560" i="2"/>
  <c r="N2592" i="2"/>
  <c r="N2656" i="2"/>
  <c r="N2720" i="2"/>
  <c r="N2752" i="2"/>
  <c r="N2784" i="2"/>
  <c r="N2848" i="2"/>
  <c r="N2912" i="2"/>
  <c r="N2976" i="2"/>
  <c r="N3040" i="2"/>
  <c r="N3072" i="2"/>
  <c r="N3104" i="2"/>
  <c r="N3136" i="2"/>
  <c r="N3168" i="2"/>
  <c r="N3200" i="2"/>
  <c r="N3232" i="2"/>
  <c r="N3264" i="2"/>
  <c r="N3296" i="2"/>
  <c r="N3328" i="2"/>
  <c r="N3392" i="2"/>
  <c r="N3456" i="2"/>
  <c r="N1946" i="2"/>
  <c r="N2034" i="2"/>
  <c r="N2130" i="2"/>
  <c r="N2226" i="2"/>
  <c r="N2450" i="2"/>
  <c r="N2578" i="2"/>
  <c r="N2698" i="2"/>
  <c r="N2826" i="2"/>
  <c r="N3082" i="2"/>
  <c r="N3210" i="2"/>
  <c r="N3334" i="2"/>
  <c r="N25" i="2"/>
  <c r="N57" i="2"/>
  <c r="N89" i="2"/>
  <c r="N121" i="2"/>
  <c r="N153" i="2"/>
  <c r="N185" i="2"/>
  <c r="N217" i="2"/>
  <c r="N249" i="2"/>
  <c r="N281" i="2"/>
  <c r="N313" i="2"/>
  <c r="N345" i="2"/>
  <c r="N409" i="2"/>
  <c r="N473" i="2"/>
  <c r="N537" i="2"/>
  <c r="N601" i="2"/>
  <c r="N665" i="2"/>
  <c r="N729" i="2"/>
  <c r="N793" i="2"/>
  <c r="N825" i="2"/>
  <c r="N857" i="2"/>
  <c r="N889" i="2"/>
  <c r="N921" i="2"/>
  <c r="N953" i="2"/>
  <c r="N985" i="2"/>
  <c r="N1017" i="2"/>
  <c r="N1049" i="2"/>
  <c r="N1081" i="2"/>
  <c r="N1145" i="2"/>
  <c r="N1209" i="2"/>
  <c r="N1273" i="2"/>
  <c r="N1337" i="2"/>
  <c r="N1369" i="2"/>
  <c r="N1401" i="2"/>
  <c r="N1433" i="2"/>
  <c r="N1465" i="2"/>
  <c r="N1529" i="2"/>
  <c r="N1561" i="2"/>
  <c r="N1593" i="2"/>
  <c r="N1625" i="2"/>
  <c r="N1657" i="2"/>
  <c r="N1689" i="2"/>
  <c r="N1721" i="2"/>
  <c r="N1753" i="2"/>
  <c r="N1785" i="2"/>
  <c r="N1817" i="2"/>
  <c r="N1881" i="2"/>
  <c r="N1945" i="2"/>
  <c r="N2009" i="2"/>
  <c r="N2073" i="2"/>
  <c r="N2105" i="2"/>
  <c r="N2137" i="2"/>
  <c r="N2169" i="2"/>
  <c r="N2201" i="2"/>
  <c r="N2233" i="2"/>
  <c r="N2265" i="2"/>
  <c r="N2297" i="2"/>
  <c r="N2361" i="2"/>
  <c r="N2425" i="2"/>
  <c r="N2489" i="2"/>
  <c r="N2553" i="2"/>
  <c r="N2617" i="2"/>
  <c r="N2681" i="2"/>
  <c r="N2745" i="2"/>
  <c r="N2809" i="2"/>
  <c r="N2841" i="2"/>
  <c r="N2873" i="2"/>
  <c r="N2905" i="2"/>
  <c r="N2937" i="2"/>
  <c r="N2969" i="2"/>
  <c r="N3001" i="2"/>
  <c r="N3033" i="2"/>
  <c r="N3065" i="2"/>
  <c r="N3097" i="2"/>
  <c r="N3161" i="2"/>
  <c r="N3225" i="2"/>
  <c r="N3289" i="2"/>
  <c r="N3353" i="2"/>
  <c r="N3417" i="2"/>
  <c r="N3481" i="2"/>
  <c r="N1834" i="2"/>
  <c r="N1930" i="2"/>
  <c r="N2138" i="2"/>
  <c r="N2234" i="2"/>
  <c r="N2322" i="2"/>
  <c r="N2442" i="2"/>
  <c r="N2570" i="2"/>
  <c r="N2850" i="2"/>
  <c r="N2978" i="2"/>
  <c r="N3498" i="2"/>
  <c r="N3430" i="2"/>
  <c r="N42" i="2"/>
  <c r="N74" i="2"/>
  <c r="N138" i="2"/>
  <c r="N202" i="2"/>
  <c r="N266" i="2"/>
  <c r="N330" i="2"/>
  <c r="N362" i="2"/>
  <c r="N394" i="2"/>
  <c r="N426" i="2"/>
  <c r="N458" i="2"/>
  <c r="N490" i="2"/>
  <c r="N522" i="2"/>
  <c r="N554" i="2"/>
  <c r="N586" i="2"/>
  <c r="N618" i="2"/>
  <c r="N682" i="2"/>
  <c r="N714" i="2"/>
  <c r="N746" i="2"/>
  <c r="N810" i="2"/>
  <c r="N874" i="2"/>
  <c r="N938" i="2"/>
  <c r="N1002" i="2"/>
  <c r="N1034" i="2"/>
  <c r="N1066" i="2"/>
  <c r="N1098" i="2"/>
  <c r="N1162" i="2"/>
  <c r="N1194" i="2"/>
  <c r="N1226" i="2"/>
  <c r="N1258" i="2"/>
  <c r="N1354" i="2"/>
  <c r="N1418" i="2"/>
  <c r="N1482" i="2"/>
  <c r="N1546" i="2"/>
  <c r="N1610" i="2"/>
  <c r="N1674" i="2"/>
  <c r="N1706" i="2"/>
  <c r="N1738" i="2"/>
  <c r="N1770" i="2"/>
  <c r="N1818" i="2"/>
  <c r="N2002" i="2"/>
  <c r="N2098" i="2"/>
  <c r="N2194" i="2"/>
  <c r="N2402" i="2"/>
  <c r="N2530" i="2"/>
  <c r="N2658" i="2"/>
  <c r="N2786" i="2"/>
  <c r="N2906" i="2"/>
  <c r="N3034" i="2"/>
  <c r="N3162" i="2"/>
  <c r="N3290" i="2"/>
  <c r="N3418" i="2"/>
  <c r="N3246" i="2"/>
  <c r="N3233" i="2"/>
  <c r="N1202" i="2"/>
  <c r="N936" i="2"/>
  <c r="N968" i="2"/>
  <c r="N1000" i="2"/>
  <c r="N1032" i="2"/>
  <c r="N1064" i="2"/>
  <c r="N1096" i="2"/>
  <c r="N1128" i="2"/>
  <c r="N1160" i="2"/>
  <c r="N1192" i="2"/>
  <c r="N1224" i="2"/>
  <c r="N1256" i="2"/>
  <c r="N1288" i="2"/>
  <c r="N1320" i="2"/>
  <c r="N1352" i="2"/>
  <c r="N1384" i="2"/>
  <c r="N1416" i="2"/>
  <c r="N1448" i="2"/>
  <c r="N1480" i="2"/>
  <c r="N1512" i="2"/>
  <c r="N1544" i="2"/>
  <c r="N1576" i="2"/>
  <c r="N1608" i="2"/>
  <c r="N1640" i="2"/>
  <c r="N1672" i="2"/>
  <c r="N1704" i="2"/>
  <c r="N1736" i="2"/>
  <c r="N1768" i="2"/>
  <c r="N1800" i="2"/>
  <c r="N1832" i="2"/>
  <c r="N1864" i="2"/>
  <c r="N1896" i="2"/>
  <c r="N1928" i="2"/>
  <c r="N1960" i="2"/>
  <c r="N1992" i="2"/>
  <c r="N2024" i="2"/>
  <c r="N2056" i="2"/>
  <c r="N2088" i="2"/>
  <c r="N2120" i="2"/>
  <c r="N2152" i="2"/>
  <c r="N2184" i="2"/>
  <c r="N2216" i="2"/>
  <c r="N2248" i="2"/>
  <c r="N2280" i="2"/>
  <c r="N2312" i="2"/>
  <c r="N2344" i="2"/>
  <c r="N2376" i="2"/>
  <c r="N2408" i="2"/>
  <c r="N2440" i="2"/>
  <c r="N2472" i="2"/>
  <c r="N2504" i="2"/>
  <c r="N2536" i="2"/>
  <c r="N2568" i="2"/>
  <c r="N2600" i="2"/>
  <c r="N2632" i="2"/>
  <c r="N2664" i="2"/>
  <c r="N2696" i="2"/>
  <c r="N2728" i="2"/>
  <c r="N2760" i="2"/>
  <c r="N2824" i="2"/>
  <c r="N2856" i="2"/>
  <c r="N2888" i="2"/>
  <c r="N2920" i="2"/>
  <c r="N2952" i="2"/>
  <c r="N2984" i="2"/>
  <c r="N3016" i="2"/>
  <c r="N3048" i="2"/>
  <c r="N3080" i="2"/>
  <c r="N3112" i="2"/>
  <c r="N3176" i="2"/>
  <c r="N3208" i="2"/>
  <c r="N3240" i="2"/>
  <c r="N3272" i="2"/>
  <c r="N3304" i="2"/>
  <c r="N3336" i="2"/>
  <c r="N3368" i="2"/>
  <c r="N3400" i="2"/>
  <c r="N3432" i="2"/>
  <c r="N3464" i="2"/>
  <c r="N3496" i="2"/>
  <c r="N3377" i="2"/>
  <c r="N3441" i="2"/>
  <c r="N3505" i="2"/>
  <c r="N1874" i="2"/>
  <c r="N1970" i="2"/>
  <c r="N2058" i="2"/>
  <c r="N2154" i="2"/>
  <c r="N2250" i="2"/>
  <c r="N2354" i="2"/>
  <c r="N2482" i="2"/>
  <c r="N2610" i="2"/>
  <c r="N2730" i="2"/>
  <c r="N2858" i="2"/>
  <c r="N2994" i="2"/>
  <c r="N3114" i="2"/>
  <c r="N3242" i="2"/>
  <c r="N3370" i="2"/>
  <c r="N3490" i="2"/>
  <c r="N3398" i="2"/>
  <c r="N33" i="2"/>
  <c r="N65" i="2"/>
  <c r="N97" i="2"/>
  <c r="N129" i="2"/>
  <c r="N161" i="2"/>
  <c r="N193" i="2"/>
  <c r="N225" i="2"/>
  <c r="N257" i="2"/>
  <c r="N289" i="2"/>
  <c r="N321" i="2"/>
  <c r="N353" i="2"/>
  <c r="N385" i="2"/>
  <c r="N417" i="2"/>
  <c r="N449" i="2"/>
  <c r="N481" i="2"/>
  <c r="N513" i="2"/>
  <c r="N545" i="2"/>
  <c r="N577" i="2"/>
  <c r="N609" i="2"/>
  <c r="N641" i="2"/>
  <c r="N673" i="2"/>
  <c r="N705" i="2"/>
  <c r="N737" i="2"/>
  <c r="N769" i="2"/>
  <c r="N801" i="2"/>
  <c r="N833" i="2"/>
  <c r="N865" i="2"/>
  <c r="N897" i="2"/>
  <c r="N929" i="2"/>
  <c r="N961" i="2"/>
  <c r="N993" i="2"/>
  <c r="N1025" i="2"/>
  <c r="N1089" i="2"/>
  <c r="N1121" i="2"/>
  <c r="N1153" i="2"/>
  <c r="N1185" i="2"/>
  <c r="N1217" i="2"/>
  <c r="N1249" i="2"/>
  <c r="N1281" i="2"/>
  <c r="N1313" i="2"/>
  <c r="N1345" i="2"/>
  <c r="N1377" i="2"/>
  <c r="N1409" i="2"/>
  <c r="N1441" i="2"/>
  <c r="N1473" i="2"/>
  <c r="N1505" i="2"/>
  <c r="N1537" i="2"/>
  <c r="N1569" i="2"/>
  <c r="N1601" i="2"/>
  <c r="N1665" i="2"/>
  <c r="N1697" i="2"/>
  <c r="N1729" i="2"/>
  <c r="N1761" i="2"/>
  <c r="N1793" i="2"/>
  <c r="N1825" i="2"/>
  <c r="N1857" i="2"/>
  <c r="N1889" i="2"/>
  <c r="N1921" i="2"/>
  <c r="N1953" i="2"/>
  <c r="N1985" i="2"/>
  <c r="N2017" i="2"/>
  <c r="N2049" i="2"/>
  <c r="N2081" i="2"/>
  <c r="N2113" i="2"/>
  <c r="N2145" i="2"/>
  <c r="N2177" i="2"/>
  <c r="N2209" i="2"/>
  <c r="N2241" i="2"/>
  <c r="N2273" i="2"/>
  <c r="N2305" i="2"/>
  <c r="N2337" i="2"/>
  <c r="N2369" i="2"/>
  <c r="N2401" i="2"/>
  <c r="N2433" i="2"/>
  <c r="N2465" i="2"/>
  <c r="N2497" i="2"/>
  <c r="N2529" i="2"/>
  <c r="N2561" i="2"/>
  <c r="N2593" i="2"/>
  <c r="N2625" i="2"/>
  <c r="N2657" i="2"/>
  <c r="N2689" i="2"/>
  <c r="N2721" i="2"/>
  <c r="N2753" i="2"/>
  <c r="N2785" i="2"/>
  <c r="N2817" i="2"/>
  <c r="N2849" i="2"/>
  <c r="N2881" i="2"/>
  <c r="N2913" i="2"/>
  <c r="N2945" i="2"/>
  <c r="N2977" i="2"/>
  <c r="N3009" i="2"/>
  <c r="N3041" i="2"/>
  <c r="N3073" i="2"/>
  <c r="N3105" i="2"/>
  <c r="N3137" i="2"/>
  <c r="N3169" i="2"/>
  <c r="N3201" i="2"/>
  <c r="N3265" i="2"/>
  <c r="N3297" i="2"/>
  <c r="N3329" i="2"/>
  <c r="N3369" i="2"/>
  <c r="N3433" i="2"/>
  <c r="N3497" i="2"/>
  <c r="N1858" i="2"/>
  <c r="N1962" i="2"/>
  <c r="N2066" i="2"/>
  <c r="N2162" i="2"/>
  <c r="N2258" i="2"/>
  <c r="N2346" i="2"/>
  <c r="N2474" i="2"/>
  <c r="N2602" i="2"/>
  <c r="N2746" i="2"/>
  <c r="N2882" i="2"/>
  <c r="N3010" i="2"/>
  <c r="N3138" i="2"/>
  <c r="N3266" i="2"/>
  <c r="N3394" i="2"/>
  <c r="N8" i="2"/>
  <c r="N18" i="2"/>
  <c r="N50" i="2"/>
  <c r="N82" i="2"/>
  <c r="N114" i="2"/>
  <c r="N178" i="2"/>
  <c r="N210" i="2"/>
  <c r="N242" i="2"/>
  <c r="N274" i="2"/>
  <c r="N306" i="2"/>
  <c r="N338" i="2"/>
  <c r="N370" i="2"/>
  <c r="N402" i="2"/>
  <c r="N434" i="2"/>
  <c r="N466" i="2"/>
  <c r="N498" i="2"/>
  <c r="N530" i="2"/>
  <c r="N562" i="2"/>
  <c r="N594" i="2"/>
  <c r="N626" i="2"/>
  <c r="N658" i="2"/>
  <c r="N690" i="2"/>
  <c r="N722" i="2"/>
  <c r="N754" i="2"/>
  <c r="N786" i="2"/>
  <c r="N850" i="2"/>
  <c r="N914" i="2"/>
  <c r="N946" i="2"/>
  <c r="N978" i="2"/>
  <c r="N1010" i="2"/>
  <c r="N1042" i="2"/>
  <c r="N1074" i="2"/>
  <c r="N1106" i="2"/>
  <c r="N1138" i="2"/>
  <c r="N1170" i="2"/>
  <c r="N1234" i="2"/>
  <c r="N1266" i="2"/>
  <c r="N1298" i="2"/>
  <c r="N1330" i="2"/>
  <c r="N1362" i="2"/>
  <c r="N1394" i="2"/>
  <c r="N1426" i="2"/>
  <c r="N1458" i="2"/>
  <c r="N1490" i="2"/>
  <c r="N1522" i="2"/>
  <c r="N1554" i="2"/>
  <c r="N1586" i="2"/>
  <c r="N1650" i="2"/>
  <c r="N1714" i="2"/>
  <c r="N1778" i="2"/>
  <c r="N1842" i="2"/>
  <c r="N1938" i="2"/>
  <c r="N2026" i="2"/>
  <c r="N2218" i="2"/>
  <c r="N2314" i="2"/>
  <c r="N2434" i="2"/>
  <c r="N2938" i="2"/>
  <c r="N3066" i="2"/>
  <c r="N3450" i="2"/>
  <c r="N1264" i="2"/>
  <c r="N1296" i="2"/>
  <c r="N1328" i="2"/>
  <c r="N1360" i="2"/>
  <c r="N1392" i="2"/>
  <c r="N1424" i="2"/>
  <c r="N1456" i="2"/>
  <c r="N1488" i="2"/>
  <c r="N1520" i="2"/>
  <c r="N1552" i="2"/>
  <c r="N1584" i="2"/>
  <c r="N1616" i="2"/>
  <c r="N1648" i="2"/>
  <c r="N1680" i="2"/>
  <c r="N1712" i="2"/>
  <c r="N1744" i="2"/>
  <c r="N1776" i="2"/>
  <c r="N1808" i="2"/>
  <c r="N1840" i="2"/>
  <c r="N1872" i="2"/>
  <c r="N1904" i="2"/>
  <c r="N1936" i="2"/>
  <c r="N1968" i="2"/>
  <c r="N2000" i="2"/>
  <c r="N2032" i="2"/>
  <c r="N2064" i="2"/>
  <c r="N2096" i="2"/>
  <c r="N2128" i="2"/>
  <c r="N2160" i="2"/>
  <c r="N2192" i="2"/>
  <c r="N2224" i="2"/>
  <c r="N2256" i="2"/>
  <c r="N2288" i="2"/>
  <c r="N2320" i="2"/>
  <c r="N2352" i="2"/>
  <c r="N2384" i="2"/>
  <c r="N2416" i="2"/>
  <c r="N2448" i="2"/>
  <c r="N2480" i="2"/>
  <c r="N2512" i="2"/>
  <c r="N2544" i="2"/>
  <c r="N2576" i="2"/>
  <c r="N2608" i="2"/>
  <c r="N2640" i="2"/>
  <c r="N2672" i="2"/>
  <c r="N2704" i="2"/>
  <c r="N2736" i="2"/>
  <c r="N2768" i="2"/>
  <c r="N2800" i="2"/>
  <c r="N2832" i="2"/>
  <c r="N2864" i="2"/>
  <c r="N2896" i="2"/>
  <c r="N2928" i="2"/>
  <c r="N2960" i="2"/>
  <c r="N2992" i="2"/>
  <c r="N3024" i="2"/>
  <c r="N3056" i="2"/>
  <c r="N3088" i="2"/>
  <c r="N3120" i="2"/>
  <c r="N3152" i="2"/>
  <c r="N3184" i="2"/>
  <c r="N3216" i="2"/>
  <c r="N3248" i="2"/>
  <c r="N3280" i="2"/>
  <c r="N3312" i="2"/>
  <c r="N3344" i="2"/>
  <c r="N3376" i="2"/>
  <c r="N3408" i="2"/>
  <c r="N3440" i="2"/>
  <c r="N3472" i="2"/>
  <c r="N3504" i="2"/>
  <c r="N3393" i="2"/>
  <c r="N3457" i="2"/>
  <c r="N1802" i="2"/>
  <c r="N1898" i="2"/>
  <c r="N1986" i="2"/>
  <c r="N2082" i="2"/>
  <c r="N2178" i="2"/>
  <c r="N2274" i="2"/>
  <c r="N2386" i="2"/>
  <c r="N2514" i="2"/>
  <c r="N2634" i="2"/>
  <c r="N2762" i="2"/>
  <c r="N2890" i="2"/>
  <c r="N3026" i="2"/>
  <c r="N3146" i="2"/>
  <c r="N3274" i="2"/>
  <c r="N3402" i="2"/>
  <c r="N3500" i="2"/>
  <c r="N3462" i="2"/>
  <c r="N41" i="2"/>
  <c r="N73" i="2"/>
  <c r="N105" i="2"/>
  <c r="N137" i="2"/>
  <c r="N169" i="2"/>
  <c r="N201" i="2"/>
  <c r="N233" i="2"/>
  <c r="N265" i="2"/>
  <c r="N297" i="2"/>
  <c r="N329" i="2"/>
  <c r="N361" i="2"/>
  <c r="N393" i="2"/>
  <c r="N425" i="2"/>
  <c r="N457" i="2"/>
  <c r="N489" i="2"/>
  <c r="N521" i="2"/>
  <c r="N553" i="2"/>
  <c r="N585" i="2"/>
  <c r="N617" i="2"/>
  <c r="N649" i="2"/>
  <c r="N681" i="2"/>
  <c r="N713" i="2"/>
  <c r="N745" i="2"/>
  <c r="N777" i="2"/>
  <c r="N809" i="2"/>
  <c r="N841" i="2"/>
  <c r="N873" i="2"/>
  <c r="N905" i="2"/>
  <c r="N937" i="2"/>
  <c r="N969" i="2"/>
  <c r="N1001" i="2"/>
  <c r="N1033" i="2"/>
  <c r="N1065" i="2"/>
  <c r="N1097" i="2"/>
  <c r="N1129" i="2"/>
  <c r="N1161" i="2"/>
  <c r="N1193" i="2"/>
  <c r="N1225" i="2"/>
  <c r="N1257" i="2"/>
  <c r="N1289" i="2"/>
  <c r="N1321" i="2"/>
  <c r="N1353" i="2"/>
  <c r="N1385" i="2"/>
  <c r="N1417" i="2"/>
  <c r="N1449" i="2"/>
  <c r="N1481" i="2"/>
  <c r="N1513" i="2"/>
  <c r="N1545" i="2"/>
  <c r="N1577" i="2"/>
  <c r="N1609" i="2"/>
  <c r="N1641" i="2"/>
  <c r="N1673" i="2"/>
  <c r="N1705" i="2"/>
  <c r="N1737" i="2"/>
  <c r="N1769" i="2"/>
  <c r="N1801" i="2"/>
  <c r="N1833" i="2"/>
  <c r="N1865" i="2"/>
  <c r="N1897" i="2"/>
  <c r="N1929" i="2"/>
  <c r="N1961" i="2"/>
  <c r="N1993" i="2"/>
  <c r="N2025" i="2"/>
  <c r="N2057" i="2"/>
  <c r="N2089" i="2"/>
  <c r="N2121" i="2"/>
  <c r="N2153" i="2"/>
  <c r="N2185" i="2"/>
  <c r="N2217" i="2"/>
  <c r="N2249" i="2"/>
  <c r="N2281" i="2"/>
  <c r="N2313" i="2"/>
  <c r="N2345" i="2"/>
  <c r="N2377" i="2"/>
  <c r="N2409" i="2"/>
  <c r="N2441" i="2"/>
  <c r="N2473" i="2"/>
  <c r="N2505" i="2"/>
  <c r="N2537" i="2"/>
  <c r="N2601" i="2"/>
  <c r="N2633" i="2"/>
  <c r="N2665" i="2"/>
  <c r="N2697" i="2"/>
  <c r="N2729" i="2"/>
  <c r="N2761" i="2"/>
  <c r="N2793" i="2"/>
  <c r="N2825" i="2"/>
  <c r="N2857" i="2"/>
  <c r="N2889" i="2"/>
  <c r="N2921" i="2"/>
  <c r="N2953" i="2"/>
  <c r="N2985" i="2"/>
  <c r="N3017" i="2"/>
  <c r="N3049" i="2"/>
  <c r="N3081" i="2"/>
  <c r="N3113" i="2"/>
  <c r="N3145" i="2"/>
  <c r="N3177" i="2"/>
  <c r="N3209" i="2"/>
  <c r="N3241" i="2"/>
  <c r="N3273" i="2"/>
  <c r="N3305" i="2"/>
  <c r="N3337" i="2"/>
  <c r="N3385" i="2"/>
  <c r="N3449" i="2"/>
  <c r="N13" i="2"/>
  <c r="N1882" i="2"/>
  <c r="N1994" i="2"/>
  <c r="N2090" i="2"/>
  <c r="N2282" i="2"/>
  <c r="N2378" i="2"/>
  <c r="N2506" i="2"/>
  <c r="N2914" i="2"/>
  <c r="N3042" i="2"/>
  <c r="N3170" i="2"/>
  <c r="N3298" i="2"/>
  <c r="N3426" i="2"/>
  <c r="N3302" i="2"/>
  <c r="N26" i="2"/>
  <c r="N58" i="2"/>
  <c r="N90" i="2"/>
  <c r="N122" i="2"/>
  <c r="N154" i="2"/>
  <c r="N186" i="2"/>
  <c r="N218" i="2"/>
  <c r="N250" i="2"/>
  <c r="N282" i="2"/>
  <c r="N346" i="2"/>
  <c r="N410" i="2"/>
  <c r="N474" i="2"/>
  <c r="N538" i="2"/>
  <c r="N570" i="2"/>
  <c r="N602" i="2"/>
  <c r="N634" i="2"/>
  <c r="N666" i="2"/>
  <c r="N698" i="2"/>
  <c r="N730" i="2"/>
  <c r="N762" i="2"/>
  <c r="N794" i="2"/>
  <c r="N826" i="2"/>
  <c r="N858" i="2"/>
  <c r="N890" i="2"/>
  <c r="N922" i="2"/>
  <c r="N954" i="2"/>
  <c r="N986" i="2"/>
  <c r="N1018" i="2"/>
  <c r="N1082" i="2"/>
  <c r="N1146" i="2"/>
  <c r="N1210" i="2"/>
  <c r="N1274" i="2"/>
  <c r="N1338" i="2"/>
  <c r="N1370" i="2"/>
  <c r="N1402" i="2"/>
  <c r="N1434" i="2"/>
  <c r="N1466" i="2"/>
  <c r="N1498" i="2"/>
  <c r="N1530" i="2"/>
  <c r="N1562" i="2"/>
  <c r="N1594" i="2"/>
  <c r="N1626" i="2"/>
  <c r="N1690" i="2"/>
  <c r="N1722" i="2"/>
  <c r="N1754" i="2"/>
  <c r="N1866" i="2"/>
  <c r="N2050" i="2"/>
  <c r="N2146" i="2"/>
  <c r="N2242" i="2"/>
  <c r="N2338" i="2"/>
  <c r="N2466" i="2"/>
  <c r="N2594" i="2"/>
  <c r="N2722" i="2"/>
  <c r="N2842" i="2"/>
  <c r="N2970" i="2"/>
  <c r="N3098" i="2"/>
  <c r="N3226" i="2"/>
  <c r="N3354" i="2"/>
  <c r="N3482" i="2"/>
  <c r="N3374" i="2"/>
  <c r="N3159" i="2"/>
  <c r="N3191" i="2"/>
  <c r="N3223" i="2"/>
  <c r="N3255" i="2"/>
  <c r="N3287" i="2"/>
  <c r="N3351" i="2"/>
  <c r="N11" i="2"/>
  <c r="N2706" i="2"/>
  <c r="N2954" i="2"/>
  <c r="N3218" i="2"/>
  <c r="N3346" i="2"/>
  <c r="N3474" i="2"/>
  <c r="N3326" i="2"/>
  <c r="N56" i="2"/>
  <c r="N88" i="2"/>
  <c r="N120" i="2"/>
  <c r="N152" i="2"/>
  <c r="N184" i="2"/>
  <c r="N216" i="2"/>
  <c r="N248" i="2"/>
  <c r="N312" i="2"/>
  <c r="N344" i="2"/>
  <c r="N376" i="2"/>
  <c r="N408" i="2"/>
  <c r="N472" i="2"/>
  <c r="N600" i="2"/>
  <c r="N664" i="2"/>
  <c r="N728" i="2"/>
  <c r="N792" i="2"/>
  <c r="N824" i="2"/>
  <c r="N856" i="2"/>
  <c r="N888" i="2"/>
  <c r="N920" i="2"/>
  <c r="N952" i="2"/>
  <c r="N984" i="2"/>
  <c r="N1016" i="2"/>
  <c r="N1048" i="2"/>
  <c r="N1080" i="2"/>
  <c r="N1144" i="2"/>
  <c r="N1208" i="2"/>
  <c r="N1272" i="2"/>
  <c r="N1336" i="2"/>
  <c r="N1400" i="2"/>
  <c r="N1464" i="2"/>
  <c r="N1528" i="2"/>
  <c r="N1560" i="2"/>
  <c r="N1592" i="2"/>
  <c r="N1624" i="2"/>
  <c r="N1656" i="2"/>
  <c r="N1688" i="2"/>
  <c r="N1720" i="2"/>
  <c r="N1752" i="2"/>
  <c r="N1784" i="2"/>
  <c r="N1880" i="2"/>
  <c r="N1944" i="2"/>
  <c r="N2008" i="2"/>
  <c r="N2072" i="2"/>
  <c r="N2136" i="2"/>
  <c r="N2168" i="2"/>
  <c r="N2200" i="2"/>
  <c r="N2232" i="2"/>
  <c r="N2264" i="2"/>
  <c r="N2296" i="2"/>
  <c r="N2328" i="2"/>
  <c r="N2360" i="2"/>
  <c r="N2392" i="2"/>
  <c r="N2424" i="2"/>
  <c r="N2456" i="2"/>
  <c r="N2488" i="2"/>
  <c r="N2520" i="2"/>
  <c r="N2552" i="2"/>
  <c r="N2616" i="2"/>
  <c r="N2680" i="2"/>
  <c r="N2744" i="2"/>
  <c r="N2808" i="2"/>
  <c r="N2840" i="2"/>
  <c r="N2872" i="2"/>
  <c r="N2904" i="2"/>
  <c r="N2936" i="2"/>
  <c r="N2968" i="2"/>
  <c r="N3000" i="2"/>
  <c r="N3032" i="2"/>
  <c r="N3064" i="2"/>
  <c r="N3096" i="2"/>
  <c r="N3160" i="2"/>
  <c r="N3224" i="2"/>
  <c r="N3256" i="2"/>
  <c r="N3288" i="2"/>
  <c r="N3352" i="2"/>
  <c r="N3416" i="2"/>
  <c r="N3480" i="2"/>
  <c r="N12" i="2"/>
  <c r="N3409" i="2"/>
  <c r="N3473" i="2"/>
  <c r="N1922" i="2"/>
  <c r="N2010" i="2"/>
  <c r="N2106" i="2"/>
  <c r="N2202" i="2"/>
  <c r="N2306" i="2"/>
  <c r="N2546" i="2"/>
  <c r="N2930" i="2"/>
  <c r="N3058" i="2"/>
  <c r="N3178" i="2"/>
  <c r="N3306" i="2"/>
  <c r="N3434" i="2"/>
  <c r="N3270" i="2"/>
  <c r="N3494" i="2"/>
  <c r="N49" i="2"/>
  <c r="N81" i="2"/>
  <c r="N113" i="2"/>
  <c r="N177" i="2"/>
  <c r="N209" i="2"/>
  <c r="N241" i="2"/>
  <c r="N305" i="2"/>
  <c r="N369" i="2"/>
  <c r="N433" i="2"/>
  <c r="N497" i="2"/>
  <c r="N561" i="2"/>
  <c r="N593" i="2"/>
  <c r="N625" i="2"/>
  <c r="N657" i="2"/>
  <c r="N689" i="2"/>
  <c r="N721" i="2"/>
  <c r="N753" i="2"/>
  <c r="N785" i="2"/>
  <c r="N849" i="2"/>
  <c r="N913" i="2"/>
  <c r="N977" i="2"/>
  <c r="N1041" i="2"/>
  <c r="N1105" i="2"/>
  <c r="N1169" i="2"/>
  <c r="N1233" i="2"/>
  <c r="N1297" i="2"/>
  <c r="N1329" i="2"/>
  <c r="N1361" i="2"/>
  <c r="N1393" i="2"/>
  <c r="N1425" i="2"/>
  <c r="N1457" i="2"/>
  <c r="N1489" i="2"/>
  <c r="N1521" i="2"/>
  <c r="N1553" i="2"/>
  <c r="N1585" i="2"/>
  <c r="N1649" i="2"/>
  <c r="N1713" i="2"/>
  <c r="N1745" i="2"/>
  <c r="N1777" i="2"/>
  <c r="N1841" i="2"/>
  <c r="N1905" i="2"/>
  <c r="N1969" i="2"/>
  <c r="N2033" i="2"/>
  <c r="N2065" i="2"/>
  <c r="N2097" i="2"/>
  <c r="N2129" i="2"/>
  <c r="N2161" i="2"/>
  <c r="N2193" i="2"/>
  <c r="N2225" i="2"/>
  <c r="N2257" i="2"/>
  <c r="N2289" i="2"/>
  <c r="N2321" i="2"/>
  <c r="N2385" i="2"/>
  <c r="N2449" i="2"/>
  <c r="N2513" i="2"/>
  <c r="N2577" i="2"/>
  <c r="N2609" i="2"/>
  <c r="N2641" i="2"/>
  <c r="N2673" i="2"/>
  <c r="N2705" i="2"/>
  <c r="N2737" i="2"/>
  <c r="N2769" i="2"/>
  <c r="N2833" i="2"/>
  <c r="N2865" i="2"/>
  <c r="N2897" i="2"/>
  <c r="N2929" i="2"/>
  <c r="N2993" i="2"/>
  <c r="N3057" i="2"/>
  <c r="N3121" i="2"/>
  <c r="N3185" i="2"/>
  <c r="N3217" i="2"/>
  <c r="N3249" i="2"/>
  <c r="N3281" i="2"/>
  <c r="N3313" i="2"/>
  <c r="N3345" i="2"/>
  <c r="N1906" i="2"/>
  <c r="N2114" i="2"/>
  <c r="N2210" i="2"/>
  <c r="N2298" i="2"/>
  <c r="N2410" i="2"/>
  <c r="N2538" i="2"/>
  <c r="N2674" i="2"/>
  <c r="N2810" i="2"/>
  <c r="N2946" i="2"/>
  <c r="N3074" i="2"/>
  <c r="N3202" i="2"/>
  <c r="N3330" i="2"/>
  <c r="N3458" i="2"/>
  <c r="N34" i="2"/>
  <c r="N98" i="2"/>
  <c r="N162" i="2"/>
  <c r="N194" i="2"/>
  <c r="N226" i="2"/>
  <c r="N258" i="2"/>
  <c r="N290" i="2"/>
  <c r="N322" i="2"/>
  <c r="N354" i="2"/>
  <c r="N386" i="2"/>
  <c r="N418" i="2"/>
  <c r="N450" i="2"/>
  <c r="N482" i="2"/>
  <c r="N514" i="2"/>
  <c r="N578" i="2"/>
  <c r="N642" i="2"/>
  <c r="N706" i="2"/>
  <c r="N770" i="2"/>
  <c r="N802" i="2"/>
  <c r="N834" i="2"/>
  <c r="N866" i="2"/>
  <c r="N898" i="2"/>
  <c r="N930" i="2"/>
  <c r="N962" i="2"/>
  <c r="N994" i="2"/>
  <c r="N1026" i="2"/>
  <c r="N1058" i="2"/>
  <c r="N1090" i="2"/>
  <c r="N1122" i="2"/>
  <c r="N1186" i="2"/>
  <c r="N1250" i="2"/>
  <c r="N1378" i="2"/>
  <c r="N1442" i="2"/>
  <c r="N1474" i="2"/>
  <c r="N1506" i="2"/>
  <c r="N1538" i="2"/>
  <c r="N1570" i="2"/>
  <c r="N1602" i="2"/>
  <c r="N1634" i="2"/>
  <c r="N1666" i="2"/>
  <c r="N1698" i="2"/>
  <c r="N1730" i="2"/>
  <c r="N1762" i="2"/>
  <c r="N1794" i="2"/>
  <c r="N2074" i="2"/>
  <c r="N2170" i="2"/>
  <c r="N2266" i="2"/>
  <c r="N2370" i="2"/>
  <c r="N2498" i="2"/>
  <c r="N2874" i="2"/>
  <c r="N3002" i="2"/>
  <c r="N3386" i="2"/>
  <c r="N14" i="2"/>
  <c r="N3438" i="2"/>
  <c r="I3052" i="2"/>
  <c r="N3052" i="2" s="1"/>
  <c r="I3212" i="2"/>
  <c r="I1701" i="2"/>
  <c r="N1701" i="2" s="1"/>
  <c r="I304" i="2"/>
  <c r="N304" i="2" s="1"/>
  <c r="I1816" i="2"/>
  <c r="N1816" i="2" s="1"/>
  <c r="I2299" i="2"/>
  <c r="N2299" i="2" s="1"/>
  <c r="I372" i="2"/>
  <c r="N372" i="2" s="1"/>
  <c r="I440" i="2"/>
  <c r="N440" i="2" s="1"/>
  <c r="I2048" i="2"/>
  <c r="N2048" i="2" s="1"/>
  <c r="I2792" i="2"/>
  <c r="N2792" i="2" s="1"/>
  <c r="I1057" i="2"/>
  <c r="N1057" i="2" s="1"/>
  <c r="I1565" i="2"/>
  <c r="N1565" i="2" s="1"/>
  <c r="I2569" i="2"/>
  <c r="N2569" i="2" s="1"/>
  <c r="I2961" i="2"/>
  <c r="N2961" i="2" s="1"/>
  <c r="I1038" i="2"/>
  <c r="N1038" i="2" s="1"/>
  <c r="I1290" i="2"/>
  <c r="N1290" i="2" s="1"/>
  <c r="I1450" i="2"/>
  <c r="N1450" i="2" s="1"/>
  <c r="I2642" i="2"/>
  <c r="N2642" i="2" s="1"/>
  <c r="I3308" i="2"/>
  <c r="N3308" i="2" s="1"/>
  <c r="I189" i="2"/>
  <c r="N189" i="2" s="1"/>
  <c r="I1633" i="2"/>
  <c r="N1633" i="2" s="1"/>
  <c r="I2801" i="2"/>
  <c r="N2801" i="2" s="1"/>
  <c r="I1198" i="2"/>
  <c r="N1198" i="2" s="1"/>
  <c r="I1406" i="2"/>
  <c r="N1406" i="2" s="1"/>
  <c r="I2550" i="2"/>
  <c r="N2550" i="2" s="1"/>
  <c r="I2203" i="2"/>
  <c r="N2203" i="2" s="1"/>
  <c r="I20" i="2"/>
  <c r="N20" i="2" s="1"/>
  <c r="I280" i="2"/>
  <c r="N280" i="2" s="1"/>
  <c r="I536" i="2"/>
  <c r="N536" i="2" s="1"/>
  <c r="I1532" i="2"/>
  <c r="N1532" i="2" s="1"/>
  <c r="I1884" i="2"/>
  <c r="N1884" i="2" s="1"/>
  <c r="I3144" i="2"/>
  <c r="N3144" i="2" s="1"/>
  <c r="I3327" i="2"/>
  <c r="N3327" i="2" s="1"/>
  <c r="I2893" i="2"/>
  <c r="N2893" i="2" s="1"/>
  <c r="I1130" i="2"/>
  <c r="N1130" i="2" s="1"/>
  <c r="I1314" i="2"/>
  <c r="N1314" i="2" s="1"/>
  <c r="I2318" i="2"/>
  <c r="N2318" i="2" s="1"/>
  <c r="I2666" i="2"/>
  <c r="N2666" i="2" s="1"/>
  <c r="I2459" i="2"/>
  <c r="N2459" i="2" s="1"/>
</calcChain>
</file>

<file path=xl/sharedStrings.xml><?xml version="1.0" encoding="utf-8"?>
<sst xmlns="http://schemas.openxmlformats.org/spreadsheetml/2006/main" count="198" uniqueCount="195">
  <si>
    <t>CLF05 Comdty</t>
  </si>
  <si>
    <t>CLG05 Comdty</t>
  </si>
  <si>
    <t>CLH05 Comdty</t>
  </si>
  <si>
    <t>CLJ05 Comdty</t>
  </si>
  <si>
    <t>CLK05 Comdty</t>
  </si>
  <si>
    <t>CLM05 Comdty</t>
  </si>
  <si>
    <t>CLN05 Comdty</t>
  </si>
  <si>
    <t>CLQ05 Comdty</t>
  </si>
  <si>
    <t>CLU05 Comdty</t>
  </si>
  <si>
    <t>CLV05 Comdty</t>
  </si>
  <si>
    <t>CLX05 Comdty</t>
  </si>
  <si>
    <t>CLZ05 Comdty</t>
  </si>
  <si>
    <t>CLF06 Comdty</t>
  </si>
  <si>
    <t>CLG06 Comdty</t>
  </si>
  <si>
    <t>CLH06 Comdty</t>
  </si>
  <si>
    <t>CLJ06 Comdty</t>
  </si>
  <si>
    <t>CLK06 Comdty</t>
  </si>
  <si>
    <t>CLM06 Comdty</t>
  </si>
  <si>
    <t>CLN06 Comdty</t>
  </si>
  <si>
    <t>CLQ06 Comdty</t>
  </si>
  <si>
    <t>CLU06 Comdty</t>
  </si>
  <si>
    <t>CLV06 Comdty</t>
  </si>
  <si>
    <t>CLX06 Comdty</t>
  </si>
  <si>
    <t>CLZ06 Comdty</t>
  </si>
  <si>
    <t>CLF07 Comdty</t>
  </si>
  <si>
    <t>CLG07 Comdty</t>
  </si>
  <si>
    <t>CLH07 Comdty</t>
  </si>
  <si>
    <t>CLJ07 Comdty</t>
  </si>
  <si>
    <t>CLK07 Comdty</t>
  </si>
  <si>
    <t>CLM07 Comdty</t>
  </si>
  <si>
    <t>CLN07 Comdty</t>
  </si>
  <si>
    <t>CLQ07 Comdty</t>
  </si>
  <si>
    <t>CLU07 Comdty</t>
  </si>
  <si>
    <t>CLV07 Comdty</t>
  </si>
  <si>
    <t>CLX07 Comdty</t>
  </si>
  <si>
    <t>CLZ07 Comdty</t>
  </si>
  <si>
    <t>CLF08 Comdty</t>
  </si>
  <si>
    <t>CLG08 Comdty</t>
  </si>
  <si>
    <t>CLH08 Comdty</t>
  </si>
  <si>
    <t>CLJ08 Comdty</t>
  </si>
  <si>
    <t>CLK08 Comdty</t>
  </si>
  <si>
    <t>CLM08 Comdty</t>
  </si>
  <si>
    <t>CLN08 Comdty</t>
  </si>
  <si>
    <t>CLQ08 Comdty</t>
  </si>
  <si>
    <t>CLU08 Comdty</t>
  </si>
  <si>
    <t>CLV08 Comdty</t>
  </si>
  <si>
    <t>CLX08 Comdty</t>
  </si>
  <si>
    <t>CLZ08 Comdty</t>
  </si>
  <si>
    <t>CLF09 Comdty</t>
  </si>
  <si>
    <t>CLG09 Comdty</t>
  </si>
  <si>
    <t>CLH09 Comdty</t>
  </si>
  <si>
    <t>CLJ09 Comdty</t>
  </si>
  <si>
    <t>CLK09 Comdty</t>
  </si>
  <si>
    <t>CLM09 Comdty</t>
  </si>
  <si>
    <t>CLN09 Comdty</t>
  </si>
  <si>
    <t>CLQ09 Comdty</t>
  </si>
  <si>
    <t>CLU09 Comdty</t>
  </si>
  <si>
    <t>CLV09 Comdty</t>
  </si>
  <si>
    <t>CLX09 Comdty</t>
  </si>
  <si>
    <t>CLZ09 Comdty</t>
  </si>
  <si>
    <t>CLF10 Comdty</t>
  </si>
  <si>
    <t>CLG10 Comdty</t>
  </si>
  <si>
    <t>CLH10 Comdty</t>
  </si>
  <si>
    <t>CLJ10 Comdty</t>
  </si>
  <si>
    <t>CLK10 Comdty</t>
  </si>
  <si>
    <t>CLM10 Comdty</t>
  </si>
  <si>
    <t>CLN10 Comdty</t>
  </si>
  <si>
    <t>CLQ10 Comdty</t>
  </si>
  <si>
    <t>CLU10 Comdty</t>
  </si>
  <si>
    <t>CLV10 Comdty</t>
  </si>
  <si>
    <t>CLX10 Comdty</t>
  </si>
  <si>
    <t>CLZ10 Comdty</t>
  </si>
  <si>
    <t>CLF11 Comdty</t>
  </si>
  <si>
    <t>CLG11 Comdty</t>
  </si>
  <si>
    <t>CLH11 Comdty</t>
  </si>
  <si>
    <t>CLJ11 Comdty</t>
  </si>
  <si>
    <t>CLK11 Comdty</t>
  </si>
  <si>
    <t>CLM11 Comdty</t>
  </si>
  <si>
    <t>CLN11 Comdty</t>
  </si>
  <si>
    <t>CLQ11 Comdty</t>
  </si>
  <si>
    <t>CLU11 Comdty</t>
  </si>
  <si>
    <t>CLV11 Comdty</t>
  </si>
  <si>
    <t>CLX11 Comdty</t>
  </si>
  <si>
    <t>CLZ11 Comdty</t>
  </si>
  <si>
    <t>CLF12 Comdty</t>
  </si>
  <si>
    <t>CLG12 Comdty</t>
  </si>
  <si>
    <t>CLH12 Comdty</t>
  </si>
  <si>
    <t>CLJ12 Comdty</t>
  </si>
  <si>
    <t>CLK12 Comdty</t>
  </si>
  <si>
    <t>CLM12 Comdty</t>
  </si>
  <si>
    <t>CLN12 Comdty</t>
  </si>
  <si>
    <t>CLQ12 Comdty</t>
  </si>
  <si>
    <t>CLU12 Comdty</t>
  </si>
  <si>
    <t>CLV12 Comdty</t>
  </si>
  <si>
    <t>CLX12 Comdty</t>
  </si>
  <si>
    <t>CLZ12 Comdty</t>
  </si>
  <si>
    <t>CLF13 Comdty</t>
  </si>
  <si>
    <t>CLG13 Comdty</t>
  </si>
  <si>
    <t>CLH13 Comdty</t>
  </si>
  <si>
    <t>CLJ13 Comdty</t>
  </si>
  <si>
    <t>CLK13 Comdty</t>
  </si>
  <si>
    <t>CLM13 Comdty</t>
  </si>
  <si>
    <t>CLN13 Comdty</t>
  </si>
  <si>
    <t>CLQ13 Comdty</t>
  </si>
  <si>
    <t>CLU13 Comdty</t>
  </si>
  <si>
    <t>CLV13 Comdty</t>
  </si>
  <si>
    <t>CLX13 Comdty</t>
  </si>
  <si>
    <t>CLZ13 Comdty</t>
  </si>
  <si>
    <t>CLF14 Comdty</t>
  </si>
  <si>
    <t>CLG14 Comdty</t>
  </si>
  <si>
    <t>CLH14 Comdty</t>
  </si>
  <si>
    <t>CLJ14 Comdty</t>
  </si>
  <si>
    <t>CLK14 Comdty</t>
  </si>
  <si>
    <t>CLM14 Comdty</t>
  </si>
  <si>
    <t>CLN14 Comdty</t>
  </si>
  <si>
    <t>CLQ14 Comdty</t>
  </si>
  <si>
    <t>CLU14 Comdty</t>
  </si>
  <si>
    <t>CLV14 Comdty</t>
  </si>
  <si>
    <t>CLX14 Comdty</t>
  </si>
  <si>
    <t>CLZ14 Comdty</t>
  </si>
  <si>
    <t>CLF15 Comdty</t>
  </si>
  <si>
    <t>CLG15 Comdty</t>
  </si>
  <si>
    <t>CLH15 Comdty</t>
  </si>
  <si>
    <t>CLJ15 Comdty</t>
  </si>
  <si>
    <t>CLK15 Comdty</t>
  </si>
  <si>
    <t>CLM15 Comdty</t>
  </si>
  <si>
    <t>CLN15 Comdty</t>
  </si>
  <si>
    <t>CLQ15 Comdty</t>
  </si>
  <si>
    <t>CLU15 Comdty</t>
  </si>
  <si>
    <t>CLV15 Comdty</t>
  </si>
  <si>
    <t>CLX15 Comdty</t>
  </si>
  <si>
    <t>CLZ15 Comdty</t>
  </si>
  <si>
    <t>CLF16 Comdty</t>
  </si>
  <si>
    <t>CLG16 Comdty</t>
  </si>
  <si>
    <t>CLH16 Comdty</t>
  </si>
  <si>
    <t>CLJ16 Comdty</t>
  </si>
  <si>
    <t>CLK16 Comdty</t>
  </si>
  <si>
    <t>CLM16 Comdty</t>
  </si>
  <si>
    <t>CLN16 Comdty</t>
  </si>
  <si>
    <t>CLQ16 Comdty</t>
  </si>
  <si>
    <t>CLU16 Comdty</t>
  </si>
  <si>
    <t>CLV16 Comdty</t>
  </si>
  <si>
    <t>CLX16 Comdty</t>
  </si>
  <si>
    <t>CLZ16 Comdty</t>
  </si>
  <si>
    <t>CLF17 Comdty</t>
  </si>
  <si>
    <t>CLG17 Comdty</t>
  </si>
  <si>
    <t>CLH17 Comdty</t>
  </si>
  <si>
    <t>CLJ17 Comdty</t>
  </si>
  <si>
    <t>CLK17 Comdty</t>
  </si>
  <si>
    <t>CLM17 Comdty</t>
  </si>
  <si>
    <t>CLN17 Comdty</t>
  </si>
  <si>
    <t>CLQ17 Comdty</t>
  </si>
  <si>
    <t>CLU17 Comdty</t>
  </si>
  <si>
    <t>CLV17 Comdty</t>
  </si>
  <si>
    <t>CLX17 Comdty</t>
  </si>
  <si>
    <t>CLZ17 Comdty</t>
  </si>
  <si>
    <t>CLF18 Comdty</t>
  </si>
  <si>
    <t>CLG18 Comdty</t>
  </si>
  <si>
    <t>CLH18 Comdty</t>
  </si>
  <si>
    <t>CLJ18 Comdty</t>
  </si>
  <si>
    <t>CLK18 Comdty</t>
  </si>
  <si>
    <t>CLM18 Comdty</t>
  </si>
  <si>
    <t>CLN18 Comdty</t>
  </si>
  <si>
    <t>CLQ18 Comdty</t>
  </si>
  <si>
    <t>CLU18 Comdty</t>
  </si>
  <si>
    <t>CLV18 Comdty</t>
  </si>
  <si>
    <t>CLX18 Comdty</t>
  </si>
  <si>
    <t>CLZ18 Comdty</t>
  </si>
  <si>
    <t>CLF19 Comdty</t>
  </si>
  <si>
    <t>CLG19 Comdty</t>
  </si>
  <si>
    <t>CLH19 Comdty</t>
  </si>
  <si>
    <t>CLJ9 Comdty</t>
  </si>
  <si>
    <t>CLK9 Comdty</t>
  </si>
  <si>
    <t>CLM9 Comdty</t>
  </si>
  <si>
    <t>CLN9 Comdty</t>
  </si>
  <si>
    <t>CLQ9 Comdty</t>
  </si>
  <si>
    <t>CLU9 Comdty</t>
  </si>
  <si>
    <t>CLV9 Comdty</t>
  </si>
  <si>
    <t>CLX9 Comdty</t>
  </si>
  <si>
    <t>CLZ9 Comdty</t>
  </si>
  <si>
    <t>Date</t>
  </si>
  <si>
    <t>cl_spgsci_not_adj</t>
  </si>
  <si>
    <t>day_of_the_week</t>
  </si>
  <si>
    <t>date_one_week_earlier</t>
  </si>
  <si>
    <t>2nd_designed_contract</t>
  </si>
  <si>
    <t>cl_weekly_return</t>
  </si>
  <si>
    <t>price_1-week_earlier</t>
  </si>
  <si>
    <t>date_8-day_earlier</t>
  </si>
  <si>
    <t>day_9-day_earlier</t>
  </si>
  <si>
    <t>day_10-day_earlier</t>
  </si>
  <si>
    <t>C_shifted</t>
  </si>
  <si>
    <t>La colonne J "C_shifted" est un décalage de la colonne C afin que l'ajustement des prix s'effectue que à partir du moment où l'on roll la série (et non pas un jour avant).</t>
  </si>
  <si>
    <t>CL2_at_time_r-1</t>
  </si>
  <si>
    <t>CL1_at_time_r-1</t>
  </si>
  <si>
    <t>CL1/CL2_r-1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</si>
</sst>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5C50-A2E9-47E7-A318-4C0A185BDF19}">
  <dimension ref="A1:MV48"/>
  <sheetViews>
    <sheetView topLeftCell="S1" workbookViewId="0">
      <pane ySplit="1" topLeftCell="A2" activePane="bottomLeft" state="frozen"/>
      <selection activeCell="S1" sqref="S1"/>
      <selection pane="bottomLeft" activeCell="Y2" sqref="Y2"/>
    </sheetView>
  </sheetViews>
  <sheetFormatPr baseColWidth="10" defaultRowHeight="14.4" x14ac:dyDescent="0.3"/>
  <sheetData>
    <row r="1" spans="1:360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  <c r="II1" t="s">
        <v>121</v>
      </c>
      <c r="IK1" t="s">
        <v>122</v>
      </c>
      <c r="IM1" t="s">
        <v>123</v>
      </c>
      <c r="IO1" t="s">
        <v>124</v>
      </c>
      <c r="IQ1" t="s">
        <v>125</v>
      </c>
      <c r="IS1" t="s">
        <v>126</v>
      </c>
      <c r="IU1" t="s">
        <v>127</v>
      </c>
      <c r="IW1" t="s">
        <v>128</v>
      </c>
      <c r="IY1" t="s">
        <v>129</v>
      </c>
      <c r="JA1" t="s">
        <v>130</v>
      </c>
      <c r="JC1" t="s">
        <v>131</v>
      </c>
      <c r="JE1" t="s">
        <v>132</v>
      </c>
      <c r="JG1" t="s">
        <v>133</v>
      </c>
      <c r="JI1" t="s">
        <v>134</v>
      </c>
      <c r="JK1" t="s">
        <v>135</v>
      </c>
      <c r="JM1" t="s">
        <v>136</v>
      </c>
      <c r="JO1" t="s">
        <v>137</v>
      </c>
      <c r="JQ1" t="s">
        <v>138</v>
      </c>
      <c r="JS1" t="s">
        <v>139</v>
      </c>
      <c r="JU1" t="s">
        <v>140</v>
      </c>
      <c r="JW1" t="s">
        <v>141</v>
      </c>
      <c r="JY1" t="s">
        <v>142</v>
      </c>
      <c r="KA1" t="s">
        <v>143</v>
      </c>
      <c r="KC1" t="s">
        <v>144</v>
      </c>
      <c r="KE1" t="s">
        <v>145</v>
      </c>
      <c r="KG1" t="s">
        <v>146</v>
      </c>
      <c r="KI1" t="s">
        <v>147</v>
      </c>
      <c r="KK1" t="s">
        <v>148</v>
      </c>
      <c r="KM1" t="s">
        <v>149</v>
      </c>
      <c r="KO1" t="s">
        <v>150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</row>
    <row r="2" spans="1:360" x14ac:dyDescent="0.3">
      <c r="A2" s="1" t="e">
        <f ca="1">_xll.BDH("CLF05 COMDTY","PX_LAST","ED-100CD","31/01/2005","cols=2;rows=40")</f>
        <v>#NAME?</v>
      </c>
      <c r="B2">
        <v>54.69</v>
      </c>
      <c r="C2" s="1" t="e">
        <f ca="1">_xll.BDH("CLG05 COMDTY","PX_LAST","ED-100CD","28/02/2005","cols=2;rows=40")</f>
        <v>#NAME?</v>
      </c>
      <c r="D2">
        <v>48.85</v>
      </c>
      <c r="E2" s="1" t="e">
        <f ca="1">_xll.BDH("CLH05 COMDTY","PX_LAST","ED-100CD","28/03/2005","cols=2;rows=44")</f>
        <v>#NAME?</v>
      </c>
      <c r="F2">
        <v>46.63</v>
      </c>
      <c r="G2" s="1" t="e">
        <f ca="1">_xll.BDH("CLJ05 COMDTY","PX_LAST","ED-100CD","28/04/2005","cols=2;rows=44")</f>
        <v>#NAME?</v>
      </c>
      <c r="H2">
        <v>48.28</v>
      </c>
      <c r="I2" s="1" t="e">
        <f ca="1">_xll.BDH("CLK05 COMDTY","PX_LAST","ED-100CD","28/05/2005","cols=2;rows=44")</f>
        <v>#NAME?</v>
      </c>
      <c r="J2">
        <v>49.11</v>
      </c>
      <c r="K2" s="1" t="e">
        <f ca="1">_xll.BDH("CLM05 COMDTY","PX_LAST","ED-100CD","28/06/2005","cols=2;rows=45")</f>
        <v>#NAME?</v>
      </c>
      <c r="L2">
        <v>57.83</v>
      </c>
      <c r="M2" s="1" t="e">
        <f ca="1">_xll.BDH("CLN05 COMDTY","PX_LAST","ED-100CD","28/07/2005","cols=2;rows=46")</f>
        <v>#NAME?</v>
      </c>
      <c r="N2">
        <v>52.3</v>
      </c>
      <c r="O2" s="1" t="e">
        <f ca="1">_xll.BDH("CLQ05 COMDTY","PX_LAST","ED-100CD","28/08/2005","cols=2;rows=43")</f>
        <v>#NAME?</v>
      </c>
      <c r="P2">
        <v>49.65</v>
      </c>
      <c r="Q2" s="1" t="e">
        <f ca="1">_xll.BDH("CLU05 COMDTY","PX_LAST","ED-100CD","28/09/2005","cols=2;rows=46")</f>
        <v>#NAME?</v>
      </c>
      <c r="R2">
        <v>59.73</v>
      </c>
      <c r="S2" s="1" t="e">
        <f ca="1">_xll.BDH("CLV05 COMDTY","PX_LAST","ED-100CD","28/10/2005","cols=2;rows=45")</f>
        <v>#NAME?</v>
      </c>
      <c r="T2">
        <v>59.34</v>
      </c>
      <c r="U2" s="1" t="e">
        <f ca="1">_xll.BDH("CLX05 COMDTY","PX_LAST","ED-100CD","28/11/2005","cols=2;rows=44")</f>
        <v>#NAME?</v>
      </c>
      <c r="V2">
        <v>66.31</v>
      </c>
      <c r="W2" s="1" t="e">
        <f ca="1">_xll.BDH("CLZ05 COMDTY","PX_LAST","ED-100CD","28/12/2005","cols=2;rows=46")</f>
        <v>#NAME?</v>
      </c>
      <c r="X2">
        <v>63.91</v>
      </c>
      <c r="Y2" s="1" t="e">
        <f ca="1">_xll.BDH("CLF06 COMDTY","PX_LAST","ED-100CD","31/01/2006","cols=2;rows=41")</f>
        <v>#NAME?</v>
      </c>
      <c r="Z2" s="2">
        <v>60.82</v>
      </c>
      <c r="AA2" s="1" t="e">
        <f ca="1">_xll.BDH("CLG06 COMDTY","PX_LAST","ED-100CD","28/02/2006","cols=2;rows=41")</f>
        <v>#NAME?</v>
      </c>
      <c r="AB2">
        <v>57.88</v>
      </c>
      <c r="AC2" s="1" t="e">
        <f ca="1">_xll.BDH("CLH06 COMDTY","PX_LAST","ED-100CD","28/03/2006","cols=2;rows=44")</f>
        <v>#NAME?</v>
      </c>
      <c r="AD2" s="2">
        <v>59.76</v>
      </c>
      <c r="AE2" s="1" t="e">
        <f ca="1">_xll.BDH("CLJ06 COMDTY","PX_LAST","ED-100CD","28/04/2006","cols=2;rows=45")</f>
        <v>#NAME?</v>
      </c>
      <c r="AF2">
        <v>67.430000000000007</v>
      </c>
      <c r="AG2" s="1" t="e">
        <f ca="1">_xll.BDH("CLK06 COMDTY","PX_LAST","ED-100CD","28/05/2006","cols=2;rows=44")</f>
        <v>#NAME?</v>
      </c>
      <c r="AH2">
        <v>61.2</v>
      </c>
      <c r="AI2" s="1" t="e">
        <f ca="1">_xll.BDH("CLM06 COMDTY","PX_LAST","ED-100CD","28/06/2006","cols=2;rows=46")</f>
        <v>#NAME?</v>
      </c>
      <c r="AJ2">
        <v>65.06</v>
      </c>
      <c r="AK2" s="1" t="e">
        <f ca="1">_xll.BDH("CLN06 COMDTY","PX_LAST","ED-100CD","28/07/2006","cols=2;rows=45")</f>
        <v>#NAME?</v>
      </c>
      <c r="AL2">
        <v>73.97</v>
      </c>
      <c r="AM2" s="1" t="e">
        <f ca="1">_xll.BDH("CLQ06 COMDTY","PX_LAST","ED-100CD","28/08/2006","cols=2;rows=43")</f>
        <v>#NAME?</v>
      </c>
      <c r="AN2">
        <v>70.14</v>
      </c>
      <c r="AO2" s="1" t="e">
        <f ca="1">_xll.BDH("CLU06 COMDTY","PX_LAST","ED-100CD","28/09/2006","cols=2;rows=46")</f>
        <v>#NAME?</v>
      </c>
      <c r="AP2">
        <v>70.27</v>
      </c>
      <c r="AQ2" s="1" t="e">
        <f ca="1">_xll.BDH("CLV06 COMDTY","PX_LAST","ED-100CD","28/10/2006","cols=2;rows=45")</f>
        <v>#NAME?</v>
      </c>
      <c r="AR2">
        <v>75.739999999999995</v>
      </c>
      <c r="AS2" s="1" t="e">
        <f ca="1">_xll.BDH("CLX06 COMDTY","PX_LAST","ED-100CD","28/11/2006","cols=2;rows=45")</f>
        <v>#NAME?</v>
      </c>
      <c r="AT2">
        <v>73.099999999999994</v>
      </c>
      <c r="AU2" s="1" t="e">
        <f ca="1">_xll.BDH("CLZ06 COMDTY","PX_LAST","ED-100CD","28/12/2006","cols=2;rows=45")</f>
        <v>#NAME?</v>
      </c>
      <c r="AV2">
        <v>65.44</v>
      </c>
      <c r="AW2" s="1" t="e">
        <f ca="1">_xll.BDH("CLF07 COMDTY","PX_LAST","ED-100CD","31/01/2007","cols=2;rows=42")</f>
        <v>#NAME?</v>
      </c>
      <c r="AX2">
        <v>60.91</v>
      </c>
      <c r="AY2" s="1" t="e">
        <f ca="1">_xll.BDH("CLG07 COMDTY","PX_LAST","ED-100CD","28/02/2007","cols=2;rows=43")</f>
        <v>#NAME?</v>
      </c>
      <c r="AZ2">
        <v>60.54</v>
      </c>
      <c r="BA2" s="1" t="e">
        <f ca="1">_xll.BDH("CLH07 COMDTY","PX_LAST","ED-100CD","28/03/2007","cols=2;rows=44")</f>
        <v>#NAME?</v>
      </c>
      <c r="BB2">
        <v>64.89</v>
      </c>
      <c r="BC2" s="1" t="e">
        <f ca="1">_xll.BDH("CLJ07 COMDTY","PX_LAST","ED-100CD","28/04/2007","cols=2;rows=44")</f>
        <v>#NAME?</v>
      </c>
      <c r="BD2">
        <v>53.77</v>
      </c>
      <c r="BE2" s="1" t="e">
        <f ca="1">_xll.BDH("CLK07 COMDTY","PX_LAST","ED-100CD","28/05/2007","cols=2;rows=44")</f>
        <v>#NAME?</v>
      </c>
      <c r="BF2">
        <v>60.5</v>
      </c>
      <c r="BG2" s="1" t="e">
        <f ca="1">_xll.BDH("CLM07 COMDTY","PX_LAST","ED-100CD","28/06/2007","cols=2;rows=46")</f>
        <v>#NAME?</v>
      </c>
      <c r="BH2">
        <v>61.05</v>
      </c>
      <c r="BI2" s="1" t="e">
        <f ca="1">_xll.BDH("CLN07 COMDTY","PX_LAST","ED-100CD","28/07/2007","cols=2;rows=45")</f>
        <v>#NAME?</v>
      </c>
      <c r="BJ2">
        <v>65.7</v>
      </c>
      <c r="BK2" s="1" t="e">
        <f ca="1">_xll.BDH("CLQ07 COMDTY","PX_LAST","ED-100CD","28/08/2007","cols=2;rows=44")</f>
        <v>#NAME?</v>
      </c>
      <c r="BL2">
        <v>67.05</v>
      </c>
      <c r="BM2" s="1" t="e">
        <f ca="1">_xll.BDH("CLU07 COMDTY","PX_LAST","ED-100CD","28/09/2007","cols=2;rows=45")</f>
        <v>#NAME?</v>
      </c>
      <c r="BN2">
        <v>70.23</v>
      </c>
      <c r="BO2" s="1" t="e">
        <f ca="1">_xll.BDH("CLV07 COMDTY","PX_LAST","ED-100CD","28/10/2007","cols=2;rows=45")</f>
        <v>#NAME?</v>
      </c>
      <c r="BP2">
        <v>75.739999999999995</v>
      </c>
      <c r="BQ2" s="1" t="e">
        <f ca="1">_xll.BDH("CLX07 COMDTY","PX_LAST","ED-100CD","28/11/2007","cols=2;rows=46")</f>
        <v>#NAME?</v>
      </c>
      <c r="BR2">
        <v>71.459999999999994</v>
      </c>
      <c r="BS2" s="1" t="e">
        <f ca="1">_xll.BDH("CLZ07 COMDTY","PX_LAST","ED-100CD","28/12/2007","cols=2;rows=44")</f>
        <v>#NAME?</v>
      </c>
      <c r="BT2">
        <v>78.95</v>
      </c>
      <c r="BU2" s="1" t="e">
        <f ca="1">_xll.BDH("CLF08 COMDTY","PX_LAST","ED-100CD","31/01/2008","cols=2;rows=41")</f>
        <v>#NAME?</v>
      </c>
      <c r="BV2">
        <v>85.21</v>
      </c>
      <c r="BW2" s="1" t="e">
        <f ca="1">_xll.BDH("CLG08 COMDTY","PX_LAST","ED-100CD","28/02/2008","cols=2;rows=43")</f>
        <v>#NAME?</v>
      </c>
      <c r="BX2">
        <v>93.58</v>
      </c>
      <c r="BY2" s="1" t="e">
        <f ca="1">_xll.BDH("CLH08 COMDTY","PX_LAST","ED-100CD","28/03/2008","cols=2;rows=43")</f>
        <v>#NAME?</v>
      </c>
      <c r="BZ2">
        <v>90.09</v>
      </c>
      <c r="CA2" s="1" t="e">
        <f ca="1">_xll.BDH("CLJ08 COMDTY","PX_LAST","ED-100CD","28/04/2008","cols=2;rows=42")</f>
        <v>#NAME?</v>
      </c>
      <c r="CB2">
        <v>89.49</v>
      </c>
      <c r="CC2" s="1" t="e">
        <f ca="1">_xll.BDH("CLK08 COMDTY","PX_LAST","ED-100CD","28/05/2008","cols=2;rows=46")</f>
        <v>#NAME?</v>
      </c>
      <c r="CD2">
        <v>95.16</v>
      </c>
      <c r="CE2" s="1" t="e">
        <f ca="1">_xll.BDH("CLM08 COMDTY","PX_LAST","ED-100CD","28/06/2008","cols=2;rows=44")</f>
        <v>#NAME?</v>
      </c>
      <c r="CF2">
        <v>101.63</v>
      </c>
      <c r="CG2" s="1" t="e">
        <f ca="1">_xll.BDH("CLN08 COMDTY","PX_LAST","ED-100CD","28/07/2008","cols=2;rows=45")</f>
        <v>#NAME?</v>
      </c>
      <c r="CH2">
        <v>115.41</v>
      </c>
      <c r="CI2" s="1" t="e">
        <f ca="1">_xll.BDH("CLQ08 COMDTY","PX_LAST","ED-100CD","28/08/2008","cols=2;rows=45")</f>
        <v>#NAME?</v>
      </c>
      <c r="CJ2">
        <v>126.64</v>
      </c>
      <c r="CK2" s="1" t="e">
        <f ca="1">_xll.BDH("CLU08 COMDTY","PX_LAST","ED-100CD","28/09/2008","cols=2;rows=44")</f>
        <v>#NAME?</v>
      </c>
      <c r="CL2">
        <v>133.02000000000001</v>
      </c>
      <c r="CM2" s="1" t="e">
        <f ca="1">_xll.BDH("CLV08 COMDTY","PX_LAST","ED-100CD","28/10/2008","cols=2;rows=46")</f>
        <v>#NAME?</v>
      </c>
      <c r="CN2">
        <v>129.97</v>
      </c>
      <c r="CO2" s="1" t="e">
        <f ca="1">_xll.BDH("CLX08 COMDTY","PX_LAST","ED-100CD","28/11/2008","cols=2;rows=45")</f>
        <v>#NAME?</v>
      </c>
      <c r="CP2">
        <v>114.93</v>
      </c>
      <c r="CQ2" s="1" t="e">
        <f ca="1">_xll.BDH("CLZ08 COMDTY","PX_LAST","ED-100CD","28/12/2008","cols=2;rows=46")</f>
        <v>#NAME?</v>
      </c>
      <c r="CR2">
        <v>97.6</v>
      </c>
      <c r="CS2" s="1" t="e">
        <f ca="1">_xll.BDH("CLF09 COMDTY","PX_LAST","ED-100CD","31/01/2009","cols=2;rows=42")</f>
        <v>#NAME?</v>
      </c>
      <c r="CT2">
        <v>67.16</v>
      </c>
      <c r="CU2" s="1" t="e">
        <f ca="1">_xll.BDH("CLG09 COMDTY","PX_LAST","ED-100CD","28/02/2009","cols=2;rows=41")</f>
        <v>#NAME?</v>
      </c>
      <c r="CV2">
        <v>54.95</v>
      </c>
      <c r="CW2" s="1" t="e">
        <f ca="1">_xll.BDH("CLH09 COMDTY","PX_LAST","ED-100CD","28/03/2009","cols=2;rows=44")</f>
        <v>#NAME?</v>
      </c>
      <c r="CX2">
        <v>47.27</v>
      </c>
      <c r="CY2" s="1" t="e">
        <f ca="1">_xll.BDH("CLJ09 COMDTY","PX_LAST","ED-100CD","28/04/2009","cols=2;rows=44")</f>
        <v>#NAME?</v>
      </c>
      <c r="CZ2">
        <v>47.02</v>
      </c>
      <c r="DA2" s="1" t="e">
        <f ca="1">_xll.BDH("CLK09 COMDTY","PX_LAST","ED-100CD","28/05/2009","cols=2;rows=45")</f>
        <v>#NAME?</v>
      </c>
      <c r="DB2">
        <v>41.23</v>
      </c>
      <c r="DC2" s="1" t="e">
        <f ca="1">_xll.BDH("CLM09 COMDTY","PX_LAST","ED-100CD","28/06/2009","cols=2;rows=43")</f>
        <v>#NAME?</v>
      </c>
      <c r="DD2">
        <v>53.53</v>
      </c>
      <c r="DE2" s="1" t="e">
        <f ca="1">_xll.BDH("CLN09 COMDTY","PX_LAST","ED-100CD","28/07/2009","cols=2;rows=46")</f>
        <v>#NAME?</v>
      </c>
      <c r="DF2">
        <v>54.56</v>
      </c>
      <c r="DG2" s="1" t="e">
        <f ca="1">_xll.BDH("CLQ09 COMDTY","PX_LAST","ED-100CD","28/08/2009","cols=2;rows=44")</f>
        <v>#NAME?</v>
      </c>
      <c r="DH2">
        <v>60.81</v>
      </c>
      <c r="DI2" s="1" t="e">
        <f ca="1">_xll.BDH("CLU09 COMDTY","PX_LAST","ED-100CD","28/09/2009","cols=2;rows=44")</f>
        <v>#NAME?</v>
      </c>
      <c r="DJ2">
        <v>70.88</v>
      </c>
      <c r="DK2" s="1" t="e">
        <f ca="1">_xll.BDH("CLV09 COMDTY","PX_LAST","ED-100CD","28/10/2009","cols=2;rows=47")</f>
        <v>#NAME?</v>
      </c>
      <c r="DL2">
        <v>65.849999999999994</v>
      </c>
      <c r="DM2" s="1" t="e">
        <f ca="1">_xll.BDH("CLX09 COMDTY","PX_LAST","ED-100CD","28/11/2009","cols=2;rows=44")</f>
        <v>#NAME?</v>
      </c>
      <c r="DN2">
        <v>74.790000000000006</v>
      </c>
      <c r="DO2" s="1" t="e">
        <f ca="1">_xll.BDH("CLZ09 COMDTY","PX_LAST","ED-100CD","28/12/2009","cols=2;rows=46")</f>
        <v>#NAME?</v>
      </c>
      <c r="DP2">
        <v>73.040000000000006</v>
      </c>
      <c r="DQ2" s="1" t="e">
        <f ca="1">_xll.BDH("CLF10 COMDTY","PX_LAST","ED-100CD","31/01/2010","cols=2;rows=42")</f>
        <v>#NAME?</v>
      </c>
      <c r="DR2">
        <v>81.84</v>
      </c>
      <c r="DS2" s="1" t="e">
        <f ca="1">_xll.BDH("CLG10 COMDTY","PX_LAST","ED-100CD","28/02/2010","cols=2;rows=41")</f>
        <v>#NAME?</v>
      </c>
      <c r="DT2">
        <v>78.84</v>
      </c>
      <c r="DU2" s="1" t="e">
        <f ca="1">_xll.BDH("CLH10 COMDTY","PX_LAST","ED-100CD","28/03/2010","cols=2;rows=44")</f>
        <v>#NAME?</v>
      </c>
      <c r="DV2">
        <v>74.89</v>
      </c>
      <c r="DW2" s="1" t="e">
        <f ca="1">_xll.BDH("CLJ10 COMDTY","PX_LAST","ED-100CD","28/04/2010","cols=2;rows=45")</f>
        <v>#NAME?</v>
      </c>
      <c r="DX2">
        <v>78.97</v>
      </c>
      <c r="DY2" s="1" t="e">
        <f ca="1">_xll.BDH("CLK10 COMDTY","PX_LAST","ED-100CD","28/05/2010","cols=2;rows=45")</f>
        <v>#NAME?</v>
      </c>
      <c r="DZ2">
        <v>77.92</v>
      </c>
      <c r="EA2" s="1" t="e">
        <f ca="1">_xll.BDH("CLM10 COMDTY","PX_LAST","ED-100CD","28/06/2010","cols=2;rows=44")</f>
        <v>#NAME?</v>
      </c>
      <c r="EB2">
        <v>81.36</v>
      </c>
      <c r="EC2" s="1" t="e">
        <f ca="1">_xll.BDH("CLN10 COMDTY","PX_LAST","ED-100CD","28/07/2010","cols=2;rows=47")</f>
        <v>#NAME?</v>
      </c>
      <c r="ED2">
        <v>86.22</v>
      </c>
      <c r="EE2" s="1" t="e">
        <f ca="1">_xll.BDH("CLQ10 COMDTY","PX_LAST","ED-100CD","28/08/2010","cols=2;rows=43")</f>
        <v>#NAME?</v>
      </c>
      <c r="EF2">
        <v>73.78</v>
      </c>
      <c r="EG2" s="1" t="e">
        <f ca="1">_xll.BDH("CLU10 COMDTY","PX_LAST","ED-100CD","28/09/2010","cols=2;rows=45")</f>
        <v>#NAME?</v>
      </c>
      <c r="EH2">
        <v>79.180000000000007</v>
      </c>
      <c r="EI2" s="1" t="e">
        <f ca="1">_xll.BDH("CLV10 COMDTY","PX_LAST","ED-100CD","28/10/2010","cols=2;rows=46")</f>
        <v>#NAME?</v>
      </c>
      <c r="EJ2">
        <v>77.290000000000006</v>
      </c>
      <c r="EK2" s="1" t="e">
        <f ca="1">_xll.BDH("CLX10 COMDTY","PX_LAST","ED-100CD","28/11/2010","cols=2;rows=44")</f>
        <v>#NAME?</v>
      </c>
      <c r="EL2">
        <v>75.42</v>
      </c>
      <c r="EM2" s="1" t="e">
        <f ca="1">_xll.BDH("CLZ10 COMDTY","PX_LAST","ED-100CD","28/12/2010","cols=2;rows=46")</f>
        <v>#NAME?</v>
      </c>
      <c r="EN2">
        <v>76.67</v>
      </c>
      <c r="EO2" s="1" t="e">
        <f ca="1">_xll.BDH("CLF11 COMDTY","PX_LAST","ED-100CD","31/01/2011","cols=2;rows=41")</f>
        <v>#NAME?</v>
      </c>
      <c r="EP2">
        <v>82.45</v>
      </c>
      <c r="EQ2" s="1" t="e">
        <f ca="1">_xll.BDH("CLG11 COMDTY","PX_LAST","ED-100CD","28/02/2011","cols=2;rows=42")</f>
        <v>#NAME?</v>
      </c>
      <c r="ER2">
        <v>82.58</v>
      </c>
      <c r="ES2" s="1" t="e">
        <f ca="1">_xll.BDH("CLH11 COMDTY","PX_LAST","ED-100CD","28/03/2011","cols=2;rows=45")</f>
        <v>#NAME?</v>
      </c>
      <c r="ET2">
        <v>89.37</v>
      </c>
      <c r="EU2" s="1" t="e">
        <f ca="1">_xll.BDH("CLJ11 COMDTY","PX_LAST","ED-100CD","28/04/2011","cols=2;rows=45")</f>
        <v>#NAME?</v>
      </c>
      <c r="EV2">
        <v>93.33</v>
      </c>
      <c r="EW2" s="1" t="e">
        <f ca="1">_xll.BDH("CLK11 COMDTY","PX_LAST","ED-100CD","28/05/2011","cols=2;rows=44")</f>
        <v>#NAME?</v>
      </c>
      <c r="EX2">
        <v>90.96</v>
      </c>
      <c r="EY2" s="1" t="e">
        <f ca="1">_xll.BDH("CLM11 COMDTY","PX_LAST","ED-100CD","28/06/2011","cols=2;rows=45")</f>
        <v>#NAME?</v>
      </c>
      <c r="EZ2">
        <v>102.44</v>
      </c>
      <c r="FA2" s="1" t="e">
        <f ca="1">_xll.BDH("CLN11 COMDTY","PX_LAST","ED-100CD","28/07/2011","cols=2;rows=45")</f>
        <v>#NAME?</v>
      </c>
      <c r="FB2">
        <v>108.15</v>
      </c>
      <c r="FC2" s="1" t="e">
        <f ca="1">_xll.BDH("CLQ11 COMDTY","PX_LAST","ED-100CD","28/08/2011","cols=2;rows=43")</f>
        <v>#NAME?</v>
      </c>
      <c r="FD2">
        <v>99.32</v>
      </c>
      <c r="FE2" s="1" t="e">
        <f ca="1">_xll.BDH("CLU11 COMDTY","PX_LAST","ED-100CD","28/09/2011","cols=2;rows=46")</f>
        <v>#NAME?</v>
      </c>
      <c r="FF2">
        <v>93.84</v>
      </c>
      <c r="FG2" s="1" t="e">
        <f ca="1">_xll.BDH("CLV11 COMDTY","PX_LAST","ED-100CD","28/10/2011","cols=2;rows=45")</f>
        <v>#NAME?</v>
      </c>
      <c r="FH2">
        <v>98.24</v>
      </c>
      <c r="FI2" s="1" t="e">
        <f ca="1">_xll.BDH("CLX11 COMDTY","PX_LAST","ED-100CD","28/11/2011","cols=2;rows=44")</f>
        <v>#NAME?</v>
      </c>
      <c r="FJ2">
        <v>82.77</v>
      </c>
      <c r="FK2" s="1" t="e">
        <f ca="1">_xll.BDH("CLZ11 COMDTY","PX_LAST","ED-100CD","28/12/2011","cols=2;rows=46")</f>
        <v>#NAME?</v>
      </c>
      <c r="FL2">
        <v>88.44</v>
      </c>
      <c r="FM2" s="1" t="e">
        <f ca="1">_xll.BDH("CLF12 COMDTY","PX_LAST","ED-100CD","31/01/2012","cols=2;rows=42")</f>
        <v>#NAME?</v>
      </c>
      <c r="FN2">
        <v>87.47</v>
      </c>
      <c r="FO2" s="1" t="e">
        <f ca="1">_xll.BDH("CLG12 COMDTY","PX_LAST","ED-100CD","28/02/2012","cols=2;rows=42")</f>
        <v>#NAME?</v>
      </c>
      <c r="FP2">
        <v>97.63</v>
      </c>
      <c r="FQ2" s="1" t="e">
        <f ca="1">_xll.BDH("CLH12 COMDTY","PX_LAST","ED-100CD","28/03/2012","cols=2;rows=44")</f>
        <v>#NAME?</v>
      </c>
      <c r="FR2">
        <v>93.98</v>
      </c>
      <c r="FS2" s="1" t="e">
        <f ca="1">_xll.BDH("CLJ12 COMDTY","PX_LAST","ED-100CD","28/04/2012","cols=2;rows=44")</f>
        <v>#NAME?</v>
      </c>
      <c r="FT2">
        <v>100.98</v>
      </c>
      <c r="FU2" s="1" t="e">
        <f ca="1">_xll.BDH("CLK12 COMDTY","PX_LAST","ED-100CD","28/05/2012","cols=2;rows=44")</f>
        <v>#NAME?</v>
      </c>
      <c r="FV2">
        <v>104.06</v>
      </c>
      <c r="FW2" s="1" t="e">
        <f ca="1">_xll.BDH("CLM12 COMDTY","PX_LAST","ED-100CD","28/06/2012","cols=2;rows=46")</f>
        <v>#NAME?</v>
      </c>
      <c r="FX2">
        <v>109</v>
      </c>
      <c r="FY2" s="1" t="e">
        <f ca="1">_xll.BDH("CLN12 COMDTY","PX_LAST","ED-100CD","28/07/2012","cols=2;rows=45")</f>
        <v>#NAME?</v>
      </c>
      <c r="FZ2">
        <v>103.58</v>
      </c>
      <c r="GA2" s="1" t="e">
        <f ca="1">_xll.BDH("CLQ12 COMDTY","PX_LAST","ED-100CD","28/08/2012","cols=2;rows=44")</f>
        <v>#NAME?</v>
      </c>
      <c r="GB2">
        <v>92.08</v>
      </c>
      <c r="GC2" s="1" t="e">
        <f ca="1">_xll.BDH("CLU12 COMDTY","PX_LAST","ED-100CD","28/09/2012","cols=2;rows=45")</f>
        <v>#NAME?</v>
      </c>
      <c r="GD2">
        <v>84.68</v>
      </c>
      <c r="GE2" s="1" t="e">
        <f ca="1">_xll.BDH("CLV12 COMDTY","PX_LAST","ED-100CD","28/10/2012","cols=2;rows=45")</f>
        <v>#NAME?</v>
      </c>
      <c r="GF2">
        <v>93.23</v>
      </c>
      <c r="GG2" s="1" t="e">
        <f ca="1">_xll.BDH("CLX12 COMDTY","PX_LAST","ED-100CD","28/11/2012","cols=2;rows=46")</f>
        <v>#NAME?</v>
      </c>
      <c r="GH2">
        <v>96.58</v>
      </c>
      <c r="GI2" s="1" t="e">
        <f ca="1">_xll.BDH("CLZ12 COMDTY","PX_LAST","ED-100CD","28/12/2012","cols=2;rows=44")</f>
        <v>#NAME?</v>
      </c>
      <c r="GJ2">
        <v>95.92</v>
      </c>
      <c r="GK2" s="1" t="e">
        <f ca="1">_xll.BDH("CLF13 COMDTY","PX_LAST","ED-100CD","31/01/2013","cols=2;rows=42")</f>
        <v>#NAME?</v>
      </c>
      <c r="GL2">
        <v>89.18</v>
      </c>
      <c r="GM2" s="1" t="e">
        <f ca="1">_xll.BDH("CLG13 COMDTY","PX_LAST","ED-100CD","28/02/2013","cols=2;rows=43")</f>
        <v>#NAME?</v>
      </c>
      <c r="GN2">
        <v>89.8</v>
      </c>
      <c r="GO2" s="1" t="e">
        <f ca="1">_xll.BDH("CLH13 COMDTY","PX_LAST","ED-100CD","28/03/2013","cols=2;rows=44")</f>
        <v>#NAME?</v>
      </c>
      <c r="GP2">
        <v>88.17</v>
      </c>
      <c r="GQ2" s="1" t="e">
        <f ca="1">_xll.BDH("CLJ13 COMDTY","PX_LAST","ED-100CD","28/04/2013","cols=2;rows=43")</f>
        <v>#NAME?</v>
      </c>
      <c r="GR2">
        <v>96.31</v>
      </c>
      <c r="GS2" s="1" t="e">
        <f ca="1">_xll.BDH("CLK13 COMDTY","PX_LAST","ED-100CD","28/05/2013","cols=2;rows=45")</f>
        <v>#NAME?</v>
      </c>
      <c r="GT2">
        <v>96.92</v>
      </c>
      <c r="GU2" s="1" t="e">
        <f ca="1">_xll.BDH("CLM13 COMDTY","PX_LAST","ED-100CD","28/06/2013","cols=2;rows=45")</f>
        <v>#NAME?</v>
      </c>
      <c r="GV2">
        <v>92.8</v>
      </c>
      <c r="GW2" s="1" t="e">
        <f ca="1">_xll.BDH("CLN13 COMDTY","PX_LAST","ED-100CD","28/07/2013","cols=2;rows=45")</f>
        <v>#NAME?</v>
      </c>
      <c r="GX2">
        <v>88.2</v>
      </c>
      <c r="GY2" s="1" t="e">
        <f ca="1">_xll.BDH("CLQ13 COMDTY","PX_LAST","ED-100CD","28/08/2013","cols=2;rows=45")</f>
        <v>#NAME?</v>
      </c>
      <c r="GZ2">
        <v>96.41</v>
      </c>
      <c r="HA2" s="1" t="e">
        <f ca="1">_xll.BDH("CLU13 COMDTY","PX_LAST","ED-100CD","28/09/2013","cols=2;rows=44")</f>
        <v>#NAME?</v>
      </c>
      <c r="HB2">
        <v>98.55</v>
      </c>
      <c r="HC2" s="1" t="e">
        <f ca="1">_xll.BDH("CLV13 COMDTY","PX_LAST","ED-100CD","28/10/2013","cols=2;rows=45")</f>
        <v>#NAME?</v>
      </c>
      <c r="HD2">
        <v>106.12</v>
      </c>
      <c r="HE2" s="1" t="e">
        <f ca="1">_xll.BDH("CLX13 COMDTY","PX_LAST","ED-100CD","28/11/2013","cols=2;rows=46")</f>
        <v>#NAME?</v>
      </c>
      <c r="HF2">
        <v>106.03</v>
      </c>
      <c r="HG2" s="1" t="e">
        <f ca="1">_xll.BDH("CLZ13 COMDTY","PX_LAST","ED-100CD","28/12/2013","cols=2;rows=46")</f>
        <v>#NAME?</v>
      </c>
      <c r="HH2">
        <v>105.88</v>
      </c>
      <c r="HI2" s="1" t="e">
        <f ca="1">_xll.BDH("CLF14 COMDTY","PX_LAST","ED-100CD","31/01/2014","cols=2;rows=42")</f>
        <v>#NAME?</v>
      </c>
      <c r="HJ2">
        <v>98.47</v>
      </c>
      <c r="HK2" s="1" t="e">
        <f ca="1">_xll.BDH("CLG14 COMDTY","PX_LAST","ED-100CD","28/02/2014","cols=2;rows=42")</f>
        <v>#NAME?</v>
      </c>
      <c r="HL2">
        <v>94.15</v>
      </c>
      <c r="HM2" s="1" t="e">
        <f ca="1">_xll.BDH("CLH14 COMDTY","PX_LAST","ED-100CD","28/03/2014","cols=2;rows=44")</f>
        <v>#NAME?</v>
      </c>
      <c r="HN2">
        <v>97.36</v>
      </c>
      <c r="HO2" s="1" t="e">
        <f ca="1">_xll.BDH("CLJ14 COMDTY","PX_LAST","ED-100CD","28/04/2014","cols=2;rows=43")</f>
        <v>#NAME?</v>
      </c>
      <c r="HP2">
        <v>94.44</v>
      </c>
      <c r="HQ2" s="1" t="e">
        <f ca="1">_xll.BDH("CLK14 COMDTY","PX_LAST","ED-100CD","28/05/2014","cols=2;rows=46")</f>
        <v>#NAME?</v>
      </c>
      <c r="HR2">
        <v>99.47</v>
      </c>
      <c r="HS2" s="1" t="e">
        <f ca="1">_xll.BDH("CLM14 COMDTY","PX_LAST","ED-100CD","28/06/2014","cols=2;rows=44")</f>
        <v>#NAME?</v>
      </c>
      <c r="HT2">
        <v>98.15</v>
      </c>
      <c r="HU2" s="1" t="e">
        <f ca="1">_xll.BDH("CLN14 COMDTY","PX_LAST","ED-100CD","28/07/2014","cols=2;rows=44")</f>
        <v>#NAME?</v>
      </c>
      <c r="HV2">
        <v>102.74</v>
      </c>
      <c r="HW2" s="1" t="e">
        <f ca="1">_xll.BDH("CLQ14 COMDTY","PX_LAST","ED-100CD","28/08/2014","cols=2;rows=45")</f>
        <v>#NAME?</v>
      </c>
      <c r="HX2">
        <v>101.19</v>
      </c>
      <c r="HY2" s="1" t="e">
        <f ca="1">_xll.BDH("CLU14 COMDTY","PX_LAST","ED-100CD","28/09/2014","cols=2;rows=44")</f>
        <v>#NAME?</v>
      </c>
      <c r="HZ2">
        <v>105.3</v>
      </c>
      <c r="IA2" s="1" t="e">
        <f ca="1">_xll.BDH("CLV14 COMDTY","PX_LAST","ED-100CD","28/10/2014","cols=2;rows=46")</f>
        <v>#NAME?</v>
      </c>
      <c r="IB2">
        <v>100.94</v>
      </c>
      <c r="IC2" s="1" t="e">
        <f ca="1">_xll.BDH("CLX14 COMDTY","PX_LAST","ED-100CD","28/11/2014","cols=2;rows=45")</f>
        <v>#NAME?</v>
      </c>
      <c r="ID2">
        <v>92.34</v>
      </c>
      <c r="IE2" s="1" t="e">
        <f ca="1">_xll.BDH("CLZ14 COMDTY","PX_LAST","ED-100CD","28/12/2014","cols=2;rows=46")</f>
        <v>#NAME?</v>
      </c>
      <c r="IF2">
        <v>91.39</v>
      </c>
      <c r="IG2" s="1" t="e">
        <f ca="1">_xll.BDH("CLF15 COMDTY","PX_LAST","ED-100CD","31/01/2015","cols=2;rows=42")</f>
        <v>#NAME?</v>
      </c>
      <c r="IH2">
        <v>80.13</v>
      </c>
      <c r="II2" s="1" t="e">
        <f ca="1">_xll.BDH("CLG15 COMDTY","PX_LAST","ED-100CD","28/02/2015","cols=2;rows=41")</f>
        <v>#NAME?</v>
      </c>
      <c r="IJ2">
        <v>74.430000000000007</v>
      </c>
      <c r="IK2" s="1" t="e">
        <f ca="1">_xll.BDH("CLH15 COMDTY","PX_LAST","ED-100CD","28/03/2015","cols=2;rows=44")</f>
        <v>#NAME?</v>
      </c>
      <c r="IL2">
        <v>57.13</v>
      </c>
      <c r="IM2" s="1" t="e">
        <f ca="1">_xll.BDH("CLJ15 COMDTY","PX_LAST","ED-100CD","28/04/2015","cols=2;rows=44")</f>
        <v>#NAME?</v>
      </c>
      <c r="IN2">
        <v>49.84</v>
      </c>
      <c r="IO2" s="1" t="e">
        <f ca="1">_xll.BDH("CLK15 COMDTY","PX_LAST","ED-100CD","28/05/2015","cols=2;rows=45")</f>
        <v>#NAME?</v>
      </c>
      <c r="IP2">
        <v>55.52</v>
      </c>
      <c r="IQ2" s="1" t="e">
        <f ca="1">_xll.BDH("CLM15 COMDTY","PX_LAST","ED-100CD","28/06/2015","cols=2;rows=43")</f>
        <v>#NAME?</v>
      </c>
      <c r="IR2">
        <v>47.4</v>
      </c>
      <c r="IS2" s="1" t="e">
        <f ca="1">_xll.BDH("CLN15 COMDTY","PX_LAST","ED-100CD","28/07/2015","cols=2;rows=46")</f>
        <v>#NAME?</v>
      </c>
      <c r="IT2">
        <v>58.47</v>
      </c>
      <c r="IU2" s="1" t="e">
        <f ca="1">_xll.BDH("CLQ15 COMDTY","PX_LAST","ED-100CD","28/08/2015","cols=2;rows=44")</f>
        <v>#NAME?</v>
      </c>
      <c r="IV2">
        <v>58.47</v>
      </c>
      <c r="IW2" s="1" t="e">
        <f ca="1">_xll.BDH("CLU15 COMDTY","PX_LAST","ED-100CD","28/09/2015","cols=2;rows=44")</f>
        <v>#NAME?</v>
      </c>
      <c r="IX2">
        <v>60.29</v>
      </c>
      <c r="IY2" s="1" t="e">
        <f ca="1">_xll.BDH("CLV15 COMDTY","PX_LAST","ED-100CD","28/10/2015","cols=2;rows=47")</f>
        <v>#NAME?</v>
      </c>
      <c r="IZ2">
        <v>51.58</v>
      </c>
      <c r="JA2" s="1" t="e">
        <f ca="1">_xll.BDH("CLX15 COMDTY","PX_LAST","ED-100CD","28/11/2015","cols=2;rows=44")</f>
        <v>#NAME?</v>
      </c>
      <c r="JB2">
        <v>42.18</v>
      </c>
      <c r="JC2" s="1" t="e">
        <f ca="1">_xll.BDH("CLZ15 COMDTY","PX_LAST","ED-100CD","28/12/2015","cols=2;rows=46")</f>
        <v>#NAME?</v>
      </c>
      <c r="JD2">
        <v>45.56</v>
      </c>
      <c r="JE2" s="1" t="e">
        <f ca="1">_xll.BDH("CLF16 COMDTY","PX_LAST","ED-100CD","31/01/2016","cols=2;rows=42")</f>
        <v>#NAME?</v>
      </c>
      <c r="JF2">
        <v>46.12</v>
      </c>
      <c r="JG2" s="1" t="e">
        <f ca="1">_xll.BDH("CLG16 COMDTY","PX_LAST","ED-100CD","28/02/2016","cols=2;rows=41")</f>
        <v>#NAME?</v>
      </c>
      <c r="JH2">
        <v>42.89</v>
      </c>
      <c r="JI2" s="1" t="e">
        <f ca="1">_xll.BDH("CLH16 COMDTY","PX_LAST","ED-100CD","28/03/2016","cols=2;rows=43")</f>
        <v>#NAME?</v>
      </c>
      <c r="JJ2">
        <v>37.21</v>
      </c>
      <c r="JK2" s="1" t="e">
        <f ca="1">_xll.BDH("CLJ16 COMDTY","PX_LAST","ED-100CD","28/04/2016","cols=2;rows=44")</f>
        <v>#NAME?</v>
      </c>
      <c r="JL2">
        <v>30.67</v>
      </c>
      <c r="JM2" s="1" t="e">
        <f ca="1">_xll.BDH("CLK16 COMDTY","PX_LAST","ED-100CD","28/05/2016","cols=2;rows=45")</f>
        <v>#NAME?</v>
      </c>
      <c r="JN2">
        <v>34.69</v>
      </c>
      <c r="JO2" s="1" t="e">
        <f ca="1">_xll.BDH("CLM16 COMDTY","PX_LAST","ED-100CD","28/06/2016","cols=2;rows=45")</f>
        <v>#NAME?</v>
      </c>
      <c r="JP2">
        <v>42.05</v>
      </c>
      <c r="JQ2" s="1" t="e">
        <f ca="1">_xll.BDH("CLN16 COMDTY","PX_LAST","ED-100CD","28/07/2016","cols=2;rows=46")</f>
        <v>#NAME?</v>
      </c>
      <c r="JR2">
        <v>42.06</v>
      </c>
      <c r="JS2" s="1" t="e">
        <f ca="1">_xll.BDH("CLQ16 COMDTY","PX_LAST","ED-100CD","28/08/2016","cols=2;rows=43")</f>
        <v>#NAME?</v>
      </c>
      <c r="JT2">
        <v>49.08</v>
      </c>
      <c r="JU2" s="1" t="e">
        <f ca="1">_xll.BDH("CLU16 COMDTY","PX_LAST","ED-100CD","28/09/2016","cols=2;rows=46")</f>
        <v>#NAME?</v>
      </c>
      <c r="JV2">
        <v>49.09</v>
      </c>
      <c r="JW2" s="1" t="e">
        <f ca="1">_xll.BDH("CLV16 COMDTY","PX_LAST","ED-100CD","28/10/2016","cols=2;rows=45")</f>
        <v>#NAME?</v>
      </c>
      <c r="JX2">
        <v>46.14</v>
      </c>
      <c r="JY2" s="1" t="e">
        <f ca="1">_xll.BDH("CLX16 COMDTY","PX_LAST","ED-100CD","28/11/2016","cols=2;rows=44")</f>
        <v>#NAME?</v>
      </c>
      <c r="JZ2">
        <v>49.73</v>
      </c>
      <c r="KA2" s="1" t="e">
        <f ca="1">_xll.BDH("CLZ16 COMDTY","PX_LAST","ED-100CD","28/12/2016","cols=2;rows=47")</f>
        <v>#NAME?</v>
      </c>
      <c r="KB2">
        <v>44.36</v>
      </c>
      <c r="KC2" s="1" t="e">
        <f ca="1">_xll.BDH("CLF17 COMDTY","PX_LAST","ED-100CD","31/01/2017","cols=2;rows=42")</f>
        <v>#NAME?</v>
      </c>
      <c r="KD2">
        <v>51.43</v>
      </c>
      <c r="KE2" s="1" t="e">
        <f ca="1">_xll.BDH("CLG17 COMDTY","PX_LAST","ED-100CD","28/02/2017","cols=2;rows=42")</f>
        <v>#NAME?</v>
      </c>
      <c r="KF2">
        <v>47.11</v>
      </c>
      <c r="KG2" s="1" t="e">
        <f ca="1">_xll.BDH("CLH17 COMDTY","PX_LAST","ED-100CD","28/03/2017","cols=2;rows=44")</f>
        <v>#NAME?</v>
      </c>
      <c r="KH2">
        <v>53.87</v>
      </c>
      <c r="KI2" s="1" t="e">
        <f ca="1">_xll.BDH("CLJ17 COMDTY","PX_LAST","ED-100CD","28/04/2017","cols=2;rows=45")</f>
        <v>#NAME?</v>
      </c>
      <c r="KJ2">
        <v>54.03</v>
      </c>
      <c r="KK2" s="1" t="e">
        <f ca="1">_xll.BDH("CLK17 COMDTY","PX_LAST","ED-100CD","28/05/2017","cols=2;rows=44")</f>
        <v>#NAME?</v>
      </c>
      <c r="KL2">
        <v>54.07</v>
      </c>
      <c r="KM2" s="1" t="e">
        <f ca="1">_xll.BDH("CLM17 COMDTY","PX_LAST","ED-100CD","28/06/2017","cols=2;rows=46")</f>
        <v>#NAME?</v>
      </c>
      <c r="KN2">
        <v>49.73</v>
      </c>
      <c r="KO2" s="1" t="e">
        <f ca="1">_xll.BDH("CLN17 COMDTY","PX_LAST","ED-100CD","28/07/2017","cols=2;rows=45")</f>
        <v>#NAME?</v>
      </c>
      <c r="KP2">
        <v>53.2</v>
      </c>
      <c r="KQ2" s="1" t="e">
        <f ca="1">_xll.BDH("CLQ17 COMDTY","PX_LAST","ED-100CD","28/08/2017","cols=2;rows=43")</f>
        <v>#NAME?</v>
      </c>
      <c r="KR2">
        <v>50.92</v>
      </c>
      <c r="KS2" s="1" t="e">
        <f ca="1">_xll.BDH("CLU17 COMDTY","PX_LAST","ED-100CD","28/09/2017","cols=2;rows=46")</f>
        <v>#NAME?</v>
      </c>
      <c r="KT2">
        <v>44.69</v>
      </c>
      <c r="KU2" s="1" t="e">
        <f ca="1">_xll.BDH("CLV17 COMDTY","PX_LAST","ED-100CD","28/10/2017","cols=2;rows=45")</f>
        <v>#NAME?</v>
      </c>
      <c r="KV2">
        <v>47.5</v>
      </c>
      <c r="KW2" s="1" t="e">
        <f ca="1">_xll.BDH("CLX17 COMDTY","PX_LAST","ED-100CD","28/11/2017","cols=2;rows=45")</f>
        <v>#NAME?</v>
      </c>
      <c r="KX2">
        <v>48.82</v>
      </c>
      <c r="KY2" s="1" t="e">
        <f ca="1">_xll.BDH("CLZ17 COMDTY","PX_LAST","ED-100CD","28/12/2017","cols=2;rows=46")</f>
        <v>#NAME?</v>
      </c>
      <c r="KZ2">
        <v>50.66</v>
      </c>
      <c r="LA2" s="1" t="e">
        <f ca="1">_xll.BDH("CLF18 COMDTY","PX_LAST","ED-100CD","31/01/2018","cols=2;rows=42")</f>
        <v>#NAME?</v>
      </c>
      <c r="LB2">
        <v>52.04</v>
      </c>
      <c r="LC2" s="1" t="e">
        <f ca="1">_xll.BDH("CLG18 COMDTY","PX_LAST","ED-100CD","28/02/2018","cols=2;rows=43")</f>
        <v>#NAME?</v>
      </c>
      <c r="LD2">
        <v>56.81</v>
      </c>
      <c r="LE2" s="1" t="e">
        <f ca="1">_xll.BDH("CLH18 COMDTY","PX_LAST","ED-100CD","28/03/2018","cols=2;rows=44")</f>
        <v>#NAME?</v>
      </c>
      <c r="LF2">
        <v>57.24</v>
      </c>
      <c r="LG2" s="1" t="e">
        <f ca="1">_xll.BDH("CLJ18 COMDTY","PX_LAST","ED-100CD","28/04/2018","cols=2;rows=44")</f>
        <v>#NAME?</v>
      </c>
      <c r="LH2">
        <v>63.74</v>
      </c>
      <c r="LI2" s="1" t="e">
        <f ca="1">_xll.BDH("CLK18 COMDTY","PX_LAST","ED-100CD","28/05/2018","cols=2;rows=44")</f>
        <v>#NAME?</v>
      </c>
      <c r="LJ2">
        <v>61.2</v>
      </c>
      <c r="LK2" s="1" t="e">
        <f ca="1">_xll.BDH("CLM18 COMDTY","PX_LAST","ED-100CD","28/06/2018","cols=2;rows=46")</f>
        <v>#NAME?</v>
      </c>
      <c r="LL2">
        <v>61.96</v>
      </c>
      <c r="LM2" s="1" t="e">
        <f ca="1">_xll.BDH("CLN18 COMDTY","PX_LAST","ED-100CD","28/07/2018","cols=2;rows=45")</f>
        <v>#NAME?</v>
      </c>
      <c r="LN2">
        <v>68.150000000000006</v>
      </c>
      <c r="LO2" s="1" t="e">
        <f ca="1">_xll.BDH("CLQ18 COMDTY","PX_LAST","ED-100CD","28/08/2018","cols=2;rows=44")</f>
        <v>#NAME?</v>
      </c>
      <c r="LP2">
        <v>71.11</v>
      </c>
      <c r="LQ2" s="1" t="e">
        <f ca="1">_xll.BDH("CLU18 COMDTY","PX_LAST","ED-100CD","28/09/2018","cols=2;rows=45")</f>
        <v>#NAME?</v>
      </c>
      <c r="LR2">
        <v>64.56</v>
      </c>
      <c r="LS2" s="1" t="e">
        <f ca="1">_xll.BDH("CLV18 COMDTY","PX_LAST","ED-100CD","28/10/2018","cols=2;rows=45")</f>
        <v>#NAME?</v>
      </c>
      <c r="LT2">
        <v>66.53</v>
      </c>
      <c r="LU2" s="1" t="e">
        <f ca="1">_xll.BDH("CLX18 COMDTY","PX_LAST","ED-100CD","28/11/2018","cols=2;rows=46")</f>
        <v>#NAME?</v>
      </c>
      <c r="LV2">
        <v>64.94</v>
      </c>
      <c r="LW2" s="1" t="e">
        <f ca="1">_xll.BDH("CLZ18 COMDTY","PX_LAST","ED-100CD","28/12/2018","cols=2;rows=45")</f>
        <v>#NAME?</v>
      </c>
      <c r="LX2">
        <v>69.45</v>
      </c>
      <c r="LY2" s="1" t="e">
        <f ca="1">_xll.BDH("CLF19 COMDTY","PX_LAST","ED-100CD","31/01/2019","cols=2;rows=42")</f>
        <v>#NAME?</v>
      </c>
      <c r="LZ2">
        <v>69.489999999999995</v>
      </c>
      <c r="MA2" s="1" t="e">
        <f ca="1">_xll.BDH("CLG19 COMDTY","PX_LAST","ED-100CD","28/02/2019","cols=2;rows=43")</f>
        <v>#NAME?</v>
      </c>
      <c r="MB2">
        <v>57.32</v>
      </c>
      <c r="MC2" s="1" t="e">
        <f ca="1">_xll.BDH("CLH19 COMDTY","PX_LAST","ED-100CD","28/03/2019","cols=2;rows=44")</f>
        <v>#NAME?</v>
      </c>
      <c r="MD2">
        <v>50.55</v>
      </c>
      <c r="ME2" s="1" t="e">
        <f ca="1">_xll.BDH("CLJ19 COMDTY","PX_LAST","ED-100CD","28/04/2019","cols=2;rows=43")</f>
        <v>#NAME?</v>
      </c>
      <c r="MF2">
        <v>52.69</v>
      </c>
      <c r="MG2" s="1" t="e">
        <f ca="1">_xll.BDH("CLK19 COMDTY","PX_LAST","ED-100CD","28/05/2019","cols=2;rows=45")</f>
        <v>#NAME?</v>
      </c>
      <c r="MH2">
        <v>56.54</v>
      </c>
      <c r="MI2" s="1" t="e">
        <f ca="1">_xll.BDH("CLM19 COMDTY","PX_LAST","ED-100CD","28/06/2019","cols=2;rows=45")</f>
        <v>#NAME?</v>
      </c>
      <c r="MJ2">
        <v>59.58</v>
      </c>
      <c r="MK2" s="1" t="e">
        <f ca="1">_xll.BDH("CLN19 COMDTY","PX_LAST","ED-100CD","28/07/2019","cols=2;rows=44")</f>
        <v>#NAME?</v>
      </c>
      <c r="ML2">
        <v>64.12</v>
      </c>
      <c r="MM2" s="1" t="e">
        <f ca="1">_xll.BDH("CLQ19 COMDTY","PX_LAST","ED-100CD","28/08/2019","cols=2;rows=45")</f>
        <v>#NAME?</v>
      </c>
      <c r="MN2">
        <v>62.99</v>
      </c>
      <c r="MO2" s="1" t="e">
        <f ca="1">_xll.BDH("CLU19 COMDTY","PX_LAST","ED-100CD","28/09/2019","cols=2;rows=44")</f>
        <v>#NAME?</v>
      </c>
      <c r="MP2">
        <v>54.03</v>
      </c>
      <c r="MQ2" s="1" t="e">
        <f ca="1">_xll.BDH("CLV19 COMDTY","PX_LAST","ED-100CD","28/10/2019","cols=2;rows=45")</f>
        <v>#NAME?</v>
      </c>
      <c r="MR2">
        <v>55.82</v>
      </c>
      <c r="MS2" s="1" t="e">
        <f ca="1">_xll.BDH("CLX19 COMDTY","PX_LAST","ED-100CD","28/11/2019","cols=2;rows=46")</f>
        <v>#NAME?</v>
      </c>
      <c r="MT2">
        <v>55.71</v>
      </c>
      <c r="MU2" s="1" t="e">
        <f ca="1">_xll.BDH("CLZ19 COMDTY","PX_LAST","ED-100CD","28/12/2019","cols=2;rows=46")</f>
        <v>#NAME?</v>
      </c>
      <c r="MV2">
        <v>57.62</v>
      </c>
    </row>
    <row r="3" spans="1:360" x14ac:dyDescent="0.3">
      <c r="A3" s="1">
        <v>38285</v>
      </c>
      <c r="B3">
        <v>54.17</v>
      </c>
      <c r="C3" s="1">
        <v>38313</v>
      </c>
      <c r="D3">
        <v>48.81</v>
      </c>
      <c r="E3" s="1">
        <v>38341</v>
      </c>
      <c r="F3">
        <v>45.81</v>
      </c>
      <c r="G3" s="1">
        <v>38371</v>
      </c>
      <c r="H3">
        <v>47.71</v>
      </c>
      <c r="I3" s="1">
        <v>38400</v>
      </c>
      <c r="J3">
        <v>48.56</v>
      </c>
      <c r="K3" s="1">
        <v>38432</v>
      </c>
      <c r="L3">
        <v>58.06</v>
      </c>
      <c r="M3" s="1">
        <v>38461</v>
      </c>
      <c r="N3">
        <v>54.46</v>
      </c>
      <c r="O3" s="1">
        <v>38492</v>
      </c>
      <c r="P3">
        <v>49.7</v>
      </c>
      <c r="Q3" s="1">
        <v>38523</v>
      </c>
      <c r="R3">
        <v>60.5</v>
      </c>
      <c r="S3" s="1">
        <v>38553</v>
      </c>
      <c r="T3">
        <v>58.7</v>
      </c>
      <c r="U3" s="1">
        <v>38586</v>
      </c>
      <c r="V3">
        <v>66.28</v>
      </c>
      <c r="W3" s="1">
        <v>38614</v>
      </c>
      <c r="X3">
        <v>67.709999999999994</v>
      </c>
      <c r="Y3" s="1">
        <v>38649</v>
      </c>
      <c r="Z3" s="2">
        <v>60.55</v>
      </c>
      <c r="AA3" s="1">
        <v>38677</v>
      </c>
      <c r="AB3">
        <v>58.39</v>
      </c>
      <c r="AC3" s="1">
        <v>38705</v>
      </c>
      <c r="AD3" s="2">
        <v>58.71</v>
      </c>
      <c r="AE3" s="1">
        <v>38735</v>
      </c>
      <c r="AF3">
        <v>66.73</v>
      </c>
      <c r="AG3" s="1">
        <v>38765</v>
      </c>
      <c r="AH3">
        <v>62.35</v>
      </c>
      <c r="AI3" s="1">
        <v>38796</v>
      </c>
      <c r="AJ3">
        <v>63.06</v>
      </c>
      <c r="AK3" s="1">
        <v>38826</v>
      </c>
      <c r="AL3">
        <v>75.08</v>
      </c>
      <c r="AM3" s="1">
        <v>38859</v>
      </c>
      <c r="AN3">
        <v>70.760000000000005</v>
      </c>
      <c r="AO3" s="1">
        <v>38888</v>
      </c>
      <c r="AP3">
        <v>70.010000000000005</v>
      </c>
      <c r="AQ3" s="1">
        <v>38918</v>
      </c>
      <c r="AR3">
        <v>75.17</v>
      </c>
      <c r="AS3" s="1">
        <v>38950</v>
      </c>
      <c r="AT3">
        <v>74.22</v>
      </c>
      <c r="AU3" s="1">
        <v>38979</v>
      </c>
      <c r="AV3">
        <v>63.25</v>
      </c>
      <c r="AW3" s="1">
        <v>39013</v>
      </c>
      <c r="AX3">
        <v>60.48</v>
      </c>
      <c r="AY3" s="1">
        <v>39041</v>
      </c>
      <c r="AZ3">
        <v>60.28</v>
      </c>
      <c r="BA3" s="1">
        <v>39069</v>
      </c>
      <c r="BB3">
        <v>63.61</v>
      </c>
      <c r="BC3" s="1">
        <v>39100</v>
      </c>
      <c r="BD3">
        <v>52.66</v>
      </c>
      <c r="BE3" s="1">
        <v>39133</v>
      </c>
      <c r="BF3">
        <v>59.64</v>
      </c>
      <c r="BG3" s="1">
        <v>39161</v>
      </c>
      <c r="BH3">
        <v>60.63</v>
      </c>
      <c r="BI3" s="1">
        <v>39191</v>
      </c>
      <c r="BJ3">
        <v>64.86</v>
      </c>
      <c r="BK3" s="1">
        <v>39223</v>
      </c>
      <c r="BL3">
        <v>67.959999999999994</v>
      </c>
      <c r="BM3" s="1">
        <v>39253</v>
      </c>
      <c r="BN3">
        <v>69.510000000000005</v>
      </c>
      <c r="BO3" s="1">
        <v>39283</v>
      </c>
      <c r="BP3">
        <v>75.55</v>
      </c>
      <c r="BQ3" s="1">
        <v>39314</v>
      </c>
      <c r="BR3">
        <v>70.67</v>
      </c>
      <c r="BS3" s="1">
        <v>39344</v>
      </c>
      <c r="BT3">
        <v>79.7</v>
      </c>
      <c r="BU3" s="1">
        <v>39378</v>
      </c>
      <c r="BV3">
        <v>84.46</v>
      </c>
      <c r="BW3" s="1">
        <v>39406</v>
      </c>
      <c r="BX3">
        <v>96.89</v>
      </c>
      <c r="BY3" s="1">
        <v>39435</v>
      </c>
      <c r="BZ3">
        <v>91.18</v>
      </c>
      <c r="CA3" s="1">
        <v>39469</v>
      </c>
      <c r="CB3">
        <v>88.76</v>
      </c>
      <c r="CC3" s="1">
        <v>39497</v>
      </c>
      <c r="CD3">
        <v>99.31</v>
      </c>
      <c r="CE3" s="1">
        <v>39527</v>
      </c>
      <c r="CF3">
        <v>101.06</v>
      </c>
      <c r="CG3" s="1">
        <v>39559</v>
      </c>
      <c r="CH3">
        <v>115.8</v>
      </c>
      <c r="CI3" s="1">
        <v>39588</v>
      </c>
      <c r="CJ3">
        <v>129.25</v>
      </c>
      <c r="CK3" s="1">
        <v>39619</v>
      </c>
      <c r="CL3">
        <v>135.66</v>
      </c>
      <c r="CM3" s="1">
        <v>39650</v>
      </c>
      <c r="CN3">
        <v>132.26</v>
      </c>
      <c r="CO3" s="1">
        <v>39680</v>
      </c>
      <c r="CP3">
        <v>116.03</v>
      </c>
      <c r="CQ3" s="1">
        <v>39710</v>
      </c>
      <c r="CR3">
        <v>102.54</v>
      </c>
      <c r="CS3" s="1">
        <v>39744</v>
      </c>
      <c r="CT3">
        <v>68.239999999999995</v>
      </c>
      <c r="CU3" s="1">
        <v>39772</v>
      </c>
      <c r="CV3">
        <v>50.41</v>
      </c>
      <c r="CW3" s="1">
        <v>39800</v>
      </c>
      <c r="CX3">
        <v>44.39</v>
      </c>
      <c r="CY3" s="1">
        <v>39833</v>
      </c>
      <c r="CZ3">
        <v>44.25</v>
      </c>
      <c r="DA3" s="1">
        <v>39862</v>
      </c>
      <c r="DB3">
        <v>39.72</v>
      </c>
      <c r="DC3" s="1">
        <v>39892</v>
      </c>
      <c r="DD3">
        <v>53.8</v>
      </c>
      <c r="DE3" s="1">
        <v>39923</v>
      </c>
      <c r="DF3">
        <v>50.77</v>
      </c>
      <c r="DG3" s="1">
        <v>39953</v>
      </c>
      <c r="DH3">
        <v>62.62</v>
      </c>
      <c r="DI3" s="1">
        <v>39986</v>
      </c>
      <c r="DJ3">
        <v>68.319999999999993</v>
      </c>
      <c r="DK3" s="1">
        <v>40014</v>
      </c>
      <c r="DL3">
        <v>66.77</v>
      </c>
      <c r="DM3" s="1">
        <v>40045</v>
      </c>
      <c r="DN3">
        <v>73.77</v>
      </c>
      <c r="DO3" s="1">
        <v>40077</v>
      </c>
      <c r="DP3">
        <v>70.41</v>
      </c>
      <c r="DQ3" s="1">
        <v>40109</v>
      </c>
      <c r="DR3">
        <v>81.19</v>
      </c>
      <c r="DS3" s="1">
        <v>40137</v>
      </c>
      <c r="DT3">
        <v>78.3</v>
      </c>
      <c r="DU3" s="1">
        <v>40165</v>
      </c>
      <c r="DV3">
        <v>75.23</v>
      </c>
      <c r="DW3" s="1">
        <v>40197</v>
      </c>
      <c r="DX3">
        <v>79.81</v>
      </c>
      <c r="DY3" s="1">
        <v>40226</v>
      </c>
      <c r="DZ3">
        <v>78.22</v>
      </c>
      <c r="EA3" s="1">
        <v>40259</v>
      </c>
      <c r="EB3">
        <v>81.97</v>
      </c>
      <c r="EC3" s="1">
        <v>40287</v>
      </c>
      <c r="ED3">
        <v>84.62</v>
      </c>
      <c r="EE3" s="1">
        <v>40318</v>
      </c>
      <c r="EF3">
        <v>71.959999999999994</v>
      </c>
      <c r="EG3" s="1">
        <v>40350</v>
      </c>
      <c r="EH3">
        <v>79.48</v>
      </c>
      <c r="EI3" s="1">
        <v>40379</v>
      </c>
      <c r="EJ3">
        <v>77.92</v>
      </c>
      <c r="EK3" s="1">
        <v>40410</v>
      </c>
      <c r="EL3">
        <v>74.459999999999994</v>
      </c>
      <c r="EM3" s="1">
        <v>40441</v>
      </c>
      <c r="EN3">
        <v>77.8</v>
      </c>
      <c r="EO3" s="1">
        <v>40476</v>
      </c>
      <c r="EP3">
        <v>83.21</v>
      </c>
      <c r="EQ3" s="1">
        <v>40504</v>
      </c>
      <c r="ER3">
        <v>82.33</v>
      </c>
      <c r="ES3" s="1">
        <v>40532</v>
      </c>
      <c r="ET3">
        <v>90.16</v>
      </c>
      <c r="EU3" s="1">
        <v>40562</v>
      </c>
      <c r="EV3">
        <v>92.98</v>
      </c>
      <c r="EW3" s="1">
        <v>40591</v>
      </c>
      <c r="EX3">
        <v>91.18</v>
      </c>
      <c r="EY3" s="1">
        <v>40623</v>
      </c>
      <c r="EZ3">
        <v>103.72</v>
      </c>
      <c r="FA3" s="1">
        <v>40652</v>
      </c>
      <c r="FB3">
        <v>108.73</v>
      </c>
      <c r="FC3" s="1">
        <v>40683</v>
      </c>
      <c r="FD3">
        <v>100.48</v>
      </c>
      <c r="FE3" s="1">
        <v>40714</v>
      </c>
      <c r="FF3">
        <v>94.07</v>
      </c>
      <c r="FG3" s="1">
        <v>40744</v>
      </c>
      <c r="FH3">
        <v>98.78</v>
      </c>
      <c r="FI3" s="1">
        <v>40777</v>
      </c>
      <c r="FJ3">
        <v>84.69</v>
      </c>
      <c r="FK3" s="1">
        <v>40805</v>
      </c>
      <c r="FL3">
        <v>86.03</v>
      </c>
      <c r="FM3" s="1">
        <v>40840</v>
      </c>
      <c r="FN3">
        <v>91.14</v>
      </c>
      <c r="FO3" s="1">
        <v>40868</v>
      </c>
      <c r="FP3">
        <v>96.99</v>
      </c>
      <c r="FQ3" s="1">
        <v>40896</v>
      </c>
      <c r="FR3">
        <v>94.25</v>
      </c>
      <c r="FS3" s="1">
        <v>40927</v>
      </c>
      <c r="FT3">
        <v>100.8</v>
      </c>
      <c r="FU3" s="1">
        <v>40960</v>
      </c>
      <c r="FV3">
        <v>106.75</v>
      </c>
      <c r="FW3" s="1">
        <v>40988</v>
      </c>
      <c r="FX3">
        <v>106.59</v>
      </c>
      <c r="FY3" s="1">
        <v>41018</v>
      </c>
      <c r="FZ3">
        <v>103.15</v>
      </c>
      <c r="GA3" s="1">
        <v>41050</v>
      </c>
      <c r="GB3">
        <v>93.14</v>
      </c>
      <c r="GC3" s="1">
        <v>41080</v>
      </c>
      <c r="GD3">
        <v>81.84</v>
      </c>
      <c r="GE3" s="1">
        <v>41110</v>
      </c>
      <c r="GF3">
        <v>92.1</v>
      </c>
      <c r="GG3" s="1">
        <v>41141</v>
      </c>
      <c r="GH3">
        <v>96.56</v>
      </c>
      <c r="GI3" s="1">
        <v>41171</v>
      </c>
      <c r="GJ3">
        <v>92.59</v>
      </c>
      <c r="GK3" s="1">
        <v>41205</v>
      </c>
      <c r="GL3">
        <v>87.23</v>
      </c>
      <c r="GM3" s="1">
        <v>41233</v>
      </c>
      <c r="GN3">
        <v>87.35</v>
      </c>
      <c r="GO3" s="1">
        <v>41261</v>
      </c>
      <c r="GP3">
        <v>88.92</v>
      </c>
      <c r="GQ3" s="1">
        <v>41292</v>
      </c>
      <c r="GR3">
        <v>96.43</v>
      </c>
      <c r="GS3" s="1">
        <v>41324</v>
      </c>
      <c r="GT3">
        <v>97.54</v>
      </c>
      <c r="GU3" s="1">
        <v>41353</v>
      </c>
      <c r="GV3">
        <v>93.77</v>
      </c>
      <c r="GW3" s="1">
        <v>41383</v>
      </c>
      <c r="GX3">
        <v>88.48</v>
      </c>
      <c r="GY3" s="1">
        <v>41414</v>
      </c>
      <c r="GZ3">
        <v>97.04</v>
      </c>
      <c r="HA3" s="1">
        <v>41445</v>
      </c>
      <c r="HB3">
        <v>95.15</v>
      </c>
      <c r="HC3" s="1">
        <v>41477</v>
      </c>
      <c r="HD3">
        <v>105.51</v>
      </c>
      <c r="HE3" s="1">
        <v>41506</v>
      </c>
      <c r="HF3">
        <v>104.57</v>
      </c>
      <c r="HG3" s="1">
        <v>41536</v>
      </c>
      <c r="HH3">
        <v>104.52</v>
      </c>
      <c r="HI3" s="1">
        <v>41570</v>
      </c>
      <c r="HJ3">
        <v>97</v>
      </c>
      <c r="HK3" s="1">
        <v>41598</v>
      </c>
      <c r="HL3">
        <v>94.12</v>
      </c>
      <c r="HM3" s="1">
        <v>41626</v>
      </c>
      <c r="HN3">
        <v>97.92</v>
      </c>
      <c r="HO3" s="1">
        <v>41660</v>
      </c>
      <c r="HP3">
        <v>94.8</v>
      </c>
      <c r="HQ3" s="1">
        <v>41688</v>
      </c>
      <c r="HR3">
        <v>101.21</v>
      </c>
      <c r="HS3" s="1">
        <v>41718</v>
      </c>
      <c r="HT3">
        <v>98.05</v>
      </c>
      <c r="HU3" s="1">
        <v>41751</v>
      </c>
      <c r="HV3">
        <v>101.12</v>
      </c>
      <c r="HW3" s="1">
        <v>41779</v>
      </c>
      <c r="HX3">
        <v>101.5</v>
      </c>
      <c r="HY3" s="1">
        <v>41810</v>
      </c>
      <c r="HZ3">
        <v>105.97</v>
      </c>
      <c r="IA3" s="1">
        <v>41841</v>
      </c>
      <c r="IB3">
        <v>101.73</v>
      </c>
      <c r="IC3" s="1">
        <v>41871</v>
      </c>
      <c r="ID3">
        <v>92.88</v>
      </c>
      <c r="IE3" s="1">
        <v>41901</v>
      </c>
      <c r="IF3">
        <v>91.14</v>
      </c>
      <c r="IG3" s="1">
        <v>41935</v>
      </c>
      <c r="IH3">
        <v>81.75</v>
      </c>
      <c r="II3" s="1">
        <v>41963</v>
      </c>
      <c r="IJ3">
        <v>75.849999999999994</v>
      </c>
      <c r="IK3" s="1">
        <v>41991</v>
      </c>
      <c r="IL3">
        <v>54.7</v>
      </c>
      <c r="IM3" s="1">
        <v>42024</v>
      </c>
      <c r="IN3">
        <v>47.17</v>
      </c>
      <c r="IO3" s="1">
        <v>42053</v>
      </c>
      <c r="IP3">
        <v>53.97</v>
      </c>
      <c r="IQ3" s="1">
        <v>42083</v>
      </c>
      <c r="IR3">
        <v>48.43</v>
      </c>
      <c r="IS3" s="1">
        <v>42114</v>
      </c>
      <c r="IT3">
        <v>59.05</v>
      </c>
      <c r="IU3" s="1">
        <v>42144</v>
      </c>
      <c r="IV3">
        <v>59.47</v>
      </c>
      <c r="IW3" s="1">
        <v>42177</v>
      </c>
      <c r="IX3">
        <v>60.74</v>
      </c>
      <c r="IY3" s="1">
        <v>42205</v>
      </c>
      <c r="IZ3">
        <v>50.87</v>
      </c>
      <c r="JA3" s="1">
        <v>42236</v>
      </c>
      <c r="JB3">
        <v>42.09</v>
      </c>
      <c r="JC3" s="1">
        <v>42268</v>
      </c>
      <c r="JD3">
        <v>47.43</v>
      </c>
      <c r="JE3" s="1">
        <v>42300</v>
      </c>
      <c r="JF3">
        <v>45.47</v>
      </c>
      <c r="JG3" s="1">
        <v>42328</v>
      </c>
      <c r="JH3">
        <v>43.19</v>
      </c>
      <c r="JI3" s="1">
        <v>42359</v>
      </c>
      <c r="JJ3">
        <v>36.869999999999997</v>
      </c>
      <c r="JK3" s="1">
        <v>42389</v>
      </c>
      <c r="JL3">
        <v>29.69</v>
      </c>
      <c r="JM3" s="1">
        <v>42418</v>
      </c>
      <c r="JN3">
        <v>34.549999999999997</v>
      </c>
      <c r="JO3" s="1">
        <v>42450</v>
      </c>
      <c r="JP3">
        <v>42.42</v>
      </c>
      <c r="JQ3" s="1">
        <v>42479</v>
      </c>
      <c r="JR3">
        <v>43.32</v>
      </c>
      <c r="JS3" s="1">
        <v>42510</v>
      </c>
      <c r="JT3">
        <v>48.87</v>
      </c>
      <c r="JU3" s="1">
        <v>42541</v>
      </c>
      <c r="JV3">
        <v>50.5</v>
      </c>
      <c r="JW3" s="1">
        <v>42571</v>
      </c>
      <c r="JX3">
        <v>46.45</v>
      </c>
      <c r="JY3" s="1">
        <v>42604</v>
      </c>
      <c r="JZ3">
        <v>48.03</v>
      </c>
      <c r="KA3" s="1">
        <v>42632</v>
      </c>
      <c r="KB3">
        <v>44.56</v>
      </c>
      <c r="KC3" s="1">
        <v>42667</v>
      </c>
      <c r="KD3">
        <v>51.16</v>
      </c>
      <c r="KE3" s="1">
        <v>42695</v>
      </c>
      <c r="KF3">
        <v>49.03</v>
      </c>
      <c r="KG3" s="1">
        <v>42723</v>
      </c>
      <c r="KH3">
        <v>53.9</v>
      </c>
      <c r="KI3" s="1">
        <v>42753</v>
      </c>
      <c r="KJ3">
        <v>52.66</v>
      </c>
      <c r="KK3" s="1">
        <v>42783</v>
      </c>
      <c r="KL3">
        <v>54.12</v>
      </c>
      <c r="KM3" s="1">
        <v>42814</v>
      </c>
      <c r="KN3">
        <v>49.44</v>
      </c>
      <c r="KO3" s="1">
        <v>42844</v>
      </c>
      <c r="KP3">
        <v>51.2</v>
      </c>
      <c r="KQ3" s="1">
        <v>42877</v>
      </c>
      <c r="KR3">
        <v>51.4</v>
      </c>
      <c r="KS3" s="1">
        <v>42906</v>
      </c>
      <c r="KT3">
        <v>43.77</v>
      </c>
      <c r="KU3" s="1">
        <v>42936</v>
      </c>
      <c r="KV3">
        <v>47.1</v>
      </c>
      <c r="KW3" s="1">
        <v>42968</v>
      </c>
      <c r="KX3">
        <v>47.68</v>
      </c>
      <c r="KY3" s="1">
        <v>42997</v>
      </c>
      <c r="KZ3">
        <v>50.24</v>
      </c>
      <c r="LA3" s="1">
        <v>43031</v>
      </c>
      <c r="LB3">
        <v>52.08</v>
      </c>
      <c r="LC3" s="1">
        <v>43059</v>
      </c>
      <c r="LD3">
        <v>56.53</v>
      </c>
      <c r="LE3" s="1">
        <v>43087</v>
      </c>
      <c r="LF3">
        <v>57.23</v>
      </c>
      <c r="LG3" s="1">
        <v>43118</v>
      </c>
      <c r="LH3">
        <v>63.71</v>
      </c>
      <c r="LI3" s="1">
        <v>43151</v>
      </c>
      <c r="LJ3">
        <v>61.56</v>
      </c>
      <c r="LK3" s="1">
        <v>43179</v>
      </c>
      <c r="LL3">
        <v>63.31</v>
      </c>
      <c r="LM3" s="1">
        <v>43209</v>
      </c>
      <c r="LN3">
        <v>68.08</v>
      </c>
      <c r="LO3" s="1">
        <v>43241</v>
      </c>
      <c r="LP3">
        <v>72.08</v>
      </c>
      <c r="LQ3" s="1">
        <v>43271</v>
      </c>
      <c r="LR3">
        <v>65.239999999999995</v>
      </c>
      <c r="LS3" s="1">
        <v>43301</v>
      </c>
      <c r="LT3">
        <v>66.64</v>
      </c>
      <c r="LU3" s="1">
        <v>43332</v>
      </c>
      <c r="LV3">
        <v>65.099999999999994</v>
      </c>
      <c r="LW3" s="1">
        <v>43362</v>
      </c>
      <c r="LX3">
        <v>70.52</v>
      </c>
      <c r="LY3" s="1">
        <v>43396</v>
      </c>
      <c r="LZ3">
        <v>66.62</v>
      </c>
      <c r="MA3" s="1">
        <v>43424</v>
      </c>
      <c r="MB3">
        <v>53.57</v>
      </c>
      <c r="MC3" s="1">
        <v>43452</v>
      </c>
      <c r="MD3">
        <v>46.94</v>
      </c>
      <c r="ME3" s="1">
        <v>43483</v>
      </c>
      <c r="MF3">
        <v>54.3</v>
      </c>
      <c r="MG3" s="1">
        <v>43515</v>
      </c>
      <c r="MH3">
        <v>56.95</v>
      </c>
      <c r="MI3" s="1">
        <v>43544</v>
      </c>
      <c r="MJ3">
        <v>60.48</v>
      </c>
      <c r="MK3" s="1">
        <v>43577</v>
      </c>
      <c r="ML3">
        <v>65.510000000000005</v>
      </c>
      <c r="MM3" s="1">
        <v>43605</v>
      </c>
      <c r="MN3">
        <v>63.26</v>
      </c>
      <c r="MO3" s="1">
        <v>43636</v>
      </c>
      <c r="MP3">
        <v>57.13</v>
      </c>
      <c r="MQ3" s="1">
        <v>43668</v>
      </c>
      <c r="MR3">
        <v>56.29</v>
      </c>
      <c r="MS3" s="1">
        <v>43697</v>
      </c>
      <c r="MT3">
        <v>55.8</v>
      </c>
      <c r="MU3" s="1">
        <v>43727</v>
      </c>
      <c r="MV3">
        <v>57.91</v>
      </c>
    </row>
    <row r="4" spans="1:360" x14ac:dyDescent="0.3">
      <c r="A4" s="1">
        <v>38286</v>
      </c>
      <c r="B4">
        <v>54.76</v>
      </c>
      <c r="C4" s="1">
        <v>38314</v>
      </c>
      <c r="D4">
        <v>49.12</v>
      </c>
      <c r="E4" s="1">
        <v>38342</v>
      </c>
      <c r="F4">
        <v>45.79</v>
      </c>
      <c r="G4" s="1">
        <v>38372</v>
      </c>
      <c r="H4">
        <v>47.26</v>
      </c>
      <c r="I4" s="1">
        <v>38401</v>
      </c>
      <c r="J4">
        <v>49.39</v>
      </c>
      <c r="K4" s="1">
        <v>38433</v>
      </c>
      <c r="L4">
        <v>56.72</v>
      </c>
      <c r="M4" s="1">
        <v>38462</v>
      </c>
      <c r="N4">
        <v>55.13</v>
      </c>
      <c r="O4" s="1">
        <v>38495</v>
      </c>
      <c r="P4">
        <v>50.05</v>
      </c>
      <c r="Q4" s="1">
        <v>38524</v>
      </c>
      <c r="R4">
        <v>59.63</v>
      </c>
      <c r="S4" s="1">
        <v>38554</v>
      </c>
      <c r="T4">
        <v>57.86</v>
      </c>
      <c r="U4" s="1">
        <v>38587</v>
      </c>
      <c r="V4">
        <v>66.48</v>
      </c>
      <c r="W4" s="1">
        <v>38615</v>
      </c>
      <c r="X4">
        <v>66.39</v>
      </c>
      <c r="Y4" s="1">
        <v>38650</v>
      </c>
      <c r="Z4" s="2">
        <v>62.82</v>
      </c>
      <c r="AA4" s="1">
        <v>38678</v>
      </c>
      <c r="AB4">
        <v>59.41</v>
      </c>
      <c r="AC4" s="1">
        <v>38706</v>
      </c>
      <c r="AD4" s="2">
        <v>58.69</v>
      </c>
      <c r="AE4" s="1">
        <v>38736</v>
      </c>
      <c r="AF4">
        <v>67.69</v>
      </c>
      <c r="AG4" s="1">
        <v>38769</v>
      </c>
      <c r="AH4">
        <v>63.73</v>
      </c>
      <c r="AI4" s="1">
        <v>38797</v>
      </c>
      <c r="AJ4">
        <v>63.61</v>
      </c>
      <c r="AK4" s="1">
        <v>38827</v>
      </c>
      <c r="AL4">
        <v>74.599999999999994</v>
      </c>
      <c r="AM4" s="1">
        <v>38860</v>
      </c>
      <c r="AN4">
        <v>72.489999999999995</v>
      </c>
      <c r="AO4" s="1">
        <v>38889</v>
      </c>
      <c r="AP4">
        <v>71.03</v>
      </c>
      <c r="AQ4" s="1">
        <v>38919</v>
      </c>
      <c r="AR4">
        <v>75.349999999999994</v>
      </c>
      <c r="AS4" s="1">
        <v>38951</v>
      </c>
      <c r="AT4">
        <v>74.040000000000006</v>
      </c>
      <c r="AU4" s="1">
        <v>38980</v>
      </c>
      <c r="AV4">
        <v>61.72</v>
      </c>
      <c r="AW4" s="1">
        <v>39014</v>
      </c>
      <c r="AX4">
        <v>61.07</v>
      </c>
      <c r="AY4" s="1">
        <v>39042</v>
      </c>
      <c r="AZ4">
        <v>61.54</v>
      </c>
      <c r="BA4" s="1">
        <v>39070</v>
      </c>
      <c r="BB4">
        <v>64.290000000000006</v>
      </c>
      <c r="BC4" s="1">
        <v>39101</v>
      </c>
      <c r="BD4">
        <v>54.3</v>
      </c>
      <c r="BE4" s="1">
        <v>39134</v>
      </c>
      <c r="BF4">
        <v>60.89</v>
      </c>
      <c r="BG4" s="1">
        <v>39162</v>
      </c>
      <c r="BH4">
        <v>61.11</v>
      </c>
      <c r="BI4" s="1">
        <v>39192</v>
      </c>
      <c r="BJ4">
        <v>65.5</v>
      </c>
      <c r="BK4" s="1">
        <v>39224</v>
      </c>
      <c r="BL4">
        <v>66.599999999999994</v>
      </c>
      <c r="BM4" s="1">
        <v>39254</v>
      </c>
      <c r="BN4">
        <v>69.2</v>
      </c>
      <c r="BO4" s="1">
        <v>39286</v>
      </c>
      <c r="BP4">
        <v>74.78</v>
      </c>
      <c r="BQ4" s="1">
        <v>39315</v>
      </c>
      <c r="BR4">
        <v>69.34</v>
      </c>
      <c r="BS4" s="1">
        <v>39345</v>
      </c>
      <c r="BT4">
        <v>80.64</v>
      </c>
      <c r="BU4" s="1">
        <v>39379</v>
      </c>
      <c r="BV4">
        <v>86.13</v>
      </c>
      <c r="BW4" s="1">
        <v>39407</v>
      </c>
      <c r="BX4">
        <v>96.18</v>
      </c>
      <c r="BY4" s="1">
        <v>39436</v>
      </c>
      <c r="BZ4">
        <v>90.96</v>
      </c>
      <c r="CA4" s="1">
        <v>39470</v>
      </c>
      <c r="CB4">
        <v>86.62</v>
      </c>
      <c r="CC4" s="1">
        <v>39498</v>
      </c>
      <c r="CD4">
        <v>99.26</v>
      </c>
      <c r="CE4" s="1">
        <v>39531</v>
      </c>
      <c r="CF4">
        <v>100.24</v>
      </c>
      <c r="CG4" s="1">
        <v>39560</v>
      </c>
      <c r="CH4">
        <v>117.26</v>
      </c>
      <c r="CI4" s="1">
        <v>39589</v>
      </c>
      <c r="CJ4">
        <v>133.54</v>
      </c>
      <c r="CK4" s="1">
        <v>39622</v>
      </c>
      <c r="CL4">
        <v>137.13999999999999</v>
      </c>
      <c r="CM4" s="1">
        <v>39651</v>
      </c>
      <c r="CN4">
        <v>128.97</v>
      </c>
      <c r="CO4" s="1">
        <v>39681</v>
      </c>
      <c r="CP4">
        <v>121.72</v>
      </c>
      <c r="CQ4" s="1">
        <v>39713</v>
      </c>
      <c r="CR4">
        <v>108.87</v>
      </c>
      <c r="CS4" s="1">
        <v>39745</v>
      </c>
      <c r="CT4">
        <v>64.58</v>
      </c>
      <c r="CU4" s="1">
        <v>39773</v>
      </c>
      <c r="CV4">
        <v>50.96</v>
      </c>
      <c r="CW4" s="1">
        <v>39801</v>
      </c>
      <c r="CX4">
        <v>45.16</v>
      </c>
      <c r="CY4" s="1">
        <v>39834</v>
      </c>
      <c r="CZ4">
        <v>45.55</v>
      </c>
      <c r="DA4" s="1">
        <v>39863</v>
      </c>
      <c r="DB4">
        <v>42.51</v>
      </c>
      <c r="DC4" s="1">
        <v>39895</v>
      </c>
      <c r="DD4">
        <v>55.73</v>
      </c>
      <c r="DE4" s="1">
        <v>39924</v>
      </c>
      <c r="DF4">
        <v>50.61</v>
      </c>
      <c r="DG4" s="1">
        <v>39954</v>
      </c>
      <c r="DH4">
        <v>61.81</v>
      </c>
      <c r="DI4" s="1">
        <v>39987</v>
      </c>
      <c r="DJ4">
        <v>70.03</v>
      </c>
      <c r="DK4" s="1">
        <v>40015</v>
      </c>
      <c r="DL4">
        <v>66.97</v>
      </c>
      <c r="DM4" s="1">
        <v>40046</v>
      </c>
      <c r="DN4">
        <v>74.819999999999993</v>
      </c>
      <c r="DO4" s="1">
        <v>40078</v>
      </c>
      <c r="DP4">
        <v>72.22</v>
      </c>
      <c r="DQ4" s="1">
        <v>40112</v>
      </c>
      <c r="DR4">
        <v>79.37</v>
      </c>
      <c r="DS4" s="1">
        <v>40140</v>
      </c>
      <c r="DT4">
        <v>78.5</v>
      </c>
      <c r="DU4" s="1">
        <v>40168</v>
      </c>
      <c r="DV4">
        <v>74.55</v>
      </c>
      <c r="DW4" s="1">
        <v>40198</v>
      </c>
      <c r="DX4">
        <v>78.23</v>
      </c>
      <c r="DY4" s="1">
        <v>40227</v>
      </c>
      <c r="DZ4">
        <v>79.849999999999994</v>
      </c>
      <c r="EA4" s="1">
        <v>40260</v>
      </c>
      <c r="EB4">
        <v>82.25</v>
      </c>
      <c r="EC4" s="1">
        <v>40288</v>
      </c>
      <c r="ED4">
        <v>85.25</v>
      </c>
      <c r="EE4" s="1">
        <v>40319</v>
      </c>
      <c r="EF4">
        <v>71.67</v>
      </c>
      <c r="EG4" s="1">
        <v>40351</v>
      </c>
      <c r="EH4">
        <v>78.66</v>
      </c>
      <c r="EI4" s="1">
        <v>40380</v>
      </c>
      <c r="EJ4">
        <v>77</v>
      </c>
      <c r="EK4" s="1">
        <v>40413</v>
      </c>
      <c r="EL4">
        <v>73.73</v>
      </c>
      <c r="EM4" s="1">
        <v>40442</v>
      </c>
      <c r="EN4">
        <v>76.650000000000006</v>
      </c>
      <c r="EO4" s="1">
        <v>40477</v>
      </c>
      <c r="EP4">
        <v>83.2</v>
      </c>
      <c r="EQ4" s="1">
        <v>40505</v>
      </c>
      <c r="ER4">
        <v>81.83</v>
      </c>
      <c r="ES4" s="1">
        <v>40533</v>
      </c>
      <c r="ET4">
        <v>90.64</v>
      </c>
      <c r="EU4" s="1">
        <v>40563</v>
      </c>
      <c r="EV4">
        <v>90.96</v>
      </c>
      <c r="EW4" s="1">
        <v>40592</v>
      </c>
      <c r="EX4">
        <v>92.31</v>
      </c>
      <c r="EY4" s="1">
        <v>40624</v>
      </c>
      <c r="EZ4">
        <v>105.52</v>
      </c>
      <c r="FA4" s="1">
        <v>40653</v>
      </c>
      <c r="FB4">
        <v>111.91</v>
      </c>
      <c r="FC4" s="1">
        <v>40686</v>
      </c>
      <c r="FD4">
        <v>98.14</v>
      </c>
      <c r="FE4" s="1">
        <v>40715</v>
      </c>
      <c r="FF4">
        <v>94.6</v>
      </c>
      <c r="FG4" s="1">
        <v>40745</v>
      </c>
      <c r="FH4">
        <v>99.46</v>
      </c>
      <c r="FI4" s="1">
        <v>40778</v>
      </c>
      <c r="FJ4">
        <v>85.74</v>
      </c>
      <c r="FK4" s="1">
        <v>40806</v>
      </c>
      <c r="FL4">
        <v>87.17</v>
      </c>
      <c r="FM4" s="1">
        <v>40841</v>
      </c>
      <c r="FN4">
        <v>92.93</v>
      </c>
      <c r="FO4" s="1">
        <v>40869</v>
      </c>
      <c r="FP4">
        <v>98.19</v>
      </c>
      <c r="FQ4" s="1">
        <v>40897</v>
      </c>
      <c r="FR4">
        <v>97.42</v>
      </c>
      <c r="FS4" s="1">
        <v>40928</v>
      </c>
      <c r="FT4">
        <v>98.65</v>
      </c>
      <c r="FU4" s="1">
        <v>40961</v>
      </c>
      <c r="FV4">
        <v>106.78</v>
      </c>
      <c r="FW4" s="1">
        <v>40989</v>
      </c>
      <c r="FX4">
        <v>107.75</v>
      </c>
      <c r="FY4" s="1">
        <v>41019</v>
      </c>
      <c r="FZ4">
        <v>104.29</v>
      </c>
      <c r="GA4" s="1">
        <v>41051</v>
      </c>
      <c r="GB4">
        <v>92.15</v>
      </c>
      <c r="GC4" s="1">
        <v>41081</v>
      </c>
      <c r="GD4">
        <v>78.56</v>
      </c>
      <c r="GE4" s="1">
        <v>41113</v>
      </c>
      <c r="GF4">
        <v>88.43</v>
      </c>
      <c r="GG4" s="1">
        <v>41142</v>
      </c>
      <c r="GH4">
        <v>97.17</v>
      </c>
      <c r="GI4" s="1">
        <v>41172</v>
      </c>
      <c r="GJ4">
        <v>92.74</v>
      </c>
      <c r="GK4" s="1">
        <v>41206</v>
      </c>
      <c r="GL4">
        <v>86.29</v>
      </c>
      <c r="GM4" s="1">
        <v>41234</v>
      </c>
      <c r="GN4">
        <v>87.98</v>
      </c>
      <c r="GO4" s="1">
        <v>41262</v>
      </c>
      <c r="GP4">
        <v>90.46</v>
      </c>
      <c r="GQ4" s="1">
        <v>41296</v>
      </c>
      <c r="GR4">
        <v>97.07</v>
      </c>
      <c r="GS4" s="1">
        <v>41325</v>
      </c>
      <c r="GT4">
        <v>95.65</v>
      </c>
      <c r="GU4" s="1">
        <v>41354</v>
      </c>
      <c r="GV4">
        <v>92.77</v>
      </c>
      <c r="GW4" s="1">
        <v>41386</v>
      </c>
      <c r="GX4">
        <v>89.45</v>
      </c>
      <c r="GY4" s="1">
        <v>41415</v>
      </c>
      <c r="GZ4">
        <v>96.32</v>
      </c>
      <c r="HA4" s="1">
        <v>41446</v>
      </c>
      <c r="HB4">
        <v>93.63</v>
      </c>
      <c r="HC4" s="1">
        <v>41478</v>
      </c>
      <c r="HD4">
        <v>105.79</v>
      </c>
      <c r="HE4" s="1">
        <v>41507</v>
      </c>
      <c r="HF4">
        <v>103.37</v>
      </c>
      <c r="HG4" s="1">
        <v>41537</v>
      </c>
      <c r="HH4">
        <v>103.71</v>
      </c>
      <c r="HI4" s="1">
        <v>41571</v>
      </c>
      <c r="HJ4">
        <v>97.24</v>
      </c>
      <c r="HK4" s="1">
        <v>41599</v>
      </c>
      <c r="HL4">
        <v>95.69</v>
      </c>
      <c r="HM4" s="1">
        <v>41627</v>
      </c>
      <c r="HN4">
        <v>98.94</v>
      </c>
      <c r="HO4" s="1">
        <v>41661</v>
      </c>
      <c r="HP4">
        <v>96.37</v>
      </c>
      <c r="HQ4" s="1">
        <v>41689</v>
      </c>
      <c r="HR4">
        <v>101.81</v>
      </c>
      <c r="HS4" s="1">
        <v>41719</v>
      </c>
      <c r="HT4">
        <v>98.65</v>
      </c>
      <c r="HU4" s="1">
        <v>41752</v>
      </c>
      <c r="HV4">
        <v>100.85</v>
      </c>
      <c r="HW4" s="1">
        <v>41780</v>
      </c>
      <c r="HX4">
        <v>103.16</v>
      </c>
      <c r="HY4" s="1">
        <v>41813</v>
      </c>
      <c r="HZ4">
        <v>105.42</v>
      </c>
      <c r="IA4" s="1">
        <v>41842</v>
      </c>
      <c r="IB4">
        <v>101.23</v>
      </c>
      <c r="IC4" s="1">
        <v>41872</v>
      </c>
      <c r="ID4">
        <v>93.38</v>
      </c>
      <c r="IE4" s="1">
        <v>41904</v>
      </c>
      <c r="IF4">
        <v>90.34</v>
      </c>
      <c r="IG4" s="1">
        <v>41936</v>
      </c>
      <c r="IH4">
        <v>80.8</v>
      </c>
      <c r="II4" s="1">
        <v>41964</v>
      </c>
      <c r="IJ4">
        <v>76.59</v>
      </c>
      <c r="IK4" s="1">
        <v>41992</v>
      </c>
      <c r="IL4">
        <v>57.48</v>
      </c>
      <c r="IM4" s="1">
        <v>42025</v>
      </c>
      <c r="IN4">
        <v>48.43</v>
      </c>
      <c r="IO4" s="1">
        <v>42054</v>
      </c>
      <c r="IP4">
        <v>53</v>
      </c>
      <c r="IQ4" s="1">
        <v>42086</v>
      </c>
      <c r="IR4">
        <v>49.15</v>
      </c>
      <c r="IS4" s="1">
        <v>42115</v>
      </c>
      <c r="IT4">
        <v>57.88</v>
      </c>
      <c r="IU4" s="1">
        <v>42145</v>
      </c>
      <c r="IV4">
        <v>61.15</v>
      </c>
      <c r="IW4" s="1">
        <v>42178</v>
      </c>
      <c r="IX4">
        <v>61.33</v>
      </c>
      <c r="IY4" s="1">
        <v>42206</v>
      </c>
      <c r="IZ4">
        <v>51.3</v>
      </c>
      <c r="JA4" s="1">
        <v>42237</v>
      </c>
      <c r="JB4">
        <v>41.19</v>
      </c>
      <c r="JC4" s="1">
        <v>42269</v>
      </c>
      <c r="JD4">
        <v>46.92</v>
      </c>
      <c r="JE4" s="1">
        <v>42303</v>
      </c>
      <c r="JF4">
        <v>44.9</v>
      </c>
      <c r="JG4" s="1">
        <v>42331</v>
      </c>
      <c r="JH4">
        <v>43.15</v>
      </c>
      <c r="JI4" s="1">
        <v>42360</v>
      </c>
      <c r="JJ4">
        <v>37.06</v>
      </c>
      <c r="JK4" s="1">
        <v>42390</v>
      </c>
      <c r="JL4">
        <v>30.83</v>
      </c>
      <c r="JM4" s="1">
        <v>42419</v>
      </c>
      <c r="JN4">
        <v>33.39</v>
      </c>
      <c r="JO4" s="1">
        <v>42451</v>
      </c>
      <c r="JP4">
        <v>42.44</v>
      </c>
      <c r="JQ4" s="1">
        <v>42480</v>
      </c>
      <c r="JR4">
        <v>45.02</v>
      </c>
      <c r="JS4" s="1">
        <v>42513</v>
      </c>
      <c r="JT4">
        <v>48.57</v>
      </c>
      <c r="JU4" s="1">
        <v>42542</v>
      </c>
      <c r="JV4">
        <v>50.45</v>
      </c>
      <c r="JW4" s="1">
        <v>42572</v>
      </c>
      <c r="JX4">
        <v>45.45</v>
      </c>
      <c r="JY4" s="1">
        <v>42605</v>
      </c>
      <c r="JZ4">
        <v>48.75</v>
      </c>
      <c r="KA4" s="1">
        <v>42633</v>
      </c>
      <c r="KB4">
        <v>44.7</v>
      </c>
      <c r="KC4" s="1">
        <v>42668</v>
      </c>
      <c r="KD4">
        <v>50.6</v>
      </c>
      <c r="KE4" s="1">
        <v>42696</v>
      </c>
      <c r="KF4">
        <v>48.93</v>
      </c>
      <c r="KG4" s="1">
        <v>42724</v>
      </c>
      <c r="KH4">
        <v>54.19</v>
      </c>
      <c r="KI4" s="1">
        <v>42754</v>
      </c>
      <c r="KJ4">
        <v>52.84</v>
      </c>
      <c r="KK4" s="1">
        <v>42787</v>
      </c>
      <c r="KL4">
        <v>54.61</v>
      </c>
      <c r="KM4" s="1">
        <v>42815</v>
      </c>
      <c r="KN4">
        <v>48.82</v>
      </c>
      <c r="KO4" s="1">
        <v>42845</v>
      </c>
      <c r="KP4">
        <v>51.07</v>
      </c>
      <c r="KQ4" s="1">
        <v>42878</v>
      </c>
      <c r="KR4">
        <v>51.72</v>
      </c>
      <c r="KS4" s="1">
        <v>42907</v>
      </c>
      <c r="KT4">
        <v>42.75</v>
      </c>
      <c r="KU4" s="1">
        <v>42937</v>
      </c>
      <c r="KV4">
        <v>45.95</v>
      </c>
      <c r="KW4" s="1">
        <v>42969</v>
      </c>
      <c r="KX4">
        <v>48.02</v>
      </c>
      <c r="KY4" s="1">
        <v>42998</v>
      </c>
      <c r="KZ4">
        <v>51.04</v>
      </c>
      <c r="LA4" s="1">
        <v>43032</v>
      </c>
      <c r="LB4">
        <v>52.67</v>
      </c>
      <c r="LC4" s="1">
        <v>43060</v>
      </c>
      <c r="LD4">
        <v>56.92</v>
      </c>
      <c r="LE4" s="1">
        <v>43088</v>
      </c>
      <c r="LF4">
        <v>57.58</v>
      </c>
      <c r="LG4" s="1">
        <v>43119</v>
      </c>
      <c r="LH4">
        <v>63.16</v>
      </c>
      <c r="LI4" s="1">
        <v>43152</v>
      </c>
      <c r="LJ4">
        <v>61.52</v>
      </c>
      <c r="LK4" s="1">
        <v>43180</v>
      </c>
      <c r="LL4">
        <v>64.95</v>
      </c>
      <c r="LM4" s="1">
        <v>43210</v>
      </c>
      <c r="LN4">
        <v>68.180000000000007</v>
      </c>
      <c r="LO4" s="1">
        <v>43242</v>
      </c>
      <c r="LP4">
        <v>72.02</v>
      </c>
      <c r="LQ4" s="1">
        <v>43272</v>
      </c>
      <c r="LR4">
        <v>64.86</v>
      </c>
      <c r="LS4" s="1">
        <v>43304</v>
      </c>
      <c r="LT4">
        <v>66.75</v>
      </c>
      <c r="LU4" s="1">
        <v>43333</v>
      </c>
      <c r="LV4">
        <v>65.489999999999995</v>
      </c>
      <c r="LW4" s="1">
        <v>43363</v>
      </c>
      <c r="LX4">
        <v>70.06</v>
      </c>
      <c r="LY4" s="1">
        <v>43397</v>
      </c>
      <c r="LZ4">
        <v>66.959999999999994</v>
      </c>
      <c r="MA4" s="1">
        <v>43425</v>
      </c>
      <c r="MB4">
        <v>54.8</v>
      </c>
      <c r="MC4" s="1">
        <v>43453</v>
      </c>
      <c r="MD4">
        <v>48.49</v>
      </c>
      <c r="ME4" s="1">
        <v>43487</v>
      </c>
      <c r="MF4">
        <v>53.3</v>
      </c>
      <c r="MG4" s="1">
        <v>43516</v>
      </c>
      <c r="MH4">
        <v>57.64</v>
      </c>
      <c r="MI4" s="1">
        <v>43545</v>
      </c>
      <c r="MJ4">
        <v>60.2</v>
      </c>
      <c r="MK4" s="1">
        <v>43578</v>
      </c>
      <c r="ML4">
        <v>66.239999999999995</v>
      </c>
      <c r="MM4" s="1">
        <v>43606</v>
      </c>
      <c r="MN4">
        <v>63.21</v>
      </c>
      <c r="MO4" s="1">
        <v>43637</v>
      </c>
      <c r="MP4">
        <v>57.5</v>
      </c>
      <c r="MQ4" s="1">
        <v>43669</v>
      </c>
      <c r="MR4">
        <v>56.85</v>
      </c>
      <c r="MS4" s="1">
        <v>43698</v>
      </c>
      <c r="MT4">
        <v>55.49</v>
      </c>
      <c r="MU4" s="1">
        <v>43728</v>
      </c>
      <c r="MV4">
        <v>57.84</v>
      </c>
    </row>
    <row r="5" spans="1:360" x14ac:dyDescent="0.3">
      <c r="A5" s="1">
        <v>38287</v>
      </c>
      <c r="B5">
        <v>52.17</v>
      </c>
      <c r="C5" s="1">
        <v>38315</v>
      </c>
      <c r="D5">
        <v>49.45</v>
      </c>
      <c r="E5" s="1">
        <v>38343</v>
      </c>
      <c r="F5">
        <v>44.33</v>
      </c>
      <c r="G5" s="1">
        <v>38373</v>
      </c>
      <c r="H5">
        <v>48.6</v>
      </c>
      <c r="I5" s="1">
        <v>38405</v>
      </c>
      <c r="J5">
        <v>51.72</v>
      </c>
      <c r="K5" s="1">
        <v>38434</v>
      </c>
      <c r="L5">
        <v>54.74</v>
      </c>
      <c r="M5" s="1">
        <v>38463</v>
      </c>
      <c r="N5">
        <v>55.55</v>
      </c>
      <c r="O5" s="1">
        <v>38496</v>
      </c>
      <c r="P5">
        <v>50.47</v>
      </c>
      <c r="Q5" s="1">
        <v>38525</v>
      </c>
      <c r="R5">
        <v>58.74</v>
      </c>
      <c r="S5" s="1">
        <v>38555</v>
      </c>
      <c r="T5">
        <v>59.26</v>
      </c>
      <c r="U5" s="1">
        <v>38588</v>
      </c>
      <c r="V5">
        <v>68.010000000000005</v>
      </c>
      <c r="W5" s="1">
        <v>38616</v>
      </c>
      <c r="X5">
        <v>66.790000000000006</v>
      </c>
      <c r="Y5" s="1">
        <v>38651</v>
      </c>
      <c r="Z5" s="2">
        <v>61.2</v>
      </c>
      <c r="AA5" s="1">
        <v>38679</v>
      </c>
      <c r="AB5">
        <v>59.25</v>
      </c>
      <c r="AC5" s="1">
        <v>38707</v>
      </c>
      <c r="AD5" s="2">
        <v>59.14</v>
      </c>
      <c r="AE5" s="1">
        <v>38737</v>
      </c>
      <c r="AF5">
        <v>68.959999999999994</v>
      </c>
      <c r="AG5" s="1">
        <v>38770</v>
      </c>
      <c r="AH5">
        <v>62.25</v>
      </c>
      <c r="AI5" s="1">
        <v>38798</v>
      </c>
      <c r="AJ5">
        <v>63</v>
      </c>
      <c r="AK5" s="1">
        <v>38828</v>
      </c>
      <c r="AL5">
        <v>76.069999999999993</v>
      </c>
      <c r="AM5" s="1">
        <v>38861</v>
      </c>
      <c r="AN5">
        <v>70.61</v>
      </c>
      <c r="AO5" s="1">
        <v>38890</v>
      </c>
      <c r="AP5">
        <v>71.73</v>
      </c>
      <c r="AQ5" s="1">
        <v>38922</v>
      </c>
      <c r="AR5">
        <v>75.98</v>
      </c>
      <c r="AS5" s="1">
        <v>38952</v>
      </c>
      <c r="AT5">
        <v>72.86</v>
      </c>
      <c r="AU5" s="1">
        <v>38981</v>
      </c>
      <c r="AV5">
        <v>62.53</v>
      </c>
      <c r="AW5" s="1">
        <v>39015</v>
      </c>
      <c r="AX5">
        <v>63.07</v>
      </c>
      <c r="AY5" s="1">
        <v>39043</v>
      </c>
      <c r="AZ5">
        <v>60.74</v>
      </c>
      <c r="BA5" s="1">
        <v>39071</v>
      </c>
      <c r="BB5">
        <v>64.77</v>
      </c>
      <c r="BC5" s="1">
        <v>39104</v>
      </c>
      <c r="BD5">
        <v>53.53</v>
      </c>
      <c r="BE5" s="1">
        <v>39135</v>
      </c>
      <c r="BF5">
        <v>62.05</v>
      </c>
      <c r="BG5" s="1">
        <v>39163</v>
      </c>
      <c r="BH5">
        <v>63.02</v>
      </c>
      <c r="BI5" s="1">
        <v>39195</v>
      </c>
      <c r="BJ5">
        <v>67.11</v>
      </c>
      <c r="BK5" s="1">
        <v>39225</v>
      </c>
      <c r="BL5">
        <v>67.02</v>
      </c>
      <c r="BM5" s="1">
        <v>39255</v>
      </c>
      <c r="BN5">
        <v>69.8</v>
      </c>
      <c r="BO5" s="1">
        <v>39287</v>
      </c>
      <c r="BP5">
        <v>73.39</v>
      </c>
      <c r="BQ5" s="1">
        <v>39316</v>
      </c>
      <c r="BR5">
        <v>69.03</v>
      </c>
      <c r="BS5" s="1">
        <v>39346</v>
      </c>
      <c r="BT5">
        <v>80.64</v>
      </c>
      <c r="BU5" s="1">
        <v>39380</v>
      </c>
      <c r="BV5">
        <v>89.24</v>
      </c>
      <c r="BW5" s="1">
        <v>39409</v>
      </c>
      <c r="BX5">
        <v>97.13</v>
      </c>
      <c r="BY5" s="1">
        <v>39437</v>
      </c>
      <c r="BZ5">
        <v>93</v>
      </c>
      <c r="CA5" s="1">
        <v>39471</v>
      </c>
      <c r="CB5">
        <v>88.99</v>
      </c>
      <c r="CC5" s="1">
        <v>39499</v>
      </c>
      <c r="CD5">
        <v>97.81</v>
      </c>
      <c r="CE5" s="1">
        <v>39532</v>
      </c>
      <c r="CF5">
        <v>100.83</v>
      </c>
      <c r="CG5" s="1">
        <v>39561</v>
      </c>
      <c r="CH5">
        <v>117.59</v>
      </c>
      <c r="CI5" s="1">
        <v>39590</v>
      </c>
      <c r="CJ5">
        <v>130.9</v>
      </c>
      <c r="CK5" s="1">
        <v>39623</v>
      </c>
      <c r="CL5">
        <v>137.52000000000001</v>
      </c>
      <c r="CM5" s="1">
        <v>39652</v>
      </c>
      <c r="CN5">
        <v>125.04</v>
      </c>
      <c r="CO5" s="1">
        <v>39682</v>
      </c>
      <c r="CP5">
        <v>115.14</v>
      </c>
      <c r="CQ5" s="1">
        <v>39714</v>
      </c>
      <c r="CR5">
        <v>105.47</v>
      </c>
      <c r="CS5" s="1">
        <v>39748</v>
      </c>
      <c r="CT5">
        <v>63.71</v>
      </c>
      <c r="CU5" s="1">
        <v>39776</v>
      </c>
      <c r="CV5">
        <v>55.62</v>
      </c>
      <c r="CW5" s="1">
        <v>39804</v>
      </c>
      <c r="CX5">
        <v>42.88</v>
      </c>
      <c r="CY5" s="1">
        <v>39835</v>
      </c>
      <c r="CZ5">
        <v>45.83</v>
      </c>
      <c r="DA5" s="1">
        <v>39864</v>
      </c>
      <c r="DB5">
        <v>42.17</v>
      </c>
      <c r="DC5" s="1">
        <v>39896</v>
      </c>
      <c r="DD5">
        <v>55.63</v>
      </c>
      <c r="DE5" s="1">
        <v>39925</v>
      </c>
      <c r="DF5">
        <v>50.7</v>
      </c>
      <c r="DG5" s="1">
        <v>39955</v>
      </c>
      <c r="DH5">
        <v>62.38</v>
      </c>
      <c r="DI5" s="1">
        <v>39988</v>
      </c>
      <c r="DJ5">
        <v>69.5</v>
      </c>
      <c r="DK5" s="1">
        <v>40016</v>
      </c>
      <c r="DL5">
        <v>67.040000000000006</v>
      </c>
      <c r="DM5" s="1">
        <v>40049</v>
      </c>
      <c r="DN5">
        <v>75.08</v>
      </c>
      <c r="DO5" s="1">
        <v>40079</v>
      </c>
      <c r="DP5">
        <v>69.510000000000005</v>
      </c>
      <c r="DQ5" s="1">
        <v>40113</v>
      </c>
      <c r="DR5">
        <v>80.150000000000006</v>
      </c>
      <c r="DS5" s="1">
        <v>40141</v>
      </c>
      <c r="DT5">
        <v>77.19</v>
      </c>
      <c r="DU5" s="1">
        <v>40169</v>
      </c>
      <c r="DV5">
        <v>75.06</v>
      </c>
      <c r="DW5" s="1">
        <v>40199</v>
      </c>
      <c r="DX5">
        <v>76.53</v>
      </c>
      <c r="DY5" s="1">
        <v>40228</v>
      </c>
      <c r="DZ5">
        <v>80.45</v>
      </c>
      <c r="EA5" s="1">
        <v>40261</v>
      </c>
      <c r="EB5">
        <v>81.010000000000005</v>
      </c>
      <c r="EC5" s="1">
        <v>40289</v>
      </c>
      <c r="ED5">
        <v>85.63</v>
      </c>
      <c r="EE5" s="1">
        <v>40322</v>
      </c>
      <c r="EF5">
        <v>71.62</v>
      </c>
      <c r="EG5" s="1">
        <v>40352</v>
      </c>
      <c r="EH5">
        <v>77.03</v>
      </c>
      <c r="EI5" s="1">
        <v>40381</v>
      </c>
      <c r="EJ5">
        <v>79.64</v>
      </c>
      <c r="EK5" s="1">
        <v>40414</v>
      </c>
      <c r="EL5">
        <v>72.36</v>
      </c>
      <c r="EM5" s="1">
        <v>40443</v>
      </c>
      <c r="EN5">
        <v>76.3</v>
      </c>
      <c r="EO5" s="1">
        <v>40478</v>
      </c>
      <c r="EP5">
        <v>82.67</v>
      </c>
      <c r="EQ5" s="1">
        <v>40506</v>
      </c>
      <c r="ER5">
        <v>84.43</v>
      </c>
      <c r="ES5" s="1">
        <v>40534</v>
      </c>
      <c r="ET5">
        <v>91.21</v>
      </c>
      <c r="EU5" s="1">
        <v>40564</v>
      </c>
      <c r="EV5">
        <v>90.63</v>
      </c>
      <c r="EW5" s="1">
        <v>40596</v>
      </c>
      <c r="EX5">
        <v>96.8</v>
      </c>
      <c r="EY5" s="1">
        <v>40625</v>
      </c>
      <c r="EZ5">
        <v>106.21</v>
      </c>
      <c r="FA5" s="1">
        <v>40654</v>
      </c>
      <c r="FB5">
        <v>112.75</v>
      </c>
      <c r="FC5" s="1">
        <v>40687</v>
      </c>
      <c r="FD5">
        <v>100.06</v>
      </c>
      <c r="FE5" s="1">
        <v>40716</v>
      </c>
      <c r="FF5">
        <v>95.92</v>
      </c>
      <c r="FG5" s="1">
        <v>40746</v>
      </c>
      <c r="FH5">
        <v>100.2</v>
      </c>
      <c r="FI5" s="1">
        <v>40779</v>
      </c>
      <c r="FJ5">
        <v>85.53</v>
      </c>
      <c r="FK5" s="1">
        <v>40807</v>
      </c>
      <c r="FL5">
        <v>86.18</v>
      </c>
      <c r="FM5" s="1">
        <v>40842</v>
      </c>
      <c r="FN5">
        <v>90.18</v>
      </c>
      <c r="FO5" s="1">
        <v>40870</v>
      </c>
      <c r="FP5">
        <v>96.37</v>
      </c>
      <c r="FQ5" s="1">
        <v>40898</v>
      </c>
      <c r="FR5">
        <v>98.85</v>
      </c>
      <c r="FS5" s="1">
        <v>40931</v>
      </c>
      <c r="FT5">
        <v>99.86</v>
      </c>
      <c r="FU5" s="1">
        <v>40962</v>
      </c>
      <c r="FV5">
        <v>108.25</v>
      </c>
      <c r="FW5" s="1">
        <v>40990</v>
      </c>
      <c r="FX5">
        <v>105.84</v>
      </c>
      <c r="FY5" s="1">
        <v>41022</v>
      </c>
      <c r="FZ5">
        <v>103.55</v>
      </c>
      <c r="GA5" s="1">
        <v>41052</v>
      </c>
      <c r="GB5">
        <v>90.2</v>
      </c>
      <c r="GC5" s="1">
        <v>41082</v>
      </c>
      <c r="GD5">
        <v>80.14</v>
      </c>
      <c r="GE5" s="1">
        <v>41114</v>
      </c>
      <c r="GF5">
        <v>88.78</v>
      </c>
      <c r="GG5" s="1">
        <v>41143</v>
      </c>
      <c r="GH5">
        <v>97.55</v>
      </c>
      <c r="GI5" s="1">
        <v>41173</v>
      </c>
      <c r="GJ5">
        <v>93.21</v>
      </c>
      <c r="GK5" s="1">
        <v>41207</v>
      </c>
      <c r="GL5">
        <v>86.6</v>
      </c>
      <c r="GM5" s="1">
        <v>41236</v>
      </c>
      <c r="GN5">
        <v>88.9</v>
      </c>
      <c r="GO5" s="1">
        <v>41263</v>
      </c>
      <c r="GP5">
        <v>90.69</v>
      </c>
      <c r="GQ5" s="1">
        <v>41297</v>
      </c>
      <c r="GR5">
        <v>95.75</v>
      </c>
      <c r="GS5" s="1">
        <v>41326</v>
      </c>
      <c r="GT5">
        <v>93.27</v>
      </c>
      <c r="GU5" s="1">
        <v>41355</v>
      </c>
      <c r="GV5">
        <v>93.96</v>
      </c>
      <c r="GW5" s="1">
        <v>41387</v>
      </c>
      <c r="GX5">
        <v>89.46</v>
      </c>
      <c r="GY5" s="1">
        <v>41416</v>
      </c>
      <c r="GZ5">
        <v>94.46</v>
      </c>
      <c r="HA5" s="1">
        <v>41449</v>
      </c>
      <c r="HB5">
        <v>95.04</v>
      </c>
      <c r="HC5" s="1">
        <v>41479</v>
      </c>
      <c r="HD5">
        <v>104.1</v>
      </c>
      <c r="HE5" s="1">
        <v>41508</v>
      </c>
      <c r="HF5">
        <v>104.33</v>
      </c>
      <c r="HG5" s="1">
        <v>41540</v>
      </c>
      <c r="HH5">
        <v>102.72</v>
      </c>
      <c r="HI5" s="1">
        <v>41572</v>
      </c>
      <c r="HJ5">
        <v>97.95</v>
      </c>
      <c r="HK5" s="1">
        <v>41600</v>
      </c>
      <c r="HL5">
        <v>95.15</v>
      </c>
      <c r="HM5" s="1">
        <v>41628</v>
      </c>
      <c r="HN5">
        <v>99.26</v>
      </c>
      <c r="HO5" s="1">
        <v>41662</v>
      </c>
      <c r="HP5">
        <v>96.76</v>
      </c>
      <c r="HQ5" s="1">
        <v>41690</v>
      </c>
      <c r="HR5">
        <v>101.85</v>
      </c>
      <c r="HS5" s="1">
        <v>41722</v>
      </c>
      <c r="HT5">
        <v>98.83</v>
      </c>
      <c r="HU5" s="1">
        <v>41753</v>
      </c>
      <c r="HV5">
        <v>101.35</v>
      </c>
      <c r="HW5" s="1">
        <v>41781</v>
      </c>
      <c r="HX5">
        <v>102.87</v>
      </c>
      <c r="HY5" s="1">
        <v>41814</v>
      </c>
      <c r="HZ5">
        <v>105.32</v>
      </c>
      <c r="IA5" s="1">
        <v>41843</v>
      </c>
      <c r="IB5">
        <v>101.65</v>
      </c>
      <c r="IC5" s="1">
        <v>41873</v>
      </c>
      <c r="ID5">
        <v>93.17</v>
      </c>
      <c r="IE5" s="1">
        <v>41905</v>
      </c>
      <c r="IF5">
        <v>90.91</v>
      </c>
      <c r="IG5" s="1">
        <v>41939</v>
      </c>
      <c r="IH5">
        <v>80.7</v>
      </c>
      <c r="II5" s="1">
        <v>41967</v>
      </c>
      <c r="IJ5">
        <v>75.87</v>
      </c>
      <c r="IK5" s="1">
        <v>41995</v>
      </c>
      <c r="IL5">
        <v>55.63</v>
      </c>
      <c r="IM5" s="1">
        <v>42026</v>
      </c>
      <c r="IN5">
        <v>46.98</v>
      </c>
      <c r="IO5" s="1">
        <v>42055</v>
      </c>
      <c r="IP5">
        <v>52.09</v>
      </c>
      <c r="IQ5" s="1">
        <v>42087</v>
      </c>
      <c r="IR5">
        <v>49.13</v>
      </c>
      <c r="IS5" s="1">
        <v>42116</v>
      </c>
      <c r="IT5">
        <v>57.57</v>
      </c>
      <c r="IU5" s="1">
        <v>42146</v>
      </c>
      <c r="IV5">
        <v>60.15</v>
      </c>
      <c r="IW5" s="1">
        <v>42179</v>
      </c>
      <c r="IX5">
        <v>60.58</v>
      </c>
      <c r="IY5" s="1">
        <v>42207</v>
      </c>
      <c r="IZ5">
        <v>49.67</v>
      </c>
      <c r="JA5" s="1">
        <v>42240</v>
      </c>
      <c r="JB5">
        <v>38.93</v>
      </c>
      <c r="JC5" s="1">
        <v>42270</v>
      </c>
      <c r="JD5">
        <v>45.1</v>
      </c>
      <c r="JE5" s="1">
        <v>42304</v>
      </c>
      <c r="JF5">
        <v>44.12</v>
      </c>
      <c r="JG5" s="1">
        <v>42332</v>
      </c>
      <c r="JH5">
        <v>44.33</v>
      </c>
      <c r="JI5" s="1">
        <v>42361</v>
      </c>
      <c r="JJ5">
        <v>38.42</v>
      </c>
      <c r="JK5" s="1">
        <v>42391</v>
      </c>
      <c r="JL5">
        <v>33.51</v>
      </c>
      <c r="JM5" s="1">
        <v>42422</v>
      </c>
      <c r="JN5">
        <v>35.04</v>
      </c>
      <c r="JO5" s="1">
        <v>42452</v>
      </c>
      <c r="JP5">
        <v>40.869999999999997</v>
      </c>
      <c r="JQ5" s="1">
        <v>42481</v>
      </c>
      <c r="JR5">
        <v>43.98</v>
      </c>
      <c r="JS5" s="1">
        <v>42514</v>
      </c>
      <c r="JT5">
        <v>49.06</v>
      </c>
      <c r="JU5" s="1">
        <v>42543</v>
      </c>
      <c r="JV5">
        <v>49.78</v>
      </c>
      <c r="JW5" s="1">
        <v>42573</v>
      </c>
      <c r="JX5">
        <v>44.88</v>
      </c>
      <c r="JY5" s="1">
        <v>42606</v>
      </c>
      <c r="JZ5">
        <v>47.48</v>
      </c>
      <c r="KA5" s="1">
        <v>42634</v>
      </c>
      <c r="KB5">
        <v>45.9</v>
      </c>
      <c r="KC5" s="1">
        <v>42669</v>
      </c>
      <c r="KD5">
        <v>49.83</v>
      </c>
      <c r="KE5" s="1">
        <v>42697</v>
      </c>
      <c r="KF5">
        <v>48.86</v>
      </c>
      <c r="KG5" s="1">
        <v>42725</v>
      </c>
      <c r="KH5">
        <v>53.38</v>
      </c>
      <c r="KI5" s="1">
        <v>42755</v>
      </c>
      <c r="KJ5">
        <v>53.96</v>
      </c>
      <c r="KK5" s="1">
        <v>42788</v>
      </c>
      <c r="KL5">
        <v>53.93</v>
      </c>
      <c r="KM5" s="1">
        <v>42816</v>
      </c>
      <c r="KN5">
        <v>48.58</v>
      </c>
      <c r="KO5" s="1">
        <v>42846</v>
      </c>
      <c r="KP5">
        <v>49.97</v>
      </c>
      <c r="KQ5" s="1">
        <v>42879</v>
      </c>
      <c r="KR5">
        <v>51.59</v>
      </c>
      <c r="KS5" s="1">
        <v>42908</v>
      </c>
      <c r="KT5">
        <v>42.97</v>
      </c>
      <c r="KU5" s="1">
        <v>42940</v>
      </c>
      <c r="KV5">
        <v>46.51</v>
      </c>
      <c r="KW5" s="1">
        <v>42970</v>
      </c>
      <c r="KX5">
        <v>48.62</v>
      </c>
      <c r="KY5" s="1">
        <v>42999</v>
      </c>
      <c r="KZ5">
        <v>50.93</v>
      </c>
      <c r="LA5" s="1">
        <v>43033</v>
      </c>
      <c r="LB5">
        <v>52.43</v>
      </c>
      <c r="LC5" s="1">
        <v>43061</v>
      </c>
      <c r="LD5">
        <v>58.02</v>
      </c>
      <c r="LE5" s="1">
        <v>43089</v>
      </c>
      <c r="LF5">
        <v>58.13</v>
      </c>
      <c r="LG5" s="1">
        <v>43122</v>
      </c>
      <c r="LH5">
        <v>63.43</v>
      </c>
      <c r="LI5" s="1">
        <v>43153</v>
      </c>
      <c r="LJ5">
        <v>62.6</v>
      </c>
      <c r="LK5" s="1">
        <v>43181</v>
      </c>
      <c r="LL5">
        <v>64.180000000000007</v>
      </c>
      <c r="LM5" s="1">
        <v>43213</v>
      </c>
      <c r="LN5">
        <v>68.47</v>
      </c>
      <c r="LO5" s="1">
        <v>43243</v>
      </c>
      <c r="LP5">
        <v>71.709999999999994</v>
      </c>
      <c r="LQ5" s="1">
        <v>43273</v>
      </c>
      <c r="LR5">
        <v>67.63</v>
      </c>
      <c r="LS5" s="1">
        <v>43305</v>
      </c>
      <c r="LT5">
        <v>67.19</v>
      </c>
      <c r="LU5" s="1">
        <v>43334</v>
      </c>
      <c r="LV5">
        <v>67.510000000000005</v>
      </c>
      <c r="LW5" s="1">
        <v>43364</v>
      </c>
      <c r="LX5">
        <v>70.37</v>
      </c>
      <c r="LY5" s="1">
        <v>43398</v>
      </c>
      <c r="LZ5">
        <v>67.44</v>
      </c>
      <c r="MA5" s="1">
        <v>43427</v>
      </c>
      <c r="MB5">
        <v>50.59</v>
      </c>
      <c r="MC5" s="1">
        <v>43454</v>
      </c>
      <c r="MD5">
        <v>46.19</v>
      </c>
      <c r="ME5" s="1">
        <v>43488</v>
      </c>
      <c r="MF5">
        <v>52.92</v>
      </c>
      <c r="MG5" s="1">
        <v>43517</v>
      </c>
      <c r="MH5">
        <v>57.46</v>
      </c>
      <c r="MI5" s="1">
        <v>43546</v>
      </c>
      <c r="MJ5">
        <v>59.29</v>
      </c>
      <c r="MK5" s="1">
        <v>43579</v>
      </c>
      <c r="ML5">
        <v>65.89</v>
      </c>
      <c r="MM5" s="1">
        <v>43607</v>
      </c>
      <c r="MN5">
        <v>61.5</v>
      </c>
      <c r="MO5" s="1">
        <v>43640</v>
      </c>
      <c r="MP5">
        <v>57.93</v>
      </c>
      <c r="MQ5" s="1">
        <v>43670</v>
      </c>
      <c r="MR5">
        <v>56</v>
      </c>
      <c r="MS5" s="1">
        <v>43699</v>
      </c>
      <c r="MT5">
        <v>55.16</v>
      </c>
      <c r="MU5" s="1">
        <v>43731</v>
      </c>
      <c r="MV5">
        <v>58.42</v>
      </c>
    </row>
    <row r="6" spans="1:360" x14ac:dyDescent="0.3">
      <c r="A6" s="1">
        <v>38288</v>
      </c>
      <c r="B6">
        <v>50.74</v>
      </c>
      <c r="C6" s="1">
        <v>38320</v>
      </c>
      <c r="D6">
        <v>49.88</v>
      </c>
      <c r="E6" s="1">
        <v>38344</v>
      </c>
      <c r="F6">
        <v>44.26</v>
      </c>
      <c r="G6" s="1">
        <v>38376</v>
      </c>
      <c r="H6">
        <v>48.93</v>
      </c>
      <c r="I6" s="1">
        <v>38406</v>
      </c>
      <c r="J6">
        <v>51.59</v>
      </c>
      <c r="K6" s="1">
        <v>38435</v>
      </c>
      <c r="L6">
        <v>55.65</v>
      </c>
      <c r="M6" s="1">
        <v>38464</v>
      </c>
      <c r="N6">
        <v>56.54</v>
      </c>
      <c r="O6" s="1">
        <v>38497</v>
      </c>
      <c r="P6">
        <v>51.66</v>
      </c>
      <c r="Q6" s="1">
        <v>38526</v>
      </c>
      <c r="R6">
        <v>60.05</v>
      </c>
      <c r="S6" s="1">
        <v>38558</v>
      </c>
      <c r="T6">
        <v>59.75</v>
      </c>
      <c r="U6" s="1">
        <v>38589</v>
      </c>
      <c r="V6">
        <v>68.19</v>
      </c>
      <c r="W6" s="1">
        <v>38617</v>
      </c>
      <c r="X6">
        <v>66.650000000000006</v>
      </c>
      <c r="Y6" s="1">
        <v>38652</v>
      </c>
      <c r="Z6" s="2">
        <v>61.52</v>
      </c>
      <c r="AA6" s="1">
        <v>38684</v>
      </c>
      <c r="AB6">
        <v>57.99</v>
      </c>
      <c r="AC6" s="1">
        <v>38708</v>
      </c>
      <c r="AD6" s="2">
        <v>58.86</v>
      </c>
      <c r="AE6" s="1">
        <v>38740</v>
      </c>
      <c r="AF6">
        <v>68.67</v>
      </c>
      <c r="AG6" s="1">
        <v>38771</v>
      </c>
      <c r="AH6">
        <v>62.04</v>
      </c>
      <c r="AI6" s="1">
        <v>38799</v>
      </c>
      <c r="AJ6">
        <v>64.89</v>
      </c>
      <c r="AK6" s="1">
        <v>38831</v>
      </c>
      <c r="AL6">
        <v>74.56</v>
      </c>
      <c r="AM6" s="1">
        <v>38862</v>
      </c>
      <c r="AN6">
        <v>72.09</v>
      </c>
      <c r="AO6" s="1">
        <v>38891</v>
      </c>
      <c r="AP6">
        <v>71.77</v>
      </c>
      <c r="AQ6" s="1">
        <v>38923</v>
      </c>
      <c r="AR6">
        <v>74.709999999999994</v>
      </c>
      <c r="AS6" s="1">
        <v>38953</v>
      </c>
      <c r="AT6">
        <v>73.319999999999993</v>
      </c>
      <c r="AU6" s="1">
        <v>38982</v>
      </c>
      <c r="AV6">
        <v>61.54</v>
      </c>
      <c r="AW6" s="1">
        <v>39016</v>
      </c>
      <c r="AX6">
        <v>61.99</v>
      </c>
      <c r="AY6" s="1">
        <v>39045</v>
      </c>
      <c r="AZ6">
        <v>60.74</v>
      </c>
      <c r="BA6" s="1">
        <v>39072</v>
      </c>
      <c r="BB6">
        <v>63.78</v>
      </c>
      <c r="BC6" s="1">
        <v>39105</v>
      </c>
      <c r="BD6">
        <v>55.91</v>
      </c>
      <c r="BE6" s="1">
        <v>39136</v>
      </c>
      <c r="BF6">
        <v>62.35</v>
      </c>
      <c r="BG6" s="1">
        <v>39164</v>
      </c>
      <c r="BH6">
        <v>63.52</v>
      </c>
      <c r="BI6" s="1">
        <v>39196</v>
      </c>
      <c r="BJ6">
        <v>65.89</v>
      </c>
      <c r="BK6" s="1">
        <v>39226</v>
      </c>
      <c r="BL6">
        <v>65.63</v>
      </c>
      <c r="BM6" s="1">
        <v>39258</v>
      </c>
      <c r="BN6">
        <v>69.77</v>
      </c>
      <c r="BO6" s="1">
        <v>39288</v>
      </c>
      <c r="BP6">
        <v>75.459999999999994</v>
      </c>
      <c r="BQ6" s="1">
        <v>39317</v>
      </c>
      <c r="BR6">
        <v>69.56</v>
      </c>
      <c r="BS6" s="1">
        <v>39349</v>
      </c>
      <c r="BT6">
        <v>80.150000000000006</v>
      </c>
      <c r="BU6" s="1">
        <v>39381</v>
      </c>
      <c r="BV6">
        <v>90.74</v>
      </c>
      <c r="BW6" s="1">
        <v>39412</v>
      </c>
      <c r="BX6">
        <v>96.76</v>
      </c>
      <c r="BY6" s="1">
        <v>39440</v>
      </c>
      <c r="BZ6">
        <v>93.74</v>
      </c>
      <c r="CA6" s="1">
        <v>39472</v>
      </c>
      <c r="CB6">
        <v>90.47</v>
      </c>
      <c r="CC6" s="1">
        <v>39500</v>
      </c>
      <c r="CD6">
        <v>98.42</v>
      </c>
      <c r="CE6" s="1">
        <v>39533</v>
      </c>
      <c r="CF6">
        <v>105.14</v>
      </c>
      <c r="CG6" s="1">
        <v>39562</v>
      </c>
      <c r="CH6">
        <v>115.22</v>
      </c>
      <c r="CI6" s="1">
        <v>39591</v>
      </c>
      <c r="CJ6">
        <v>132.24</v>
      </c>
      <c r="CK6" s="1">
        <v>39624</v>
      </c>
      <c r="CL6">
        <v>135.08000000000001</v>
      </c>
      <c r="CM6" s="1">
        <v>39653</v>
      </c>
      <c r="CN6">
        <v>125.97</v>
      </c>
      <c r="CO6" s="1">
        <v>39685</v>
      </c>
      <c r="CP6">
        <v>115.71</v>
      </c>
      <c r="CQ6" s="1">
        <v>39715</v>
      </c>
      <c r="CR6">
        <v>105.02</v>
      </c>
      <c r="CS6" s="1">
        <v>39749</v>
      </c>
      <c r="CT6">
        <v>63.21</v>
      </c>
      <c r="CU6" s="1">
        <v>39777</v>
      </c>
      <c r="CV6">
        <v>52.01</v>
      </c>
      <c r="CW6" s="1">
        <v>39805</v>
      </c>
      <c r="CX6">
        <v>42.03</v>
      </c>
      <c r="CY6" s="1">
        <v>39836</v>
      </c>
      <c r="CZ6">
        <v>49.21</v>
      </c>
      <c r="DA6" s="1">
        <v>39867</v>
      </c>
      <c r="DB6">
        <v>41.27</v>
      </c>
      <c r="DC6" s="1">
        <v>39897</v>
      </c>
      <c r="DD6">
        <v>54.19</v>
      </c>
      <c r="DE6" s="1">
        <v>39926</v>
      </c>
      <c r="DF6">
        <v>51.07</v>
      </c>
      <c r="DG6" s="1">
        <v>39959</v>
      </c>
      <c r="DH6">
        <v>63.1</v>
      </c>
      <c r="DI6" s="1">
        <v>39989</v>
      </c>
      <c r="DJ6">
        <v>71.08</v>
      </c>
      <c r="DK6" s="1">
        <v>40017</v>
      </c>
      <c r="DL6">
        <v>68.87</v>
      </c>
      <c r="DM6" s="1">
        <v>40050</v>
      </c>
      <c r="DN6">
        <v>72.78</v>
      </c>
      <c r="DO6" s="1">
        <v>40080</v>
      </c>
      <c r="DP6">
        <v>66.38</v>
      </c>
      <c r="DQ6" s="1">
        <v>40114</v>
      </c>
      <c r="DR6">
        <v>78.06</v>
      </c>
      <c r="DS6" s="1">
        <v>40142</v>
      </c>
      <c r="DT6">
        <v>79.19</v>
      </c>
      <c r="DU6" s="1">
        <v>40170</v>
      </c>
      <c r="DV6">
        <v>77.25</v>
      </c>
      <c r="DW6" s="1">
        <v>40200</v>
      </c>
      <c r="DX6">
        <v>74.92</v>
      </c>
      <c r="DY6" s="1">
        <v>40231</v>
      </c>
      <c r="DZ6">
        <v>80.72</v>
      </c>
      <c r="EA6" s="1">
        <v>40262</v>
      </c>
      <c r="EB6">
        <v>80.989999999999995</v>
      </c>
      <c r="EC6" s="1">
        <v>40290</v>
      </c>
      <c r="ED6">
        <v>85.64</v>
      </c>
      <c r="EE6" s="1">
        <v>40323</v>
      </c>
      <c r="EF6">
        <v>70.099999999999994</v>
      </c>
      <c r="EG6" s="1">
        <v>40353</v>
      </c>
      <c r="EH6">
        <v>77.150000000000006</v>
      </c>
      <c r="EI6" s="1">
        <v>40382</v>
      </c>
      <c r="EJ6">
        <v>79.34</v>
      </c>
      <c r="EK6" s="1">
        <v>40415</v>
      </c>
      <c r="EL6">
        <v>73.239999999999995</v>
      </c>
      <c r="EM6" s="1">
        <v>40444</v>
      </c>
      <c r="EN6">
        <v>76.540000000000006</v>
      </c>
      <c r="EO6" s="1">
        <v>40479</v>
      </c>
      <c r="EP6">
        <v>82.94</v>
      </c>
      <c r="EQ6" s="1">
        <v>40508</v>
      </c>
      <c r="ER6">
        <v>84.35</v>
      </c>
      <c r="ES6" s="1">
        <v>40535</v>
      </c>
      <c r="ET6">
        <v>92.16</v>
      </c>
      <c r="EU6" s="1">
        <v>40567</v>
      </c>
      <c r="EV6">
        <v>89.53</v>
      </c>
      <c r="EW6" s="1">
        <v>40597</v>
      </c>
      <c r="EX6">
        <v>99.82</v>
      </c>
      <c r="EY6" s="1">
        <v>40626</v>
      </c>
      <c r="EZ6">
        <v>106.11</v>
      </c>
      <c r="FA6" s="1">
        <v>40658</v>
      </c>
      <c r="FB6">
        <v>112.75</v>
      </c>
      <c r="FC6" s="1">
        <v>40688</v>
      </c>
      <c r="FD6">
        <v>101.82</v>
      </c>
      <c r="FE6" s="1">
        <v>40717</v>
      </c>
      <c r="FF6">
        <v>91.54</v>
      </c>
      <c r="FG6" s="1">
        <v>40749</v>
      </c>
      <c r="FH6">
        <v>99.6</v>
      </c>
      <c r="FI6" s="1">
        <v>40780</v>
      </c>
      <c r="FJ6">
        <v>85.64</v>
      </c>
      <c r="FK6" s="1">
        <v>40808</v>
      </c>
      <c r="FL6">
        <v>80.75</v>
      </c>
      <c r="FM6" s="1">
        <v>40843</v>
      </c>
      <c r="FN6">
        <v>93.82</v>
      </c>
      <c r="FO6" s="1">
        <v>40872</v>
      </c>
      <c r="FP6">
        <v>96.91</v>
      </c>
      <c r="FQ6" s="1">
        <v>40899</v>
      </c>
      <c r="FR6">
        <v>99.7</v>
      </c>
      <c r="FS6" s="1">
        <v>40932</v>
      </c>
      <c r="FT6">
        <v>99.29</v>
      </c>
      <c r="FU6" s="1">
        <v>40963</v>
      </c>
      <c r="FV6">
        <v>110.18</v>
      </c>
      <c r="FW6" s="1">
        <v>40991</v>
      </c>
      <c r="FX6">
        <v>107.35</v>
      </c>
      <c r="FY6" s="1">
        <v>41023</v>
      </c>
      <c r="FZ6">
        <v>103.96</v>
      </c>
      <c r="GA6" s="1">
        <v>41053</v>
      </c>
      <c r="GB6">
        <v>90.94</v>
      </c>
      <c r="GC6" s="1">
        <v>41085</v>
      </c>
      <c r="GD6">
        <v>79.62</v>
      </c>
      <c r="GE6" s="1">
        <v>41115</v>
      </c>
      <c r="GF6">
        <v>89.25</v>
      </c>
      <c r="GG6" s="1">
        <v>41144</v>
      </c>
      <c r="GH6">
        <v>96.6</v>
      </c>
      <c r="GI6" s="1">
        <v>41176</v>
      </c>
      <c r="GJ6">
        <v>92.25</v>
      </c>
      <c r="GK6" s="1">
        <v>41208</v>
      </c>
      <c r="GL6">
        <v>86.8</v>
      </c>
      <c r="GM6" s="1">
        <v>41239</v>
      </c>
      <c r="GN6">
        <v>88.37</v>
      </c>
      <c r="GO6" s="1">
        <v>41264</v>
      </c>
      <c r="GP6">
        <v>89.23</v>
      </c>
      <c r="GQ6" s="1">
        <v>41298</v>
      </c>
      <c r="GR6">
        <v>96.45</v>
      </c>
      <c r="GS6" s="1">
        <v>41327</v>
      </c>
      <c r="GT6">
        <v>93.57</v>
      </c>
      <c r="GU6" s="1">
        <v>41358</v>
      </c>
      <c r="GV6">
        <v>95.09</v>
      </c>
      <c r="GW6" s="1">
        <v>41388</v>
      </c>
      <c r="GX6">
        <v>91.69</v>
      </c>
      <c r="GY6" s="1">
        <v>41417</v>
      </c>
      <c r="GZ6">
        <v>94.42</v>
      </c>
      <c r="HA6" s="1">
        <v>41450</v>
      </c>
      <c r="HB6">
        <v>95.21</v>
      </c>
      <c r="HC6" s="1">
        <v>41480</v>
      </c>
      <c r="HD6">
        <v>104.47</v>
      </c>
      <c r="HE6" s="1">
        <v>41509</v>
      </c>
      <c r="HF6">
        <v>105.72</v>
      </c>
      <c r="HG6" s="1">
        <v>41541</v>
      </c>
      <c r="HH6">
        <v>102.48</v>
      </c>
      <c r="HI6" s="1">
        <v>41575</v>
      </c>
      <c r="HJ6">
        <v>98.86</v>
      </c>
      <c r="HK6" s="1">
        <v>41603</v>
      </c>
      <c r="HL6">
        <v>94.4</v>
      </c>
      <c r="HM6" s="1">
        <v>41631</v>
      </c>
      <c r="HN6">
        <v>98.89</v>
      </c>
      <c r="HO6" s="1">
        <v>41663</v>
      </c>
      <c r="HP6">
        <v>96.22</v>
      </c>
      <c r="HQ6" s="1">
        <v>41691</v>
      </c>
      <c r="HR6">
        <v>101.37</v>
      </c>
      <c r="HS6" s="1">
        <v>41723</v>
      </c>
      <c r="HT6">
        <v>98.53</v>
      </c>
      <c r="HU6" s="1">
        <v>41754</v>
      </c>
      <c r="HV6">
        <v>100.03</v>
      </c>
      <c r="HW6" s="1">
        <v>41782</v>
      </c>
      <c r="HX6">
        <v>103.43</v>
      </c>
      <c r="HY6" s="1">
        <v>41815</v>
      </c>
      <c r="HZ6">
        <v>105.72</v>
      </c>
      <c r="IA6" s="1">
        <v>41844</v>
      </c>
      <c r="IB6">
        <v>100.72</v>
      </c>
      <c r="IC6" s="1">
        <v>41876</v>
      </c>
      <c r="ID6">
        <v>92.88</v>
      </c>
      <c r="IE6" s="1">
        <v>41906</v>
      </c>
      <c r="IF6">
        <v>92.07</v>
      </c>
      <c r="IG6" s="1">
        <v>41940</v>
      </c>
      <c r="IH6">
        <v>81.12</v>
      </c>
      <c r="II6" s="1">
        <v>41968</v>
      </c>
      <c r="IJ6">
        <v>74.17</v>
      </c>
      <c r="IK6" s="1">
        <v>41996</v>
      </c>
      <c r="IL6">
        <v>57.48</v>
      </c>
      <c r="IM6" s="1">
        <v>42027</v>
      </c>
      <c r="IN6">
        <v>46.32</v>
      </c>
      <c r="IO6" s="1">
        <v>42058</v>
      </c>
      <c r="IP6">
        <v>51.01</v>
      </c>
      <c r="IQ6" s="1">
        <v>42088</v>
      </c>
      <c r="IR6">
        <v>50.78</v>
      </c>
      <c r="IS6" s="1">
        <v>42117</v>
      </c>
      <c r="IT6">
        <v>59.26</v>
      </c>
      <c r="IU6" s="1">
        <v>42150</v>
      </c>
      <c r="IV6">
        <v>58.48</v>
      </c>
      <c r="IW6" s="1">
        <v>42180</v>
      </c>
      <c r="IX6">
        <v>60</v>
      </c>
      <c r="IY6" s="1">
        <v>42208</v>
      </c>
      <c r="IZ6">
        <v>48.92</v>
      </c>
      <c r="JA6" s="1">
        <v>42241</v>
      </c>
      <c r="JB6">
        <v>39.950000000000003</v>
      </c>
      <c r="JC6" s="1">
        <v>42271</v>
      </c>
      <c r="JD6">
        <v>45.48</v>
      </c>
      <c r="JE6" s="1">
        <v>42305</v>
      </c>
      <c r="JF6">
        <v>46.82</v>
      </c>
      <c r="JG6" s="1">
        <v>42333</v>
      </c>
      <c r="JH6">
        <v>44.39</v>
      </c>
      <c r="JI6" s="1">
        <v>42362</v>
      </c>
      <c r="JJ6">
        <v>39.11</v>
      </c>
      <c r="JK6" s="1">
        <v>42394</v>
      </c>
      <c r="JL6">
        <v>31.8</v>
      </c>
      <c r="JM6" s="1">
        <v>42423</v>
      </c>
      <c r="JN6">
        <v>33.6</v>
      </c>
      <c r="JO6" s="1">
        <v>42453</v>
      </c>
      <c r="JP6">
        <v>40.630000000000003</v>
      </c>
      <c r="JQ6" s="1">
        <v>42482</v>
      </c>
      <c r="JR6">
        <v>44.54</v>
      </c>
      <c r="JS6" s="1">
        <v>42515</v>
      </c>
      <c r="JT6">
        <v>49.96</v>
      </c>
      <c r="JU6" s="1">
        <v>42544</v>
      </c>
      <c r="JV6">
        <v>50.76</v>
      </c>
      <c r="JW6" s="1">
        <v>42576</v>
      </c>
      <c r="JX6">
        <v>43.87</v>
      </c>
      <c r="JY6" s="1">
        <v>42607</v>
      </c>
      <c r="JZ6">
        <v>48.03</v>
      </c>
      <c r="KA6" s="1">
        <v>42635</v>
      </c>
      <c r="KB6">
        <v>46.88</v>
      </c>
      <c r="KC6" s="1">
        <v>42670</v>
      </c>
      <c r="KD6">
        <v>50.34</v>
      </c>
      <c r="KE6" s="1">
        <v>42699</v>
      </c>
      <c r="KF6">
        <v>47</v>
      </c>
      <c r="KG6" s="1">
        <v>42726</v>
      </c>
      <c r="KH6">
        <v>53.86</v>
      </c>
      <c r="KI6" s="1">
        <v>42758</v>
      </c>
      <c r="KJ6">
        <v>53.5</v>
      </c>
      <c r="KK6" s="1">
        <v>42789</v>
      </c>
      <c r="KL6">
        <v>54.76</v>
      </c>
      <c r="KM6" s="1">
        <v>42817</v>
      </c>
      <c r="KN6">
        <v>48.26</v>
      </c>
      <c r="KO6" s="1">
        <v>42849</v>
      </c>
      <c r="KP6">
        <v>49.58</v>
      </c>
      <c r="KQ6" s="1">
        <v>42880</v>
      </c>
      <c r="KR6">
        <v>49.14</v>
      </c>
      <c r="KS6" s="1">
        <v>42909</v>
      </c>
      <c r="KT6">
        <v>43.27</v>
      </c>
      <c r="KU6" s="1">
        <v>42941</v>
      </c>
      <c r="KV6">
        <v>48.02</v>
      </c>
      <c r="KW6" s="1">
        <v>42971</v>
      </c>
      <c r="KX6">
        <v>47.7</v>
      </c>
      <c r="KY6" s="1">
        <v>43000</v>
      </c>
      <c r="KZ6">
        <v>51.03</v>
      </c>
      <c r="LA6" s="1">
        <v>43034</v>
      </c>
      <c r="LB6">
        <v>52.86</v>
      </c>
      <c r="LC6" s="1">
        <v>43063</v>
      </c>
      <c r="LD6">
        <v>58.91</v>
      </c>
      <c r="LE6" s="1">
        <v>43090</v>
      </c>
      <c r="LF6">
        <v>58.4</v>
      </c>
      <c r="LG6" s="1">
        <v>43123</v>
      </c>
      <c r="LH6">
        <v>64.31</v>
      </c>
      <c r="LI6" s="1">
        <v>43154</v>
      </c>
      <c r="LJ6">
        <v>63.41</v>
      </c>
      <c r="LK6" s="1">
        <v>43182</v>
      </c>
      <c r="LL6">
        <v>65.709999999999994</v>
      </c>
      <c r="LM6" s="1">
        <v>43214</v>
      </c>
      <c r="LN6">
        <v>67.569999999999993</v>
      </c>
      <c r="LO6" s="1">
        <v>43244</v>
      </c>
      <c r="LP6">
        <v>70.58</v>
      </c>
      <c r="LQ6" s="1">
        <v>43276</v>
      </c>
      <c r="LR6">
        <v>67.040000000000006</v>
      </c>
      <c r="LS6" s="1">
        <v>43306</v>
      </c>
      <c r="LT6">
        <v>68.010000000000005</v>
      </c>
      <c r="LU6" s="1">
        <v>43335</v>
      </c>
      <c r="LV6">
        <v>67.53</v>
      </c>
      <c r="LW6" s="1">
        <v>43367</v>
      </c>
      <c r="LX6">
        <v>71.760000000000005</v>
      </c>
      <c r="LY6" s="1">
        <v>43399</v>
      </c>
      <c r="LZ6">
        <v>67.75</v>
      </c>
      <c r="MA6" s="1">
        <v>43430</v>
      </c>
      <c r="MB6">
        <v>51.8</v>
      </c>
      <c r="MC6" s="1">
        <v>43455</v>
      </c>
      <c r="MD6">
        <v>45.89</v>
      </c>
      <c r="ME6" s="1">
        <v>43489</v>
      </c>
      <c r="MF6">
        <v>53.42</v>
      </c>
      <c r="MG6" s="1">
        <v>43518</v>
      </c>
      <c r="MH6">
        <v>57.75</v>
      </c>
      <c r="MI6" s="1">
        <v>43549</v>
      </c>
      <c r="MJ6">
        <v>59.08</v>
      </c>
      <c r="MK6" s="1">
        <v>43580</v>
      </c>
      <c r="ML6">
        <v>65.28</v>
      </c>
      <c r="MM6" s="1">
        <v>43608</v>
      </c>
      <c r="MN6">
        <v>57.99</v>
      </c>
      <c r="MO6" s="1">
        <v>43641</v>
      </c>
      <c r="MP6">
        <v>57.89</v>
      </c>
      <c r="MQ6" s="1">
        <v>43671</v>
      </c>
      <c r="MR6">
        <v>56.16</v>
      </c>
      <c r="MS6" s="1">
        <v>43700</v>
      </c>
      <c r="MT6">
        <v>54.02</v>
      </c>
      <c r="MU6" s="1">
        <v>43732</v>
      </c>
      <c r="MV6">
        <v>57.08</v>
      </c>
    </row>
    <row r="7" spans="1:360" x14ac:dyDescent="0.3">
      <c r="A7" s="1">
        <v>38289</v>
      </c>
      <c r="B7">
        <v>51.6</v>
      </c>
      <c r="C7" s="1">
        <v>38321</v>
      </c>
      <c r="D7">
        <v>49.26</v>
      </c>
      <c r="E7" s="1">
        <v>38348</v>
      </c>
      <c r="F7">
        <v>41.55</v>
      </c>
      <c r="G7" s="1">
        <v>38377</v>
      </c>
      <c r="H7">
        <v>49.8</v>
      </c>
      <c r="I7" s="1">
        <v>38407</v>
      </c>
      <c r="J7">
        <v>51.85</v>
      </c>
      <c r="K7" s="1">
        <v>38439</v>
      </c>
      <c r="L7">
        <v>54.78</v>
      </c>
      <c r="M7" s="1">
        <v>38467</v>
      </c>
      <c r="N7">
        <v>55.91</v>
      </c>
      <c r="O7" s="1">
        <v>38498</v>
      </c>
      <c r="P7">
        <v>51.71</v>
      </c>
      <c r="Q7" s="1">
        <v>38527</v>
      </c>
      <c r="R7">
        <v>60.49</v>
      </c>
      <c r="S7" s="1">
        <v>38559</v>
      </c>
      <c r="T7">
        <v>60.01</v>
      </c>
      <c r="U7" s="1">
        <v>38590</v>
      </c>
      <c r="V7">
        <v>66.89</v>
      </c>
      <c r="W7" s="1">
        <v>38618</v>
      </c>
      <c r="X7">
        <v>64.52</v>
      </c>
      <c r="Y7" s="1">
        <v>38653</v>
      </c>
      <c r="Z7" s="2">
        <v>61.53</v>
      </c>
      <c r="AA7" s="1">
        <v>38685</v>
      </c>
      <c r="AB7">
        <v>57.29</v>
      </c>
      <c r="AC7" s="1">
        <v>38709</v>
      </c>
      <c r="AD7" s="2">
        <v>59</v>
      </c>
      <c r="AE7" s="1">
        <v>38741</v>
      </c>
      <c r="AF7">
        <v>67.650000000000006</v>
      </c>
      <c r="AG7" s="1">
        <v>38772</v>
      </c>
      <c r="AH7">
        <v>64.14</v>
      </c>
      <c r="AI7" s="1">
        <v>38800</v>
      </c>
      <c r="AJ7">
        <v>65.2</v>
      </c>
      <c r="AK7" s="1">
        <v>38832</v>
      </c>
      <c r="AL7">
        <v>74.48</v>
      </c>
      <c r="AM7" s="1">
        <v>38863</v>
      </c>
      <c r="AN7">
        <v>72.16</v>
      </c>
      <c r="AO7" s="1">
        <v>38894</v>
      </c>
      <c r="AP7">
        <v>72.739999999999995</v>
      </c>
      <c r="AQ7" s="1">
        <v>38924</v>
      </c>
      <c r="AR7">
        <v>74.989999999999995</v>
      </c>
      <c r="AS7" s="1">
        <v>38954</v>
      </c>
      <c r="AT7">
        <v>73.44</v>
      </c>
      <c r="AU7" s="1">
        <v>38985</v>
      </c>
      <c r="AV7">
        <v>62.33</v>
      </c>
      <c r="AW7" s="1">
        <v>39017</v>
      </c>
      <c r="AX7">
        <v>62.53</v>
      </c>
      <c r="AY7" s="1">
        <v>39048</v>
      </c>
      <c r="AZ7">
        <v>61.69</v>
      </c>
      <c r="BA7" s="1">
        <v>39073</v>
      </c>
      <c r="BB7">
        <v>63.53</v>
      </c>
      <c r="BC7" s="1">
        <v>39106</v>
      </c>
      <c r="BD7">
        <v>56.16</v>
      </c>
      <c r="BE7" s="1">
        <v>39139</v>
      </c>
      <c r="BF7">
        <v>62.53</v>
      </c>
      <c r="BG7" s="1">
        <v>39167</v>
      </c>
      <c r="BH7">
        <v>64.52</v>
      </c>
      <c r="BI7" s="1">
        <v>39197</v>
      </c>
      <c r="BJ7">
        <v>67.2</v>
      </c>
      <c r="BK7" s="1">
        <v>39227</v>
      </c>
      <c r="BL7">
        <v>66.52</v>
      </c>
      <c r="BM7" s="1">
        <v>39259</v>
      </c>
      <c r="BN7">
        <v>68.25</v>
      </c>
      <c r="BO7" s="1">
        <v>39289</v>
      </c>
      <c r="BP7">
        <v>74.47</v>
      </c>
      <c r="BQ7" s="1">
        <v>39318</v>
      </c>
      <c r="BR7">
        <v>70.69</v>
      </c>
      <c r="BS7" s="1">
        <v>39350</v>
      </c>
      <c r="BT7">
        <v>78.61</v>
      </c>
      <c r="BU7" s="1">
        <v>39384</v>
      </c>
      <c r="BV7">
        <v>92.63</v>
      </c>
      <c r="BW7" s="1">
        <v>39413</v>
      </c>
      <c r="BX7">
        <v>93.63</v>
      </c>
      <c r="BY7" s="1">
        <v>39442</v>
      </c>
      <c r="BZ7">
        <v>95.44</v>
      </c>
      <c r="CA7" s="1">
        <v>39475</v>
      </c>
      <c r="CB7">
        <v>90.79</v>
      </c>
      <c r="CC7" s="1">
        <v>39503</v>
      </c>
      <c r="CD7">
        <v>98.88</v>
      </c>
      <c r="CE7" s="1">
        <v>39534</v>
      </c>
      <c r="CF7">
        <v>106.59</v>
      </c>
      <c r="CG7" s="1">
        <v>39563</v>
      </c>
      <c r="CH7">
        <v>117.53</v>
      </c>
      <c r="CI7" s="1">
        <v>39595</v>
      </c>
      <c r="CJ7">
        <v>128.94</v>
      </c>
      <c r="CK7" s="1">
        <v>39625</v>
      </c>
      <c r="CL7">
        <v>140.16</v>
      </c>
      <c r="CM7" s="1">
        <v>39654</v>
      </c>
      <c r="CN7">
        <v>123.82</v>
      </c>
      <c r="CO7" s="1">
        <v>39686</v>
      </c>
      <c r="CP7">
        <v>116.7</v>
      </c>
      <c r="CQ7" s="1">
        <v>39716</v>
      </c>
      <c r="CR7">
        <v>107.21</v>
      </c>
      <c r="CS7" s="1">
        <v>39750</v>
      </c>
      <c r="CT7">
        <v>67.989999999999995</v>
      </c>
      <c r="CU7" s="1">
        <v>39778</v>
      </c>
      <c r="CV7">
        <v>55.7</v>
      </c>
      <c r="CW7" s="1">
        <v>39806</v>
      </c>
      <c r="CX7">
        <v>38.229999999999997</v>
      </c>
      <c r="CY7" s="1">
        <v>39839</v>
      </c>
      <c r="CZ7">
        <v>48.49</v>
      </c>
      <c r="DA7" s="1">
        <v>39868</v>
      </c>
      <c r="DB7">
        <v>42.76</v>
      </c>
      <c r="DC7" s="1">
        <v>39898</v>
      </c>
      <c r="DD7">
        <v>55.78</v>
      </c>
      <c r="DE7" s="1">
        <v>39927</v>
      </c>
      <c r="DF7">
        <v>52.94</v>
      </c>
      <c r="DG7" s="1">
        <v>39960</v>
      </c>
      <c r="DH7">
        <v>64.16</v>
      </c>
      <c r="DI7" s="1">
        <v>39990</v>
      </c>
      <c r="DJ7">
        <v>70.02</v>
      </c>
      <c r="DK7" s="1">
        <v>40018</v>
      </c>
      <c r="DL7">
        <v>69.790000000000006</v>
      </c>
      <c r="DM7" s="1">
        <v>40051</v>
      </c>
      <c r="DN7">
        <v>72.19</v>
      </c>
      <c r="DO7" s="1">
        <v>40081</v>
      </c>
      <c r="DP7">
        <v>66.42</v>
      </c>
      <c r="DQ7" s="1">
        <v>40115</v>
      </c>
      <c r="DR7">
        <v>80.400000000000006</v>
      </c>
      <c r="DS7" s="1">
        <v>40144</v>
      </c>
      <c r="DT7">
        <v>77.36</v>
      </c>
      <c r="DU7" s="1">
        <v>40171</v>
      </c>
      <c r="DV7">
        <v>78.66</v>
      </c>
      <c r="DW7" s="1">
        <v>40203</v>
      </c>
      <c r="DX7">
        <v>75.69</v>
      </c>
      <c r="DY7" s="1">
        <v>40232</v>
      </c>
      <c r="DZ7">
        <v>79.290000000000006</v>
      </c>
      <c r="EA7" s="1">
        <v>40263</v>
      </c>
      <c r="EB7">
        <v>80.47</v>
      </c>
      <c r="EC7" s="1">
        <v>40291</v>
      </c>
      <c r="ED7">
        <v>87.04</v>
      </c>
      <c r="EE7" s="1">
        <v>40324</v>
      </c>
      <c r="EF7">
        <v>72.540000000000006</v>
      </c>
      <c r="EG7" s="1">
        <v>40354</v>
      </c>
      <c r="EH7">
        <v>79.430000000000007</v>
      </c>
      <c r="EI7" s="1">
        <v>40385</v>
      </c>
      <c r="EJ7">
        <v>79.37</v>
      </c>
      <c r="EK7" s="1">
        <v>40416</v>
      </c>
      <c r="EL7">
        <v>74.22</v>
      </c>
      <c r="EM7" s="1">
        <v>40445</v>
      </c>
      <c r="EN7">
        <v>77.650000000000006</v>
      </c>
      <c r="EO7" s="1">
        <v>40480</v>
      </c>
      <c r="EP7">
        <v>82.15</v>
      </c>
      <c r="EQ7" s="1">
        <v>40511</v>
      </c>
      <c r="ER7">
        <v>86.27</v>
      </c>
      <c r="ES7" s="1">
        <v>40539</v>
      </c>
      <c r="ET7">
        <v>91.74</v>
      </c>
      <c r="EU7" s="1">
        <v>40568</v>
      </c>
      <c r="EV7">
        <v>87.88</v>
      </c>
      <c r="EW7" s="1">
        <v>40598</v>
      </c>
      <c r="EX7">
        <v>98.74</v>
      </c>
      <c r="EY7" s="1">
        <v>40627</v>
      </c>
      <c r="EZ7">
        <v>105.94</v>
      </c>
      <c r="FA7" s="1">
        <v>40659</v>
      </c>
      <c r="FB7">
        <v>112.71</v>
      </c>
      <c r="FC7" s="1">
        <v>40689</v>
      </c>
      <c r="FD7">
        <v>100.82</v>
      </c>
      <c r="FE7" s="1">
        <v>40718</v>
      </c>
      <c r="FF7">
        <v>91.71</v>
      </c>
      <c r="FG7" s="1">
        <v>40750</v>
      </c>
      <c r="FH7">
        <v>100.01</v>
      </c>
      <c r="FI7" s="1">
        <v>40781</v>
      </c>
      <c r="FJ7">
        <v>85.7</v>
      </c>
      <c r="FK7" s="1">
        <v>40809</v>
      </c>
      <c r="FL7">
        <v>80.12</v>
      </c>
      <c r="FM7" s="1">
        <v>40844</v>
      </c>
      <c r="FN7">
        <v>93.24</v>
      </c>
      <c r="FO7" s="1">
        <v>40875</v>
      </c>
      <c r="FP7">
        <v>98.33</v>
      </c>
      <c r="FQ7" s="1">
        <v>40900</v>
      </c>
      <c r="FR7">
        <v>99.83</v>
      </c>
      <c r="FS7" s="1">
        <v>40933</v>
      </c>
      <c r="FT7">
        <v>99.73</v>
      </c>
      <c r="FU7" s="1">
        <v>40966</v>
      </c>
      <c r="FV7">
        <v>109.02</v>
      </c>
      <c r="FW7" s="1">
        <v>40994</v>
      </c>
      <c r="FX7">
        <v>107.55</v>
      </c>
      <c r="FY7" s="1">
        <v>41024</v>
      </c>
      <c r="FZ7">
        <v>104.5</v>
      </c>
      <c r="GA7" s="1">
        <v>41054</v>
      </c>
      <c r="GB7">
        <v>91.15</v>
      </c>
      <c r="GC7" s="1">
        <v>41086</v>
      </c>
      <c r="GD7">
        <v>79.77</v>
      </c>
      <c r="GE7" s="1">
        <v>41116</v>
      </c>
      <c r="GF7">
        <v>89.67</v>
      </c>
      <c r="GG7" s="1">
        <v>41145</v>
      </c>
      <c r="GH7">
        <v>96.45</v>
      </c>
      <c r="GI7" s="1">
        <v>41177</v>
      </c>
      <c r="GJ7">
        <v>91.71</v>
      </c>
      <c r="GK7" s="1">
        <v>41211</v>
      </c>
      <c r="GL7">
        <v>86.05</v>
      </c>
      <c r="GM7" s="1">
        <v>41240</v>
      </c>
      <c r="GN7">
        <v>87.81</v>
      </c>
      <c r="GO7" s="1">
        <v>41267</v>
      </c>
      <c r="GP7">
        <v>89.17</v>
      </c>
      <c r="GQ7" s="1">
        <v>41299</v>
      </c>
      <c r="GR7">
        <v>96.33</v>
      </c>
      <c r="GS7" s="1">
        <v>41330</v>
      </c>
      <c r="GT7">
        <v>93.53</v>
      </c>
      <c r="GU7" s="1">
        <v>41359</v>
      </c>
      <c r="GV7">
        <v>96.61</v>
      </c>
      <c r="GW7" s="1">
        <v>41389</v>
      </c>
      <c r="GX7">
        <v>93.91</v>
      </c>
      <c r="GY7" s="1">
        <v>41418</v>
      </c>
      <c r="GZ7">
        <v>94.34</v>
      </c>
      <c r="HA7" s="1">
        <v>41451</v>
      </c>
      <c r="HB7">
        <v>95.41</v>
      </c>
      <c r="HC7" s="1">
        <v>41481</v>
      </c>
      <c r="HD7">
        <v>104.01</v>
      </c>
      <c r="HE7" s="1">
        <v>41512</v>
      </c>
      <c r="HF7">
        <v>105.35</v>
      </c>
      <c r="HG7" s="1">
        <v>41542</v>
      </c>
      <c r="HH7">
        <v>102.05</v>
      </c>
      <c r="HI7" s="1">
        <v>41576</v>
      </c>
      <c r="HJ7">
        <v>98.38</v>
      </c>
      <c r="HK7" s="1">
        <v>41604</v>
      </c>
      <c r="HL7">
        <v>94</v>
      </c>
      <c r="HM7" s="1">
        <v>41632</v>
      </c>
      <c r="HN7">
        <v>99.34</v>
      </c>
      <c r="HO7" s="1">
        <v>41666</v>
      </c>
      <c r="HP7">
        <v>95.36</v>
      </c>
      <c r="HQ7" s="1">
        <v>41694</v>
      </c>
      <c r="HR7">
        <v>102.06</v>
      </c>
      <c r="HS7" s="1">
        <v>41724</v>
      </c>
      <c r="HT7">
        <v>99.53</v>
      </c>
      <c r="HU7" s="1">
        <v>41757</v>
      </c>
      <c r="HV7">
        <v>100.11</v>
      </c>
      <c r="HW7" s="1">
        <v>41786</v>
      </c>
      <c r="HX7">
        <v>103.18</v>
      </c>
      <c r="HY7" s="1">
        <v>41816</v>
      </c>
      <c r="HZ7">
        <v>105.11</v>
      </c>
      <c r="IA7" s="1">
        <v>41845</v>
      </c>
      <c r="IB7">
        <v>100.87</v>
      </c>
      <c r="IC7" s="1">
        <v>41877</v>
      </c>
      <c r="ID7">
        <v>93.36</v>
      </c>
      <c r="IE7" s="1">
        <v>41907</v>
      </c>
      <c r="IF7">
        <v>91.78</v>
      </c>
      <c r="IG7" s="1">
        <v>41941</v>
      </c>
      <c r="IH7">
        <v>81.96</v>
      </c>
      <c r="II7" s="1">
        <v>41969</v>
      </c>
      <c r="IJ7">
        <v>73.760000000000005</v>
      </c>
      <c r="IK7" s="1">
        <v>41997</v>
      </c>
      <c r="IL7">
        <v>56.22</v>
      </c>
      <c r="IM7" s="1">
        <v>42030</v>
      </c>
      <c r="IN7">
        <v>45.88</v>
      </c>
      <c r="IO7" s="1">
        <v>42059</v>
      </c>
      <c r="IP7">
        <v>50.83</v>
      </c>
      <c r="IQ7" s="1">
        <v>42089</v>
      </c>
      <c r="IR7">
        <v>53.04</v>
      </c>
      <c r="IS7" s="1">
        <v>42118</v>
      </c>
      <c r="IT7">
        <v>58.9</v>
      </c>
      <c r="IU7" s="1">
        <v>42151</v>
      </c>
      <c r="IV7">
        <v>57.86</v>
      </c>
      <c r="IW7" s="1">
        <v>42181</v>
      </c>
      <c r="IX7">
        <v>59.97</v>
      </c>
      <c r="IY7" s="1">
        <v>42209</v>
      </c>
      <c r="IZ7">
        <v>48.61</v>
      </c>
      <c r="JA7" s="1">
        <v>42242</v>
      </c>
      <c r="JB7">
        <v>39.369999999999997</v>
      </c>
      <c r="JC7" s="1">
        <v>42272</v>
      </c>
      <c r="JD7">
        <v>46.19</v>
      </c>
      <c r="JE7" s="1">
        <v>42306</v>
      </c>
      <c r="JF7">
        <v>46.9</v>
      </c>
      <c r="JG7" s="1">
        <v>42335</v>
      </c>
      <c r="JH7">
        <v>43.06</v>
      </c>
      <c r="JI7" s="1">
        <v>42366</v>
      </c>
      <c r="JJ7">
        <v>37.82</v>
      </c>
      <c r="JK7" s="1">
        <v>42395</v>
      </c>
      <c r="JL7">
        <v>32.9</v>
      </c>
      <c r="JM7" s="1">
        <v>42424</v>
      </c>
      <c r="JN7">
        <v>34.07</v>
      </c>
      <c r="JO7" s="1">
        <v>42457</v>
      </c>
      <c r="JP7">
        <v>40.53</v>
      </c>
      <c r="JQ7" s="1">
        <v>42485</v>
      </c>
      <c r="JR7">
        <v>43.59</v>
      </c>
      <c r="JS7" s="1">
        <v>42516</v>
      </c>
      <c r="JT7">
        <v>49.88</v>
      </c>
      <c r="JU7" s="1">
        <v>42545</v>
      </c>
      <c r="JV7">
        <v>48.31</v>
      </c>
      <c r="JW7" s="1">
        <v>42577</v>
      </c>
      <c r="JX7">
        <v>43.68</v>
      </c>
      <c r="JY7" s="1">
        <v>42608</v>
      </c>
      <c r="JZ7">
        <v>48.33</v>
      </c>
      <c r="KA7" s="1">
        <v>42636</v>
      </c>
      <c r="KB7">
        <v>45.07</v>
      </c>
      <c r="KC7" s="1">
        <v>42671</v>
      </c>
      <c r="KD7">
        <v>49.33</v>
      </c>
      <c r="KE7" s="1">
        <v>42702</v>
      </c>
      <c r="KF7">
        <v>47.99</v>
      </c>
      <c r="KG7" s="1">
        <v>42727</v>
      </c>
      <c r="KH7">
        <v>53.92</v>
      </c>
      <c r="KI7" s="1">
        <v>42759</v>
      </c>
      <c r="KJ7">
        <v>53.86</v>
      </c>
      <c r="KK7" s="1">
        <v>42790</v>
      </c>
      <c r="KL7">
        <v>54.32</v>
      </c>
      <c r="KM7" s="1">
        <v>42818</v>
      </c>
      <c r="KN7">
        <v>48.51</v>
      </c>
      <c r="KO7" s="1">
        <v>42850</v>
      </c>
      <c r="KP7">
        <v>49.9</v>
      </c>
      <c r="KQ7" s="1">
        <v>42881</v>
      </c>
      <c r="KR7">
        <v>50.05</v>
      </c>
      <c r="KS7" s="1">
        <v>42912</v>
      </c>
      <c r="KT7">
        <v>43.61</v>
      </c>
      <c r="KU7" s="1">
        <v>42942</v>
      </c>
      <c r="KV7">
        <v>48.85</v>
      </c>
      <c r="KW7" s="1">
        <v>42972</v>
      </c>
      <c r="KX7">
        <v>48.12</v>
      </c>
      <c r="KY7" s="1">
        <v>43003</v>
      </c>
      <c r="KZ7">
        <v>52.52</v>
      </c>
      <c r="LA7" s="1">
        <v>43035</v>
      </c>
      <c r="LB7">
        <v>54.09</v>
      </c>
      <c r="LC7" s="1">
        <v>43066</v>
      </c>
      <c r="LD7">
        <v>58.16</v>
      </c>
      <c r="LE7" s="1">
        <v>43091</v>
      </c>
      <c r="LF7">
        <v>58.54</v>
      </c>
      <c r="LG7" s="1">
        <v>43124</v>
      </c>
      <c r="LH7">
        <v>65.36</v>
      </c>
      <c r="LI7" s="1">
        <v>43157</v>
      </c>
      <c r="LJ7">
        <v>63.77</v>
      </c>
      <c r="LK7" s="1">
        <v>43185</v>
      </c>
      <c r="LL7">
        <v>65.41</v>
      </c>
      <c r="LM7" s="1">
        <v>43215</v>
      </c>
      <c r="LN7">
        <v>67.92</v>
      </c>
      <c r="LO7" s="1">
        <v>43245</v>
      </c>
      <c r="LP7">
        <v>67.78</v>
      </c>
      <c r="LQ7" s="1">
        <v>43277</v>
      </c>
      <c r="LR7">
        <v>69.28</v>
      </c>
      <c r="LS7" s="1">
        <v>43307</v>
      </c>
      <c r="LT7">
        <v>68.430000000000007</v>
      </c>
      <c r="LU7" s="1">
        <v>43336</v>
      </c>
      <c r="LV7">
        <v>68.36</v>
      </c>
      <c r="LW7" s="1">
        <v>43368</v>
      </c>
      <c r="LX7">
        <v>72.099999999999994</v>
      </c>
      <c r="LY7" s="1">
        <v>43402</v>
      </c>
      <c r="LZ7">
        <v>67.209999999999994</v>
      </c>
      <c r="MA7" s="1">
        <v>43431</v>
      </c>
      <c r="MB7">
        <v>51.73</v>
      </c>
      <c r="MC7" s="1">
        <v>43458</v>
      </c>
      <c r="MD7">
        <v>42.82</v>
      </c>
      <c r="ME7" s="1">
        <v>43490</v>
      </c>
      <c r="MF7">
        <v>53.98</v>
      </c>
      <c r="MG7" s="1">
        <v>43521</v>
      </c>
      <c r="MH7">
        <v>55.92</v>
      </c>
      <c r="MI7" s="1">
        <v>43550</v>
      </c>
      <c r="MJ7">
        <v>60.1</v>
      </c>
      <c r="MK7" s="1">
        <v>43581</v>
      </c>
      <c r="ML7">
        <v>63.38</v>
      </c>
      <c r="MM7" s="1">
        <v>43609</v>
      </c>
      <c r="MN7">
        <v>58.71</v>
      </c>
      <c r="MO7" s="1">
        <v>43642</v>
      </c>
      <c r="MP7">
        <v>59.43</v>
      </c>
      <c r="MQ7" s="1">
        <v>43672</v>
      </c>
      <c r="MR7">
        <v>56.33</v>
      </c>
      <c r="MS7" s="1">
        <v>43703</v>
      </c>
      <c r="MT7">
        <v>53.5</v>
      </c>
      <c r="MU7" s="1">
        <v>43733</v>
      </c>
      <c r="MV7">
        <v>56.32</v>
      </c>
    </row>
    <row r="8" spans="1:360" x14ac:dyDescent="0.3">
      <c r="A8" s="1">
        <v>38292</v>
      </c>
      <c r="B8">
        <v>50.01</v>
      </c>
      <c r="C8" s="1">
        <v>38322</v>
      </c>
      <c r="D8">
        <v>45.7</v>
      </c>
      <c r="E8" s="1">
        <v>38349</v>
      </c>
      <c r="F8">
        <v>42.01</v>
      </c>
      <c r="G8" s="1">
        <v>38378</v>
      </c>
      <c r="H8">
        <v>48.94</v>
      </c>
      <c r="I8" s="1">
        <v>38408</v>
      </c>
      <c r="J8">
        <v>51.95</v>
      </c>
      <c r="K8" s="1">
        <v>38440</v>
      </c>
      <c r="L8">
        <v>54.95</v>
      </c>
      <c r="M8" s="1">
        <v>38468</v>
      </c>
      <c r="N8">
        <v>55.65</v>
      </c>
      <c r="O8" s="1">
        <v>38499</v>
      </c>
      <c r="P8">
        <v>52.36</v>
      </c>
      <c r="Q8" s="1">
        <v>38530</v>
      </c>
      <c r="R8">
        <v>61.33</v>
      </c>
      <c r="S8" s="1">
        <v>38560</v>
      </c>
      <c r="T8">
        <v>60.12</v>
      </c>
      <c r="U8" s="1">
        <v>38593</v>
      </c>
      <c r="V8">
        <v>67.739999999999995</v>
      </c>
      <c r="W8" s="1">
        <v>38621</v>
      </c>
      <c r="X8">
        <v>66.03</v>
      </c>
      <c r="Y8" s="1">
        <v>38656</v>
      </c>
      <c r="Z8" s="2">
        <v>60.39</v>
      </c>
      <c r="AA8" s="1">
        <v>38686</v>
      </c>
      <c r="AB8">
        <v>58.23</v>
      </c>
      <c r="AC8" s="1">
        <v>38713</v>
      </c>
      <c r="AD8" s="2">
        <v>58.68</v>
      </c>
      <c r="AE8" s="1">
        <v>38742</v>
      </c>
      <c r="AF8">
        <v>66.48</v>
      </c>
      <c r="AG8" s="1">
        <v>38775</v>
      </c>
      <c r="AH8">
        <v>62.35</v>
      </c>
      <c r="AI8" s="1">
        <v>38803</v>
      </c>
      <c r="AJ8">
        <v>65.150000000000006</v>
      </c>
      <c r="AK8" s="1">
        <v>38833</v>
      </c>
      <c r="AL8">
        <v>73.48</v>
      </c>
      <c r="AM8" s="1">
        <v>38867</v>
      </c>
      <c r="AN8">
        <v>72.87</v>
      </c>
      <c r="AO8" s="1">
        <v>38895</v>
      </c>
      <c r="AP8">
        <v>72.8</v>
      </c>
      <c r="AQ8" s="1">
        <v>38925</v>
      </c>
      <c r="AR8">
        <v>75.7</v>
      </c>
      <c r="AS8" s="1">
        <v>38957</v>
      </c>
      <c r="AT8">
        <v>71.73</v>
      </c>
      <c r="AU8" s="1">
        <v>38986</v>
      </c>
      <c r="AV8">
        <v>61.92</v>
      </c>
      <c r="AW8" s="1">
        <v>39020</v>
      </c>
      <c r="AX8">
        <v>60.24</v>
      </c>
      <c r="AY8" s="1">
        <v>39049</v>
      </c>
      <c r="AZ8">
        <v>62.39</v>
      </c>
      <c r="BA8" s="1">
        <v>39077</v>
      </c>
      <c r="BB8">
        <v>62.23</v>
      </c>
      <c r="BC8" s="1">
        <v>39107</v>
      </c>
      <c r="BD8">
        <v>55.12</v>
      </c>
      <c r="BE8" s="1">
        <v>39140</v>
      </c>
      <c r="BF8">
        <v>62.62</v>
      </c>
      <c r="BG8" s="1">
        <v>39168</v>
      </c>
      <c r="BH8">
        <v>64.650000000000006</v>
      </c>
      <c r="BI8" s="1">
        <v>39198</v>
      </c>
      <c r="BJ8">
        <v>66.41</v>
      </c>
      <c r="BK8" s="1">
        <v>39231</v>
      </c>
      <c r="BL8">
        <v>64.38</v>
      </c>
      <c r="BM8" s="1">
        <v>39260</v>
      </c>
      <c r="BN8">
        <v>69.28</v>
      </c>
      <c r="BO8" s="1">
        <v>39290</v>
      </c>
      <c r="BP8">
        <v>76.31</v>
      </c>
      <c r="BQ8" s="1">
        <v>39321</v>
      </c>
      <c r="BR8">
        <v>71.38</v>
      </c>
      <c r="BS8" s="1">
        <v>39351</v>
      </c>
      <c r="BT8">
        <v>78.86</v>
      </c>
      <c r="BU8" s="1">
        <v>39385</v>
      </c>
      <c r="BV8">
        <v>89.59</v>
      </c>
      <c r="BW8" s="1">
        <v>39414</v>
      </c>
      <c r="BX8">
        <v>90.03</v>
      </c>
      <c r="BY8" s="1">
        <v>39443</v>
      </c>
      <c r="BZ8">
        <v>96.27</v>
      </c>
      <c r="CA8" s="1">
        <v>39476</v>
      </c>
      <c r="CB8">
        <v>91.42</v>
      </c>
      <c r="CC8" s="1">
        <v>39504</v>
      </c>
      <c r="CD8">
        <v>100.57</v>
      </c>
      <c r="CE8" s="1">
        <v>39535</v>
      </c>
      <c r="CF8">
        <v>104.91</v>
      </c>
      <c r="CG8" s="1">
        <v>39566</v>
      </c>
      <c r="CH8">
        <v>117.82</v>
      </c>
      <c r="CI8" s="1">
        <v>39596</v>
      </c>
      <c r="CJ8">
        <v>130.99</v>
      </c>
      <c r="CK8" s="1">
        <v>39626</v>
      </c>
      <c r="CL8">
        <v>140.75</v>
      </c>
      <c r="CM8" s="1">
        <v>39657</v>
      </c>
      <c r="CN8">
        <v>125.29</v>
      </c>
      <c r="CO8" s="1">
        <v>39687</v>
      </c>
      <c r="CP8">
        <v>118.44</v>
      </c>
      <c r="CQ8" s="1">
        <v>39717</v>
      </c>
      <c r="CR8">
        <v>106.18</v>
      </c>
      <c r="CS8" s="1">
        <v>39751</v>
      </c>
      <c r="CT8">
        <v>66.540000000000006</v>
      </c>
      <c r="CU8" s="1">
        <v>39780</v>
      </c>
      <c r="CV8">
        <v>55.82</v>
      </c>
      <c r="CW8" s="1">
        <v>39808</v>
      </c>
      <c r="CX8">
        <v>40.53</v>
      </c>
      <c r="CY8" s="1">
        <v>39840</v>
      </c>
      <c r="CZ8">
        <v>44.9</v>
      </c>
      <c r="DA8" s="1">
        <v>39869</v>
      </c>
      <c r="DB8">
        <v>44.66</v>
      </c>
      <c r="DC8" s="1">
        <v>39899</v>
      </c>
      <c r="DD8">
        <v>54.02</v>
      </c>
      <c r="DE8" s="1">
        <v>39930</v>
      </c>
      <c r="DF8">
        <v>51.52</v>
      </c>
      <c r="DG8" s="1">
        <v>39961</v>
      </c>
      <c r="DH8">
        <v>65.87</v>
      </c>
      <c r="DI8" s="1">
        <v>39993</v>
      </c>
      <c r="DJ8">
        <v>72.38</v>
      </c>
      <c r="DK8" s="1">
        <v>40021</v>
      </c>
      <c r="DL8">
        <v>70.05</v>
      </c>
      <c r="DM8" s="1">
        <v>40052</v>
      </c>
      <c r="DN8">
        <v>73.14</v>
      </c>
      <c r="DO8" s="1">
        <v>40084</v>
      </c>
      <c r="DP8">
        <v>67.17</v>
      </c>
      <c r="DQ8" s="1">
        <v>40116</v>
      </c>
      <c r="DR8">
        <v>77.64</v>
      </c>
      <c r="DS8" s="1">
        <v>40147</v>
      </c>
      <c r="DT8">
        <v>78.66</v>
      </c>
      <c r="DU8" s="1">
        <v>40175</v>
      </c>
      <c r="DV8">
        <v>79.45</v>
      </c>
      <c r="DW8" s="1">
        <v>40204</v>
      </c>
      <c r="DX8">
        <v>75.150000000000006</v>
      </c>
      <c r="DY8" s="1">
        <v>40233</v>
      </c>
      <c r="DZ8">
        <v>80.38</v>
      </c>
      <c r="EA8" s="1">
        <v>40266</v>
      </c>
      <c r="EB8">
        <v>82.59</v>
      </c>
      <c r="EC8" s="1">
        <v>40294</v>
      </c>
      <c r="ED8">
        <v>86.47</v>
      </c>
      <c r="EE8" s="1">
        <v>40325</v>
      </c>
      <c r="EF8">
        <v>75.62</v>
      </c>
      <c r="EG8" s="1">
        <v>40357</v>
      </c>
      <c r="EH8">
        <v>78.900000000000006</v>
      </c>
      <c r="EI8" s="1">
        <v>40386</v>
      </c>
      <c r="EJ8">
        <v>77.900000000000006</v>
      </c>
      <c r="EK8" s="1">
        <v>40417</v>
      </c>
      <c r="EL8">
        <v>76.209999999999994</v>
      </c>
      <c r="EM8" s="1">
        <v>40448</v>
      </c>
      <c r="EN8">
        <v>77.5</v>
      </c>
      <c r="EO8" s="1">
        <v>40483</v>
      </c>
      <c r="EP8">
        <v>83.67</v>
      </c>
      <c r="EQ8" s="1">
        <v>40512</v>
      </c>
      <c r="ER8">
        <v>84.65</v>
      </c>
      <c r="ES8" s="1">
        <v>40540</v>
      </c>
      <c r="ET8">
        <v>92.23</v>
      </c>
      <c r="EU8" s="1">
        <v>40569</v>
      </c>
      <c r="EV8">
        <v>89.35</v>
      </c>
      <c r="EW8" s="1">
        <v>40599</v>
      </c>
      <c r="EX8">
        <v>99.36</v>
      </c>
      <c r="EY8" s="1">
        <v>40630</v>
      </c>
      <c r="EZ8">
        <v>104.56</v>
      </c>
      <c r="FA8" s="1">
        <v>40660</v>
      </c>
      <c r="FB8">
        <v>113.28</v>
      </c>
      <c r="FC8" s="1">
        <v>40690</v>
      </c>
      <c r="FD8">
        <v>101.16</v>
      </c>
      <c r="FE8" s="1">
        <v>40721</v>
      </c>
      <c r="FF8">
        <v>91.17</v>
      </c>
      <c r="FG8" s="1">
        <v>40751</v>
      </c>
      <c r="FH8">
        <v>97.84</v>
      </c>
      <c r="FI8" s="1">
        <v>40784</v>
      </c>
      <c r="FJ8">
        <v>87.57</v>
      </c>
      <c r="FK8" s="1">
        <v>40812</v>
      </c>
      <c r="FL8">
        <v>80.48</v>
      </c>
      <c r="FM8" s="1">
        <v>40847</v>
      </c>
      <c r="FN8">
        <v>93.08</v>
      </c>
      <c r="FO8" s="1">
        <v>40876</v>
      </c>
      <c r="FP8">
        <v>99.88</v>
      </c>
      <c r="FQ8" s="1">
        <v>40904</v>
      </c>
      <c r="FR8">
        <v>101.46</v>
      </c>
      <c r="FS8" s="1">
        <v>40934</v>
      </c>
      <c r="FT8">
        <v>100.04</v>
      </c>
      <c r="FU8" s="1">
        <v>40967</v>
      </c>
      <c r="FV8">
        <v>107</v>
      </c>
      <c r="FW8" s="1">
        <v>40995</v>
      </c>
      <c r="FX8">
        <v>107.85</v>
      </c>
      <c r="FY8" s="1">
        <v>41025</v>
      </c>
      <c r="FZ8">
        <v>104.94</v>
      </c>
      <c r="GA8" s="1">
        <v>41058</v>
      </c>
      <c r="GB8">
        <v>91.09</v>
      </c>
      <c r="GC8" s="1">
        <v>41087</v>
      </c>
      <c r="GD8">
        <v>80.61</v>
      </c>
      <c r="GE8" s="1">
        <v>41117</v>
      </c>
      <c r="GF8">
        <v>90.42</v>
      </c>
      <c r="GG8" s="1">
        <v>41148</v>
      </c>
      <c r="GH8">
        <v>95.79</v>
      </c>
      <c r="GI8" s="1">
        <v>41178</v>
      </c>
      <c r="GJ8">
        <v>90.34</v>
      </c>
      <c r="GK8" s="1">
        <v>41212</v>
      </c>
      <c r="GL8">
        <v>86.19</v>
      </c>
      <c r="GM8" s="1">
        <v>41241</v>
      </c>
      <c r="GN8">
        <v>87.13</v>
      </c>
      <c r="GO8" s="1">
        <v>41269</v>
      </c>
      <c r="GP8">
        <v>91.49</v>
      </c>
      <c r="GQ8" s="1">
        <v>41302</v>
      </c>
      <c r="GR8">
        <v>96.87</v>
      </c>
      <c r="GS8" s="1">
        <v>41331</v>
      </c>
      <c r="GT8">
        <v>93.05</v>
      </c>
      <c r="GU8" s="1">
        <v>41360</v>
      </c>
      <c r="GV8">
        <v>96.84</v>
      </c>
      <c r="GW8" s="1">
        <v>41390</v>
      </c>
      <c r="GX8">
        <v>93.25</v>
      </c>
      <c r="GY8" s="1">
        <v>41422</v>
      </c>
      <c r="GZ8">
        <v>95.2</v>
      </c>
      <c r="HA8" s="1">
        <v>41452</v>
      </c>
      <c r="HB8">
        <v>96.89</v>
      </c>
      <c r="HC8" s="1">
        <v>41484</v>
      </c>
      <c r="HD8">
        <v>103.9</v>
      </c>
      <c r="HE8" s="1">
        <v>41513</v>
      </c>
      <c r="HF8">
        <v>108.3</v>
      </c>
      <c r="HG8" s="1">
        <v>41543</v>
      </c>
      <c r="HH8">
        <v>102.52</v>
      </c>
      <c r="HI8" s="1">
        <v>41577</v>
      </c>
      <c r="HJ8">
        <v>97.06</v>
      </c>
      <c r="HK8" s="1">
        <v>41605</v>
      </c>
      <c r="HL8">
        <v>92.63</v>
      </c>
      <c r="HM8" s="1">
        <v>41634</v>
      </c>
      <c r="HN8">
        <v>99.62</v>
      </c>
      <c r="HO8" s="1">
        <v>41667</v>
      </c>
      <c r="HP8">
        <v>96.96</v>
      </c>
      <c r="HQ8" s="1">
        <v>41695</v>
      </c>
      <c r="HR8">
        <v>101.12</v>
      </c>
      <c r="HS8" s="1">
        <v>41725</v>
      </c>
      <c r="HT8">
        <v>100.53</v>
      </c>
      <c r="HU8" s="1">
        <v>41758</v>
      </c>
      <c r="HV8">
        <v>100.59</v>
      </c>
      <c r="HW8" s="1">
        <v>41787</v>
      </c>
      <c r="HX8">
        <v>101.99</v>
      </c>
      <c r="HY8" s="1">
        <v>41817</v>
      </c>
      <c r="HZ8">
        <v>105.04</v>
      </c>
      <c r="IA8" s="1">
        <v>41848</v>
      </c>
      <c r="IB8">
        <v>100.32</v>
      </c>
      <c r="IC8" s="1">
        <v>41878</v>
      </c>
      <c r="ID8">
        <v>93.34</v>
      </c>
      <c r="IE8" s="1">
        <v>41908</v>
      </c>
      <c r="IF8">
        <v>92.62</v>
      </c>
      <c r="IG8" s="1">
        <v>41942</v>
      </c>
      <c r="IH8">
        <v>80.900000000000006</v>
      </c>
      <c r="II8" s="1">
        <v>41971</v>
      </c>
      <c r="IJ8">
        <v>66.260000000000005</v>
      </c>
      <c r="IK8" s="1">
        <v>41999</v>
      </c>
      <c r="IL8">
        <v>55.13</v>
      </c>
      <c r="IM8" s="1">
        <v>42031</v>
      </c>
      <c r="IN8">
        <v>46.95</v>
      </c>
      <c r="IO8" s="1">
        <v>42060</v>
      </c>
      <c r="IP8">
        <v>52.76</v>
      </c>
      <c r="IQ8" s="1">
        <v>42090</v>
      </c>
      <c r="IR8">
        <v>50.5</v>
      </c>
      <c r="IS8" s="1">
        <v>42121</v>
      </c>
      <c r="IT8">
        <v>58.62</v>
      </c>
      <c r="IU8" s="1">
        <v>42152</v>
      </c>
      <c r="IV8">
        <v>58.02</v>
      </c>
      <c r="IW8" s="1">
        <v>42184</v>
      </c>
      <c r="IX8">
        <v>58.68</v>
      </c>
      <c r="IY8" s="1">
        <v>42212</v>
      </c>
      <c r="IZ8">
        <v>47.85</v>
      </c>
      <c r="JA8" s="1">
        <v>42243</v>
      </c>
      <c r="JB8">
        <v>43.37</v>
      </c>
      <c r="JC8" s="1">
        <v>42275</v>
      </c>
      <c r="JD8">
        <v>44.87</v>
      </c>
      <c r="JE8" s="1">
        <v>42307</v>
      </c>
      <c r="JF8">
        <v>47.47</v>
      </c>
      <c r="JG8" s="1">
        <v>42338</v>
      </c>
      <c r="JH8">
        <v>42.96</v>
      </c>
      <c r="JI8" s="1">
        <v>42367</v>
      </c>
      <c r="JJ8">
        <v>38.86</v>
      </c>
      <c r="JK8" s="1">
        <v>42396</v>
      </c>
      <c r="JL8">
        <v>33.76</v>
      </c>
      <c r="JM8" s="1">
        <v>42425</v>
      </c>
      <c r="JN8">
        <v>34.83</v>
      </c>
      <c r="JO8" s="1">
        <v>42458</v>
      </c>
      <c r="JP8">
        <v>39.51</v>
      </c>
      <c r="JQ8" s="1">
        <v>42486</v>
      </c>
      <c r="JR8">
        <v>44.89</v>
      </c>
      <c r="JS8" s="1">
        <v>42517</v>
      </c>
      <c r="JT8">
        <v>49.74</v>
      </c>
      <c r="JU8" s="1">
        <v>42548</v>
      </c>
      <c r="JV8">
        <v>47.02</v>
      </c>
      <c r="JW8" s="1">
        <v>42578</v>
      </c>
      <c r="JX8">
        <v>42.61</v>
      </c>
      <c r="JY8" s="1">
        <v>42611</v>
      </c>
      <c r="JZ8">
        <v>47.65</v>
      </c>
      <c r="KA8" s="1">
        <v>42639</v>
      </c>
      <c r="KB8">
        <v>46.49</v>
      </c>
      <c r="KC8" s="1">
        <v>42674</v>
      </c>
      <c r="KD8">
        <v>47.46</v>
      </c>
      <c r="KE8" s="1">
        <v>42703</v>
      </c>
      <c r="KF8">
        <v>46.13</v>
      </c>
      <c r="KG8" s="1">
        <v>42731</v>
      </c>
      <c r="KH8">
        <v>54.79</v>
      </c>
      <c r="KI8" s="1">
        <v>42760</v>
      </c>
      <c r="KJ8">
        <v>53.39</v>
      </c>
      <c r="KK8" s="1">
        <v>42793</v>
      </c>
      <c r="KL8">
        <v>54.42</v>
      </c>
      <c r="KM8" s="1">
        <v>42821</v>
      </c>
      <c r="KN8">
        <v>48.3</v>
      </c>
      <c r="KO8" s="1">
        <v>42851</v>
      </c>
      <c r="KP8">
        <v>49.96</v>
      </c>
      <c r="KQ8" s="1">
        <v>42885</v>
      </c>
      <c r="KR8">
        <v>49.91</v>
      </c>
      <c r="KS8" s="1">
        <v>42913</v>
      </c>
      <c r="KT8">
        <v>44.49</v>
      </c>
      <c r="KU8" s="1">
        <v>42943</v>
      </c>
      <c r="KV8">
        <v>49.17</v>
      </c>
      <c r="KW8" s="1">
        <v>42975</v>
      </c>
      <c r="KX8">
        <v>46.96</v>
      </c>
      <c r="KY8" s="1">
        <v>43004</v>
      </c>
      <c r="KZ8">
        <v>52.19</v>
      </c>
      <c r="LA8" s="1">
        <v>43038</v>
      </c>
      <c r="LB8">
        <v>54.37</v>
      </c>
      <c r="LC8" s="1">
        <v>43067</v>
      </c>
      <c r="LD8">
        <v>58.05</v>
      </c>
      <c r="LE8" s="1">
        <v>43095</v>
      </c>
      <c r="LF8">
        <v>60</v>
      </c>
      <c r="LG8" s="1">
        <v>43125</v>
      </c>
      <c r="LH8">
        <v>65.37</v>
      </c>
      <c r="LI8" s="1">
        <v>43158</v>
      </c>
      <c r="LJ8">
        <v>62.9</v>
      </c>
      <c r="LK8" s="1">
        <v>43186</v>
      </c>
      <c r="LL8">
        <v>65.180000000000007</v>
      </c>
      <c r="LM8" s="1">
        <v>43216</v>
      </c>
      <c r="LN8">
        <v>68.08</v>
      </c>
      <c r="LO8" s="1">
        <v>43249</v>
      </c>
      <c r="LP8">
        <v>66.62</v>
      </c>
      <c r="LQ8" s="1">
        <v>43278</v>
      </c>
      <c r="LR8">
        <v>71.260000000000005</v>
      </c>
      <c r="LS8" s="1">
        <v>43308</v>
      </c>
      <c r="LT8">
        <v>67.73</v>
      </c>
      <c r="LU8" s="1">
        <v>43339</v>
      </c>
      <c r="LV8">
        <v>68.540000000000006</v>
      </c>
      <c r="LW8" s="1">
        <v>43369</v>
      </c>
      <c r="LX8">
        <v>71.41</v>
      </c>
      <c r="LY8" s="1">
        <v>43403</v>
      </c>
      <c r="LZ8">
        <v>66.31</v>
      </c>
      <c r="MA8" s="1">
        <v>43432</v>
      </c>
      <c r="MB8">
        <v>50.49</v>
      </c>
      <c r="MC8" s="1">
        <v>43460</v>
      </c>
      <c r="MD8">
        <v>46.54</v>
      </c>
      <c r="ME8" s="1">
        <v>43493</v>
      </c>
      <c r="MF8">
        <v>52.29</v>
      </c>
      <c r="MG8" s="1">
        <v>43522</v>
      </c>
      <c r="MH8">
        <v>55.97</v>
      </c>
      <c r="MI8" s="1">
        <v>43551</v>
      </c>
      <c r="MJ8">
        <v>59.61</v>
      </c>
      <c r="MK8" s="1">
        <v>43584</v>
      </c>
      <c r="ML8">
        <v>63.57</v>
      </c>
      <c r="MM8" s="1">
        <v>43613</v>
      </c>
      <c r="MN8">
        <v>59.35</v>
      </c>
      <c r="MO8" s="1">
        <v>43643</v>
      </c>
      <c r="MP8">
        <v>59.49</v>
      </c>
      <c r="MQ8" s="1">
        <v>43675</v>
      </c>
      <c r="MR8">
        <v>56.96</v>
      </c>
      <c r="MS8" s="1">
        <v>43704</v>
      </c>
      <c r="MT8">
        <v>54.77</v>
      </c>
      <c r="MU8" s="1">
        <v>43734</v>
      </c>
      <c r="MV8">
        <v>56.28</v>
      </c>
    </row>
    <row r="9" spans="1:360" x14ac:dyDescent="0.3">
      <c r="A9" s="1">
        <v>38293</v>
      </c>
      <c r="B9">
        <v>49.59</v>
      </c>
      <c r="C9" s="1">
        <v>38323</v>
      </c>
      <c r="D9">
        <v>43.48</v>
      </c>
      <c r="E9" s="1">
        <v>38350</v>
      </c>
      <c r="F9">
        <v>43.8</v>
      </c>
      <c r="G9" s="1">
        <v>38379</v>
      </c>
      <c r="H9">
        <v>49.02</v>
      </c>
      <c r="I9" s="1">
        <v>38411</v>
      </c>
      <c r="J9">
        <v>52.33</v>
      </c>
      <c r="K9" s="1">
        <v>38441</v>
      </c>
      <c r="L9">
        <v>54.79</v>
      </c>
      <c r="M9" s="1">
        <v>38469</v>
      </c>
      <c r="N9">
        <v>53.19</v>
      </c>
      <c r="O9" s="1">
        <v>38503</v>
      </c>
      <c r="P9">
        <v>52.75</v>
      </c>
      <c r="Q9" s="1">
        <v>38531</v>
      </c>
      <c r="R9">
        <v>59.11</v>
      </c>
      <c r="S9" s="1">
        <v>38561</v>
      </c>
      <c r="T9">
        <v>60.98</v>
      </c>
      <c r="U9" s="1">
        <v>38594</v>
      </c>
      <c r="V9">
        <v>69.87</v>
      </c>
      <c r="W9" s="1">
        <v>38622</v>
      </c>
      <c r="X9">
        <v>65.349999999999994</v>
      </c>
      <c r="Y9" s="1">
        <v>38657</v>
      </c>
      <c r="Z9" s="2">
        <v>60.54</v>
      </c>
      <c r="AA9" s="1">
        <v>38687</v>
      </c>
      <c r="AB9">
        <v>59.35</v>
      </c>
      <c r="AC9" s="1">
        <v>38714</v>
      </c>
      <c r="AD9" s="2">
        <v>60.36</v>
      </c>
      <c r="AE9" s="1">
        <v>38743</v>
      </c>
      <c r="AF9">
        <v>66.989999999999995</v>
      </c>
      <c r="AG9" s="1">
        <v>38776</v>
      </c>
      <c r="AH9">
        <v>63.01</v>
      </c>
      <c r="AI9" s="1">
        <v>38804</v>
      </c>
      <c r="AJ9">
        <v>66.92</v>
      </c>
      <c r="AK9" s="1">
        <v>38834</v>
      </c>
      <c r="AL9">
        <v>72.47</v>
      </c>
      <c r="AM9" s="1">
        <v>38868</v>
      </c>
      <c r="AN9">
        <v>72.290000000000006</v>
      </c>
      <c r="AO9" s="1">
        <v>38896</v>
      </c>
      <c r="AP9">
        <v>73.14</v>
      </c>
      <c r="AQ9" s="1">
        <v>38926</v>
      </c>
      <c r="AR9">
        <v>74.39</v>
      </c>
      <c r="AS9" s="1">
        <v>38958</v>
      </c>
      <c r="AT9">
        <v>70.86</v>
      </c>
      <c r="AU9" s="1">
        <v>38987</v>
      </c>
      <c r="AV9">
        <v>63.86</v>
      </c>
      <c r="AW9" s="1">
        <v>39021</v>
      </c>
      <c r="AX9">
        <v>60.61</v>
      </c>
      <c r="AY9" s="1">
        <v>39050</v>
      </c>
      <c r="AZ9">
        <v>63.82</v>
      </c>
      <c r="BA9" s="1">
        <v>39078</v>
      </c>
      <c r="BB9">
        <v>61.56</v>
      </c>
      <c r="BC9" s="1">
        <v>39108</v>
      </c>
      <c r="BD9">
        <v>56.25</v>
      </c>
      <c r="BE9" s="1">
        <v>39141</v>
      </c>
      <c r="BF9">
        <v>63.06</v>
      </c>
      <c r="BG9" s="1">
        <v>39169</v>
      </c>
      <c r="BH9">
        <v>65.680000000000007</v>
      </c>
      <c r="BI9" s="1">
        <v>39199</v>
      </c>
      <c r="BJ9">
        <v>67.84</v>
      </c>
      <c r="BK9" s="1">
        <v>39232</v>
      </c>
      <c r="BL9">
        <v>64.650000000000006</v>
      </c>
      <c r="BM9" s="1">
        <v>39261</v>
      </c>
      <c r="BN9">
        <v>69.86</v>
      </c>
      <c r="BO9" s="1">
        <v>39293</v>
      </c>
      <c r="BP9">
        <v>76.209999999999994</v>
      </c>
      <c r="BQ9" s="1">
        <v>39322</v>
      </c>
      <c r="BR9">
        <v>71.14</v>
      </c>
      <c r="BS9" s="1">
        <v>39352</v>
      </c>
      <c r="BT9">
        <v>81.510000000000005</v>
      </c>
      <c r="BU9" s="1">
        <v>39386</v>
      </c>
      <c r="BV9">
        <v>93.27</v>
      </c>
      <c r="BW9" s="1">
        <v>39415</v>
      </c>
      <c r="BX9">
        <v>90.35</v>
      </c>
      <c r="BY9" s="1">
        <v>39444</v>
      </c>
      <c r="BZ9">
        <v>95.76</v>
      </c>
      <c r="CA9" s="1">
        <v>39477</v>
      </c>
      <c r="CB9">
        <v>92.16</v>
      </c>
      <c r="CC9" s="1">
        <v>39505</v>
      </c>
      <c r="CD9">
        <v>99.38</v>
      </c>
      <c r="CE9" s="1">
        <v>39538</v>
      </c>
      <c r="CF9">
        <v>101.09</v>
      </c>
      <c r="CG9" s="1">
        <v>39567</v>
      </c>
      <c r="CH9">
        <v>114.82</v>
      </c>
      <c r="CI9" s="1">
        <v>39597</v>
      </c>
      <c r="CJ9">
        <v>126.81</v>
      </c>
      <c r="CK9" s="1">
        <v>39629</v>
      </c>
      <c r="CL9">
        <v>140.58000000000001</v>
      </c>
      <c r="CM9" s="1">
        <v>39658</v>
      </c>
      <c r="CN9">
        <v>122.74</v>
      </c>
      <c r="CO9" s="1">
        <v>39688</v>
      </c>
      <c r="CP9">
        <v>115.99</v>
      </c>
      <c r="CQ9" s="1">
        <v>39720</v>
      </c>
      <c r="CR9">
        <v>96.09</v>
      </c>
      <c r="CS9" s="1">
        <v>39752</v>
      </c>
      <c r="CT9">
        <v>68.48</v>
      </c>
      <c r="CU9" s="1">
        <v>39783</v>
      </c>
      <c r="CV9">
        <v>50.68</v>
      </c>
      <c r="CW9" s="1">
        <v>39811</v>
      </c>
      <c r="CX9">
        <v>43.03</v>
      </c>
      <c r="CY9" s="1">
        <v>39841</v>
      </c>
      <c r="CZ9">
        <v>46.07</v>
      </c>
      <c r="DA9" s="1">
        <v>39870</v>
      </c>
      <c r="DB9">
        <v>47.47</v>
      </c>
      <c r="DC9" s="1">
        <v>39902</v>
      </c>
      <c r="DD9">
        <v>50.2</v>
      </c>
      <c r="DE9" s="1">
        <v>39931</v>
      </c>
      <c r="DF9">
        <v>51.09</v>
      </c>
      <c r="DG9" s="1">
        <v>39962</v>
      </c>
      <c r="DH9">
        <v>67.069999999999993</v>
      </c>
      <c r="DI9" s="1">
        <v>39994</v>
      </c>
      <c r="DJ9">
        <v>70.84</v>
      </c>
      <c r="DK9" s="1">
        <v>40022</v>
      </c>
      <c r="DL9">
        <v>68.98</v>
      </c>
      <c r="DM9" s="1">
        <v>40053</v>
      </c>
      <c r="DN9">
        <v>73.459999999999994</v>
      </c>
      <c r="DO9" s="1">
        <v>40085</v>
      </c>
      <c r="DP9">
        <v>67.08</v>
      </c>
      <c r="DQ9" s="1">
        <v>40119</v>
      </c>
      <c r="DR9">
        <v>78.819999999999993</v>
      </c>
      <c r="DS9" s="1">
        <v>40148</v>
      </c>
      <c r="DT9">
        <v>79.77</v>
      </c>
      <c r="DU9" s="1">
        <v>40176</v>
      </c>
      <c r="DV9">
        <v>79.59</v>
      </c>
      <c r="DW9" s="1">
        <v>40205</v>
      </c>
      <c r="DX9">
        <v>74.150000000000006</v>
      </c>
      <c r="DY9" s="1">
        <v>40234</v>
      </c>
      <c r="DZ9">
        <v>78.53</v>
      </c>
      <c r="EA9" s="1">
        <v>40267</v>
      </c>
      <c r="EB9">
        <v>82.77</v>
      </c>
      <c r="EC9" s="1">
        <v>40295</v>
      </c>
      <c r="ED9">
        <v>85</v>
      </c>
      <c r="EE9" s="1">
        <v>40326</v>
      </c>
      <c r="EF9">
        <v>75.16</v>
      </c>
      <c r="EG9" s="1">
        <v>40358</v>
      </c>
      <c r="EH9">
        <v>76.569999999999993</v>
      </c>
      <c r="EI9" s="1">
        <v>40387</v>
      </c>
      <c r="EJ9">
        <v>77.44</v>
      </c>
      <c r="EK9" s="1">
        <v>40420</v>
      </c>
      <c r="EL9">
        <v>75.91</v>
      </c>
      <c r="EM9" s="1">
        <v>40449</v>
      </c>
      <c r="EN9">
        <v>77.41</v>
      </c>
      <c r="EO9" s="1">
        <v>40484</v>
      </c>
      <c r="EP9">
        <v>84.56</v>
      </c>
      <c r="EQ9" s="1">
        <v>40513</v>
      </c>
      <c r="ER9">
        <v>87.25</v>
      </c>
      <c r="ES9" s="1">
        <v>40541</v>
      </c>
      <c r="ET9">
        <v>91.9</v>
      </c>
      <c r="EU9" s="1">
        <v>40570</v>
      </c>
      <c r="EV9">
        <v>88.29</v>
      </c>
      <c r="EW9" s="1">
        <v>40602</v>
      </c>
      <c r="EX9">
        <v>98.64</v>
      </c>
      <c r="EY9" s="1">
        <v>40631</v>
      </c>
      <c r="EZ9">
        <v>105.32</v>
      </c>
      <c r="FA9" s="1">
        <v>40661</v>
      </c>
      <c r="FB9">
        <v>113.34</v>
      </c>
      <c r="FC9" s="1">
        <v>40694</v>
      </c>
      <c r="FD9">
        <v>103.27</v>
      </c>
      <c r="FE9" s="1">
        <v>40722</v>
      </c>
      <c r="FF9">
        <v>93.46</v>
      </c>
      <c r="FG9" s="1">
        <v>40752</v>
      </c>
      <c r="FH9">
        <v>97.87</v>
      </c>
      <c r="FI9" s="1">
        <v>40785</v>
      </c>
      <c r="FJ9">
        <v>89.19</v>
      </c>
      <c r="FK9" s="1">
        <v>40813</v>
      </c>
      <c r="FL9">
        <v>84.68</v>
      </c>
      <c r="FM9" s="1">
        <v>40848</v>
      </c>
      <c r="FN9">
        <v>92.05</v>
      </c>
      <c r="FO9" s="1">
        <v>40877</v>
      </c>
      <c r="FP9">
        <v>100.46</v>
      </c>
      <c r="FQ9" s="1">
        <v>40905</v>
      </c>
      <c r="FR9">
        <v>99.51</v>
      </c>
      <c r="FS9" s="1">
        <v>40935</v>
      </c>
      <c r="FT9">
        <v>99.91</v>
      </c>
      <c r="FU9" s="1">
        <v>40968</v>
      </c>
      <c r="FV9">
        <v>107.52</v>
      </c>
      <c r="FW9" s="1">
        <v>40996</v>
      </c>
      <c r="FX9">
        <v>105.96</v>
      </c>
      <c r="FY9" s="1">
        <v>41026</v>
      </c>
      <c r="FZ9">
        <v>105.32</v>
      </c>
      <c r="GA9" s="1">
        <v>41059</v>
      </c>
      <c r="GB9">
        <v>88.14</v>
      </c>
      <c r="GC9" s="1">
        <v>41088</v>
      </c>
      <c r="GD9">
        <v>78.099999999999994</v>
      </c>
      <c r="GE9" s="1">
        <v>41120</v>
      </c>
      <c r="GF9">
        <v>90.06</v>
      </c>
      <c r="GG9" s="1">
        <v>41149</v>
      </c>
      <c r="GH9">
        <v>96.63</v>
      </c>
      <c r="GI9" s="1">
        <v>41179</v>
      </c>
      <c r="GJ9">
        <v>92.21</v>
      </c>
      <c r="GK9" s="1">
        <v>41213</v>
      </c>
      <c r="GL9">
        <v>86.73</v>
      </c>
      <c r="GM9" s="1">
        <v>41242</v>
      </c>
      <c r="GN9">
        <v>88.66</v>
      </c>
      <c r="GO9" s="1">
        <v>41270</v>
      </c>
      <c r="GP9">
        <v>91.37</v>
      </c>
      <c r="GQ9" s="1">
        <v>41303</v>
      </c>
      <c r="GR9">
        <v>97.99</v>
      </c>
      <c r="GS9" s="1">
        <v>41332</v>
      </c>
      <c r="GT9">
        <v>93.15</v>
      </c>
      <c r="GU9" s="1">
        <v>41361</v>
      </c>
      <c r="GV9">
        <v>97.49</v>
      </c>
      <c r="GW9" s="1">
        <v>41393</v>
      </c>
      <c r="GX9">
        <v>94.72</v>
      </c>
      <c r="GY9" s="1">
        <v>41423</v>
      </c>
      <c r="GZ9">
        <v>93.35</v>
      </c>
      <c r="HA9" s="1">
        <v>41453</v>
      </c>
      <c r="HB9">
        <v>96.44</v>
      </c>
      <c r="HC9" s="1">
        <v>41485</v>
      </c>
      <c r="HD9">
        <v>102.5</v>
      </c>
      <c r="HE9" s="1">
        <v>41514</v>
      </c>
      <c r="HF9">
        <v>109.37</v>
      </c>
      <c r="HG9" s="1">
        <v>41544</v>
      </c>
      <c r="HH9">
        <v>102.34</v>
      </c>
      <c r="HI9" s="1">
        <v>41578</v>
      </c>
      <c r="HJ9">
        <v>96.65</v>
      </c>
      <c r="HK9" s="1">
        <v>41607</v>
      </c>
      <c r="HL9">
        <v>93.01</v>
      </c>
      <c r="HM9" s="1">
        <v>41635</v>
      </c>
      <c r="HN9">
        <v>100.39</v>
      </c>
      <c r="HO9" s="1">
        <v>41668</v>
      </c>
      <c r="HP9">
        <v>96.88</v>
      </c>
      <c r="HQ9" s="1">
        <v>41696</v>
      </c>
      <c r="HR9">
        <v>101.77</v>
      </c>
      <c r="HS9" s="1">
        <v>41726</v>
      </c>
      <c r="HT9">
        <v>100.89</v>
      </c>
      <c r="HU9" s="1">
        <v>41759</v>
      </c>
      <c r="HV9">
        <v>99.11</v>
      </c>
      <c r="HW9" s="1">
        <v>41788</v>
      </c>
      <c r="HX9">
        <v>102.78</v>
      </c>
      <c r="HY9" s="1">
        <v>41820</v>
      </c>
      <c r="HZ9">
        <v>104.73</v>
      </c>
      <c r="IA9" s="1">
        <v>41849</v>
      </c>
      <c r="IB9">
        <v>99.73</v>
      </c>
      <c r="IC9" s="1">
        <v>41879</v>
      </c>
      <c r="ID9">
        <v>93.83</v>
      </c>
      <c r="IE9" s="1">
        <v>41911</v>
      </c>
      <c r="IF9">
        <v>93.49</v>
      </c>
      <c r="IG9" s="1">
        <v>41943</v>
      </c>
      <c r="IH9">
        <v>80.42</v>
      </c>
      <c r="II9" s="1">
        <v>41974</v>
      </c>
      <c r="IJ9">
        <v>69.099999999999994</v>
      </c>
      <c r="IK9" s="1">
        <v>42002</v>
      </c>
      <c r="IL9">
        <v>54.03</v>
      </c>
      <c r="IM9" s="1">
        <v>42032</v>
      </c>
      <c r="IN9">
        <v>45.23</v>
      </c>
      <c r="IO9" s="1">
        <v>42061</v>
      </c>
      <c r="IP9">
        <v>50.39</v>
      </c>
      <c r="IQ9" s="1">
        <v>42093</v>
      </c>
      <c r="IR9">
        <v>50.41</v>
      </c>
      <c r="IS9" s="1">
        <v>42122</v>
      </c>
      <c r="IT9">
        <v>58.53</v>
      </c>
      <c r="IU9" s="1">
        <v>42153</v>
      </c>
      <c r="IV9">
        <v>60.6</v>
      </c>
      <c r="IW9" s="1">
        <v>42185</v>
      </c>
      <c r="IX9">
        <v>59.83</v>
      </c>
      <c r="IY9" s="1">
        <v>42213</v>
      </c>
      <c r="IZ9">
        <v>48.41</v>
      </c>
      <c r="JA9" s="1">
        <v>42244</v>
      </c>
      <c r="JB9">
        <v>45.98</v>
      </c>
      <c r="JC9" s="1">
        <v>42276</v>
      </c>
      <c r="JD9">
        <v>45.64</v>
      </c>
      <c r="JE9" s="1">
        <v>42310</v>
      </c>
      <c r="JF9">
        <v>47.04</v>
      </c>
      <c r="JG9" s="1">
        <v>42339</v>
      </c>
      <c r="JH9">
        <v>43.13</v>
      </c>
      <c r="JI9" s="1">
        <v>42368</v>
      </c>
      <c r="JJ9">
        <v>37.64</v>
      </c>
      <c r="JK9" s="1">
        <v>42397</v>
      </c>
      <c r="JL9">
        <v>34.71</v>
      </c>
      <c r="JM9" s="1">
        <v>42426</v>
      </c>
      <c r="JN9">
        <v>34.58</v>
      </c>
      <c r="JO9" s="1">
        <v>42459</v>
      </c>
      <c r="JP9">
        <v>39.659999999999997</v>
      </c>
      <c r="JQ9" s="1">
        <v>42487</v>
      </c>
      <c r="JR9">
        <v>46.2</v>
      </c>
      <c r="JS9" s="1">
        <v>42521</v>
      </c>
      <c r="JT9">
        <v>49.53</v>
      </c>
      <c r="JU9" s="1">
        <v>42549</v>
      </c>
      <c r="JV9">
        <v>48.59</v>
      </c>
      <c r="JW9" s="1">
        <v>42579</v>
      </c>
      <c r="JX9">
        <v>41.86</v>
      </c>
      <c r="JY9" s="1">
        <v>42612</v>
      </c>
      <c r="JZ9">
        <v>46.99</v>
      </c>
      <c r="KA9" s="1">
        <v>42640</v>
      </c>
      <c r="KB9">
        <v>45.24</v>
      </c>
      <c r="KC9" s="1">
        <v>42675</v>
      </c>
      <c r="KD9">
        <v>47.24</v>
      </c>
      <c r="KE9" s="1">
        <v>42704</v>
      </c>
      <c r="KF9">
        <v>50.34</v>
      </c>
      <c r="KG9" s="1">
        <v>42732</v>
      </c>
      <c r="KH9">
        <v>54.95</v>
      </c>
      <c r="KI9" s="1">
        <v>42761</v>
      </c>
      <c r="KJ9">
        <v>54.38</v>
      </c>
      <c r="KK9" s="1">
        <v>42794</v>
      </c>
      <c r="KL9">
        <v>54.43</v>
      </c>
      <c r="KM9" s="1">
        <v>42822</v>
      </c>
      <c r="KN9">
        <v>48.9</v>
      </c>
      <c r="KO9" s="1">
        <v>42852</v>
      </c>
      <c r="KP9">
        <v>49.31</v>
      </c>
      <c r="KQ9" s="1">
        <v>42886</v>
      </c>
      <c r="KR9">
        <v>48.56</v>
      </c>
      <c r="KS9" s="1">
        <v>42914</v>
      </c>
      <c r="KT9">
        <v>44.99</v>
      </c>
      <c r="KU9" s="1">
        <v>42944</v>
      </c>
      <c r="KV9">
        <v>49.81</v>
      </c>
      <c r="KW9" s="1">
        <v>42976</v>
      </c>
      <c r="KX9">
        <v>47</v>
      </c>
      <c r="KY9" s="1">
        <v>43005</v>
      </c>
      <c r="KZ9">
        <v>52.43</v>
      </c>
      <c r="LA9" s="1">
        <v>43039</v>
      </c>
      <c r="LB9">
        <v>54.59</v>
      </c>
      <c r="LC9" s="1">
        <v>43068</v>
      </c>
      <c r="LD9">
        <v>57.36</v>
      </c>
      <c r="LE9" s="1">
        <v>43096</v>
      </c>
      <c r="LF9">
        <v>59.69</v>
      </c>
      <c r="LG9" s="1">
        <v>43126</v>
      </c>
      <c r="LH9">
        <v>65.97</v>
      </c>
      <c r="LI9" s="1">
        <v>43159</v>
      </c>
      <c r="LJ9">
        <v>61.47</v>
      </c>
      <c r="LK9" s="1">
        <v>43187</v>
      </c>
      <c r="LL9">
        <v>64.349999999999994</v>
      </c>
      <c r="LM9" s="1">
        <v>43217</v>
      </c>
      <c r="LN9">
        <v>67.98</v>
      </c>
      <c r="LO9" s="1">
        <v>43250</v>
      </c>
      <c r="LP9">
        <v>68.08</v>
      </c>
      <c r="LQ9" s="1">
        <v>43279</v>
      </c>
      <c r="LR9">
        <v>71.81</v>
      </c>
      <c r="LS9" s="1">
        <v>43311</v>
      </c>
      <c r="LT9">
        <v>68.95</v>
      </c>
      <c r="LU9" s="1">
        <v>43340</v>
      </c>
      <c r="LV9">
        <v>68.22</v>
      </c>
      <c r="LW9" s="1">
        <v>43370</v>
      </c>
      <c r="LX9">
        <v>71.959999999999994</v>
      </c>
      <c r="LY9" s="1">
        <v>43404</v>
      </c>
      <c r="LZ9">
        <v>65.44</v>
      </c>
      <c r="MA9" s="1">
        <v>43433</v>
      </c>
      <c r="MB9">
        <v>51.62</v>
      </c>
      <c r="MC9" s="1">
        <v>43461</v>
      </c>
      <c r="MD9">
        <v>44.9</v>
      </c>
      <c r="ME9" s="1">
        <v>43494</v>
      </c>
      <c r="MF9">
        <v>53.6</v>
      </c>
      <c r="MG9" s="1">
        <v>43523</v>
      </c>
      <c r="MH9">
        <v>57.37</v>
      </c>
      <c r="MI9" s="1">
        <v>43552</v>
      </c>
      <c r="MJ9">
        <v>59.48</v>
      </c>
      <c r="MK9" s="1">
        <v>43585</v>
      </c>
      <c r="ML9">
        <v>63.98</v>
      </c>
      <c r="MM9" s="1">
        <v>43614</v>
      </c>
      <c r="MN9">
        <v>58.95</v>
      </c>
      <c r="MO9" s="1">
        <v>43644</v>
      </c>
      <c r="MP9">
        <v>58.52</v>
      </c>
      <c r="MQ9" s="1">
        <v>43676</v>
      </c>
      <c r="MR9">
        <v>58.11</v>
      </c>
      <c r="MS9" s="1">
        <v>43705</v>
      </c>
      <c r="MT9">
        <v>55.6</v>
      </c>
      <c r="MU9" s="1">
        <v>43735</v>
      </c>
      <c r="MV9">
        <v>55.79</v>
      </c>
    </row>
    <row r="10" spans="1:360" x14ac:dyDescent="0.3">
      <c r="A10" s="1">
        <v>38294</v>
      </c>
      <c r="B10">
        <v>50.82</v>
      </c>
      <c r="C10" s="1">
        <v>38324</v>
      </c>
      <c r="D10">
        <v>42.75</v>
      </c>
      <c r="E10" s="1">
        <v>38351</v>
      </c>
      <c r="F10">
        <v>43.63</v>
      </c>
      <c r="G10" s="1">
        <v>38380</v>
      </c>
      <c r="H10">
        <v>47.44</v>
      </c>
      <c r="I10" s="1">
        <v>38412</v>
      </c>
      <c r="J10">
        <v>52.31</v>
      </c>
      <c r="K10" s="1">
        <v>38442</v>
      </c>
      <c r="L10">
        <v>56.42</v>
      </c>
      <c r="M10" s="1">
        <v>38470</v>
      </c>
      <c r="N10">
        <v>53.25</v>
      </c>
      <c r="O10" s="1">
        <v>38504</v>
      </c>
      <c r="P10">
        <v>55.42</v>
      </c>
      <c r="Q10" s="1">
        <v>38532</v>
      </c>
      <c r="R10">
        <v>58.23</v>
      </c>
      <c r="S10" s="1">
        <v>38562</v>
      </c>
      <c r="T10">
        <v>61.65</v>
      </c>
      <c r="U10" s="1">
        <v>38595</v>
      </c>
      <c r="V10">
        <v>69.41</v>
      </c>
      <c r="W10" s="1">
        <v>38623</v>
      </c>
      <c r="X10">
        <v>66.459999999999994</v>
      </c>
      <c r="Y10" s="1">
        <v>38658</v>
      </c>
      <c r="Z10" s="2">
        <v>60.49</v>
      </c>
      <c r="AA10" s="1">
        <v>38688</v>
      </c>
      <c r="AB10">
        <v>60.21</v>
      </c>
      <c r="AC10" s="1">
        <v>38715</v>
      </c>
      <c r="AD10" s="2">
        <v>60.92</v>
      </c>
      <c r="AE10" s="1">
        <v>38744</v>
      </c>
      <c r="AF10">
        <v>68.52</v>
      </c>
      <c r="AG10" s="1">
        <v>38777</v>
      </c>
      <c r="AH10">
        <v>63.62</v>
      </c>
      <c r="AI10" s="1">
        <v>38805</v>
      </c>
      <c r="AJ10">
        <v>67.47</v>
      </c>
      <c r="AK10" s="1">
        <v>38835</v>
      </c>
      <c r="AL10">
        <v>73.5</v>
      </c>
      <c r="AM10" s="1">
        <v>38869</v>
      </c>
      <c r="AN10">
        <v>71.23</v>
      </c>
      <c r="AO10" s="1">
        <v>38897</v>
      </c>
      <c r="AP10">
        <v>74.510000000000005</v>
      </c>
      <c r="AQ10" s="1">
        <v>38929</v>
      </c>
      <c r="AR10">
        <v>75.680000000000007</v>
      </c>
      <c r="AS10" s="1">
        <v>38959</v>
      </c>
      <c r="AT10">
        <v>71.09</v>
      </c>
      <c r="AU10" s="1">
        <v>38988</v>
      </c>
      <c r="AV10">
        <v>63.77</v>
      </c>
      <c r="AW10" s="1">
        <v>39022</v>
      </c>
      <c r="AX10">
        <v>60.55</v>
      </c>
      <c r="AY10" s="1">
        <v>39051</v>
      </c>
      <c r="AZ10">
        <v>64.62</v>
      </c>
      <c r="BA10" s="1">
        <v>39079</v>
      </c>
      <c r="BB10">
        <v>61.78</v>
      </c>
      <c r="BC10" s="1">
        <v>39111</v>
      </c>
      <c r="BD10">
        <v>54.77</v>
      </c>
      <c r="BE10" s="1">
        <v>39142</v>
      </c>
      <c r="BF10">
        <v>63.18</v>
      </c>
      <c r="BG10" s="1">
        <v>39170</v>
      </c>
      <c r="BH10">
        <v>67.28</v>
      </c>
      <c r="BI10" s="1">
        <v>39202</v>
      </c>
      <c r="BJ10">
        <v>67.209999999999994</v>
      </c>
      <c r="BK10" s="1">
        <v>39233</v>
      </c>
      <c r="BL10">
        <v>64.989999999999995</v>
      </c>
      <c r="BM10" s="1">
        <v>39262</v>
      </c>
      <c r="BN10">
        <v>70.98</v>
      </c>
      <c r="BO10" s="1">
        <v>39294</v>
      </c>
      <c r="BP10">
        <v>77.599999999999994</v>
      </c>
      <c r="BQ10" s="1">
        <v>39323</v>
      </c>
      <c r="BR10">
        <v>72.78</v>
      </c>
      <c r="BS10" s="1">
        <v>39353</v>
      </c>
      <c r="BT10">
        <v>80.48</v>
      </c>
      <c r="BU10" s="1">
        <v>39387</v>
      </c>
      <c r="BV10">
        <v>92.45</v>
      </c>
      <c r="BW10" s="1">
        <v>39416</v>
      </c>
      <c r="BX10">
        <v>88.26</v>
      </c>
      <c r="BY10" s="1">
        <v>39447</v>
      </c>
      <c r="BZ10">
        <v>95.78</v>
      </c>
      <c r="CA10" s="1">
        <v>39478</v>
      </c>
      <c r="CB10">
        <v>91.68</v>
      </c>
      <c r="CC10" s="1">
        <v>39506</v>
      </c>
      <c r="CD10">
        <v>102.25</v>
      </c>
      <c r="CE10" s="1">
        <v>39539</v>
      </c>
      <c r="CF10">
        <v>100.5</v>
      </c>
      <c r="CG10" s="1">
        <v>39568</v>
      </c>
      <c r="CH10">
        <v>112.73</v>
      </c>
      <c r="CI10" s="1">
        <v>39598</v>
      </c>
      <c r="CJ10">
        <v>127.5</v>
      </c>
      <c r="CK10" s="1">
        <v>39630</v>
      </c>
      <c r="CL10">
        <v>141.58000000000001</v>
      </c>
      <c r="CM10" s="1">
        <v>39659</v>
      </c>
      <c r="CN10">
        <v>127.2</v>
      </c>
      <c r="CO10" s="1">
        <v>39689</v>
      </c>
      <c r="CP10">
        <v>115.85</v>
      </c>
      <c r="CQ10" s="1">
        <v>39721</v>
      </c>
      <c r="CR10">
        <v>100.26</v>
      </c>
      <c r="CS10" s="1">
        <v>39755</v>
      </c>
      <c r="CT10">
        <v>64.59</v>
      </c>
      <c r="CU10" s="1">
        <v>39784</v>
      </c>
      <c r="CV10">
        <v>48.43</v>
      </c>
      <c r="CW10" s="1">
        <v>39812</v>
      </c>
      <c r="CX10">
        <v>42.76</v>
      </c>
      <c r="CY10" s="1">
        <v>39842</v>
      </c>
      <c r="CZ10">
        <v>46.04</v>
      </c>
      <c r="DA10" s="1">
        <v>39871</v>
      </c>
      <c r="DB10">
        <v>46.89</v>
      </c>
      <c r="DC10" s="1">
        <v>39903</v>
      </c>
      <c r="DD10">
        <v>51.37</v>
      </c>
      <c r="DE10" s="1">
        <v>39932</v>
      </c>
      <c r="DF10">
        <v>52.21</v>
      </c>
      <c r="DG10" s="1">
        <v>39965</v>
      </c>
      <c r="DH10">
        <v>69.37</v>
      </c>
      <c r="DI10" s="1">
        <v>39995</v>
      </c>
      <c r="DJ10">
        <v>70.27</v>
      </c>
      <c r="DK10" s="1">
        <v>40023</v>
      </c>
      <c r="DL10">
        <v>65.23</v>
      </c>
      <c r="DM10" s="1">
        <v>40056</v>
      </c>
      <c r="DN10">
        <v>70.66</v>
      </c>
      <c r="DO10" s="1">
        <v>40086</v>
      </c>
      <c r="DP10">
        <v>70.94</v>
      </c>
      <c r="DQ10" s="1">
        <v>40120</v>
      </c>
      <c r="DR10">
        <v>80.260000000000005</v>
      </c>
      <c r="DS10" s="1">
        <v>40149</v>
      </c>
      <c r="DT10">
        <v>78.17</v>
      </c>
      <c r="DU10" s="1">
        <v>40177</v>
      </c>
      <c r="DV10">
        <v>80.03</v>
      </c>
      <c r="DW10" s="1">
        <v>40206</v>
      </c>
      <c r="DX10">
        <v>74.069999999999993</v>
      </c>
      <c r="DY10" s="1">
        <v>40235</v>
      </c>
      <c r="DZ10">
        <v>80.010000000000005</v>
      </c>
      <c r="EA10" s="1">
        <v>40268</v>
      </c>
      <c r="EB10">
        <v>84.18</v>
      </c>
      <c r="EC10" s="1">
        <v>40296</v>
      </c>
      <c r="ED10">
        <v>85.67</v>
      </c>
      <c r="EE10" s="1">
        <v>40330</v>
      </c>
      <c r="EF10">
        <v>73.900000000000006</v>
      </c>
      <c r="EG10" s="1">
        <v>40359</v>
      </c>
      <c r="EH10">
        <v>76.16</v>
      </c>
      <c r="EI10" s="1">
        <v>40388</v>
      </c>
      <c r="EJ10">
        <v>78.83</v>
      </c>
      <c r="EK10" s="1">
        <v>40421</v>
      </c>
      <c r="EL10">
        <v>73.540000000000006</v>
      </c>
      <c r="EM10" s="1">
        <v>40450</v>
      </c>
      <c r="EN10">
        <v>79.09</v>
      </c>
      <c r="EO10" s="1">
        <v>40485</v>
      </c>
      <c r="EP10">
        <v>85.35</v>
      </c>
      <c r="EQ10" s="1">
        <v>40514</v>
      </c>
      <c r="ER10">
        <v>88.42</v>
      </c>
      <c r="ES10" s="1">
        <v>40542</v>
      </c>
      <c r="ET10">
        <v>90.69</v>
      </c>
      <c r="EU10" s="1">
        <v>40571</v>
      </c>
      <c r="EV10">
        <v>91.68</v>
      </c>
      <c r="EW10" s="1">
        <v>40603</v>
      </c>
      <c r="EX10">
        <v>101.4</v>
      </c>
      <c r="EY10" s="1">
        <v>40632</v>
      </c>
      <c r="EZ10">
        <v>104.84</v>
      </c>
      <c r="FA10" s="1">
        <v>40662</v>
      </c>
      <c r="FB10">
        <v>114.43</v>
      </c>
      <c r="FC10" s="1">
        <v>40695</v>
      </c>
      <c r="FD10">
        <v>100.86</v>
      </c>
      <c r="FE10" s="1">
        <v>40723</v>
      </c>
      <c r="FF10">
        <v>95.32</v>
      </c>
      <c r="FG10" s="1">
        <v>40753</v>
      </c>
      <c r="FH10">
        <v>96.13</v>
      </c>
      <c r="FI10" s="1">
        <v>40786</v>
      </c>
      <c r="FJ10">
        <v>89.16</v>
      </c>
      <c r="FK10" s="1">
        <v>40814</v>
      </c>
      <c r="FL10">
        <v>81.459999999999994</v>
      </c>
      <c r="FM10" s="1">
        <v>40849</v>
      </c>
      <c r="FN10">
        <v>92.35</v>
      </c>
      <c r="FO10" s="1">
        <v>40878</v>
      </c>
      <c r="FP10">
        <v>100.33</v>
      </c>
      <c r="FQ10" s="1">
        <v>40906</v>
      </c>
      <c r="FR10">
        <v>99.82</v>
      </c>
      <c r="FS10" s="1">
        <v>40938</v>
      </c>
      <c r="FT10">
        <v>99.12</v>
      </c>
      <c r="FU10" s="1">
        <v>40969</v>
      </c>
      <c r="FV10">
        <v>109.27</v>
      </c>
      <c r="FW10" s="1">
        <v>40997</v>
      </c>
      <c r="FX10">
        <v>103.31</v>
      </c>
      <c r="FY10" s="1">
        <v>41029</v>
      </c>
      <c r="FZ10">
        <v>105.26</v>
      </c>
      <c r="GA10" s="1">
        <v>41060</v>
      </c>
      <c r="GB10">
        <v>86.85</v>
      </c>
      <c r="GC10" s="1">
        <v>41089</v>
      </c>
      <c r="GD10">
        <v>85.37</v>
      </c>
      <c r="GE10" s="1">
        <v>41121</v>
      </c>
      <c r="GF10">
        <v>88.34</v>
      </c>
      <c r="GG10" s="1">
        <v>41150</v>
      </c>
      <c r="GH10">
        <v>95.81</v>
      </c>
      <c r="GI10" s="1">
        <v>41180</v>
      </c>
      <c r="GJ10">
        <v>92.56</v>
      </c>
      <c r="GK10" s="1">
        <v>41214</v>
      </c>
      <c r="GL10">
        <v>87.57</v>
      </c>
      <c r="GM10" s="1">
        <v>41243</v>
      </c>
      <c r="GN10">
        <v>89.49</v>
      </c>
      <c r="GO10" s="1">
        <v>41271</v>
      </c>
      <c r="GP10">
        <v>91.3</v>
      </c>
      <c r="GQ10" s="1">
        <v>41304</v>
      </c>
      <c r="GR10">
        <v>98.38</v>
      </c>
      <c r="GS10" s="1">
        <v>41333</v>
      </c>
      <c r="GT10">
        <v>92.46</v>
      </c>
      <c r="GU10" s="1">
        <v>41365</v>
      </c>
      <c r="GV10">
        <v>97.38</v>
      </c>
      <c r="GW10" s="1">
        <v>41394</v>
      </c>
      <c r="GX10">
        <v>93.68</v>
      </c>
      <c r="GY10" s="1">
        <v>41424</v>
      </c>
      <c r="GZ10">
        <v>93.8</v>
      </c>
      <c r="HA10" s="1">
        <v>41456</v>
      </c>
      <c r="HB10">
        <v>97.88</v>
      </c>
      <c r="HC10" s="1">
        <v>41486</v>
      </c>
      <c r="HD10">
        <v>104.22</v>
      </c>
      <c r="HE10" s="1">
        <v>41515</v>
      </c>
      <c r="HF10">
        <v>108.15</v>
      </c>
      <c r="HG10" s="1">
        <v>41547</v>
      </c>
      <c r="HH10">
        <v>101.9</v>
      </c>
      <c r="HI10" s="1">
        <v>41579</v>
      </c>
      <c r="HJ10">
        <v>94.96</v>
      </c>
      <c r="HK10" s="1">
        <v>41610</v>
      </c>
      <c r="HL10">
        <v>94.1</v>
      </c>
      <c r="HM10" s="1">
        <v>41638</v>
      </c>
      <c r="HN10">
        <v>99.43</v>
      </c>
      <c r="HO10" s="1">
        <v>41669</v>
      </c>
      <c r="HP10">
        <v>97.66</v>
      </c>
      <c r="HQ10" s="1">
        <v>41697</v>
      </c>
      <c r="HR10">
        <v>101.62</v>
      </c>
      <c r="HS10" s="1">
        <v>41729</v>
      </c>
      <c r="HT10">
        <v>100.82</v>
      </c>
      <c r="HU10" s="1">
        <v>41760</v>
      </c>
      <c r="HV10">
        <v>98.75</v>
      </c>
      <c r="HW10" s="1">
        <v>41789</v>
      </c>
      <c r="HX10">
        <v>101.98</v>
      </c>
      <c r="HY10" s="1">
        <v>41821</v>
      </c>
      <c r="HZ10">
        <v>104.74</v>
      </c>
      <c r="IA10" s="1">
        <v>41850</v>
      </c>
      <c r="IB10">
        <v>99.04</v>
      </c>
      <c r="IC10" s="1">
        <v>41880</v>
      </c>
      <c r="ID10">
        <v>95.02</v>
      </c>
      <c r="IE10" s="1">
        <v>41912</v>
      </c>
      <c r="IF10">
        <v>90.27</v>
      </c>
      <c r="IG10" s="1">
        <v>41946</v>
      </c>
      <c r="IH10">
        <v>78.84</v>
      </c>
      <c r="II10" s="1">
        <v>41975</v>
      </c>
      <c r="IJ10">
        <v>67</v>
      </c>
      <c r="IK10" s="1">
        <v>42003</v>
      </c>
      <c r="IL10">
        <v>54.53</v>
      </c>
      <c r="IM10" s="1">
        <v>42033</v>
      </c>
      <c r="IN10">
        <v>45.3</v>
      </c>
      <c r="IO10" s="1">
        <v>42062</v>
      </c>
      <c r="IP10">
        <v>52.14</v>
      </c>
      <c r="IQ10" s="1">
        <v>42094</v>
      </c>
      <c r="IR10">
        <v>49.34</v>
      </c>
      <c r="IS10" s="1">
        <v>42123</v>
      </c>
      <c r="IT10">
        <v>59.86</v>
      </c>
      <c r="IU10" s="1">
        <v>42156</v>
      </c>
      <c r="IV10">
        <v>60.48</v>
      </c>
      <c r="IW10" s="1">
        <v>42186</v>
      </c>
      <c r="IX10">
        <v>57.37</v>
      </c>
      <c r="IY10" s="1">
        <v>42214</v>
      </c>
      <c r="IZ10">
        <v>49.16</v>
      </c>
      <c r="JA10" s="1">
        <v>42247</v>
      </c>
      <c r="JB10">
        <v>49.93</v>
      </c>
      <c r="JC10" s="1">
        <v>42277</v>
      </c>
      <c r="JD10">
        <v>45.56</v>
      </c>
      <c r="JE10" s="1">
        <v>42311</v>
      </c>
      <c r="JF10">
        <v>48.8</v>
      </c>
      <c r="JG10" s="1">
        <v>42340</v>
      </c>
      <c r="JH10">
        <v>41.38</v>
      </c>
      <c r="JI10" s="1">
        <v>42369</v>
      </c>
      <c r="JJ10">
        <v>38.17</v>
      </c>
      <c r="JK10" s="1">
        <v>42398</v>
      </c>
      <c r="JL10">
        <v>35.28</v>
      </c>
      <c r="JM10" s="1">
        <v>42429</v>
      </c>
      <c r="JN10">
        <v>35.58</v>
      </c>
      <c r="JO10" s="1">
        <v>42460</v>
      </c>
      <c r="JP10">
        <v>39.75</v>
      </c>
      <c r="JQ10" s="1">
        <v>42488</v>
      </c>
      <c r="JR10">
        <v>46.87</v>
      </c>
      <c r="JS10" s="1">
        <v>42522</v>
      </c>
      <c r="JT10">
        <v>49.49</v>
      </c>
      <c r="JU10" s="1">
        <v>42550</v>
      </c>
      <c r="JV10">
        <v>50.58</v>
      </c>
      <c r="JW10" s="1">
        <v>42580</v>
      </c>
      <c r="JX10">
        <v>42.33</v>
      </c>
      <c r="JY10" s="1">
        <v>42613</v>
      </c>
      <c r="JZ10">
        <v>45.31</v>
      </c>
      <c r="KA10" s="1">
        <v>42641</v>
      </c>
      <c r="KB10">
        <v>47.65</v>
      </c>
      <c r="KC10" s="1">
        <v>42676</v>
      </c>
      <c r="KD10">
        <v>45.93</v>
      </c>
      <c r="KE10" s="1">
        <v>42705</v>
      </c>
      <c r="KF10">
        <v>51.96</v>
      </c>
      <c r="KG10" s="1">
        <v>42733</v>
      </c>
      <c r="KH10">
        <v>54.72</v>
      </c>
      <c r="KI10" s="1">
        <v>42762</v>
      </c>
      <c r="KJ10">
        <v>53.75</v>
      </c>
      <c r="KK10" s="1">
        <v>42795</v>
      </c>
      <c r="KL10">
        <v>54.28</v>
      </c>
      <c r="KM10" s="1">
        <v>42823</v>
      </c>
      <c r="KN10">
        <v>50</v>
      </c>
      <c r="KO10" s="1">
        <v>42853</v>
      </c>
      <c r="KP10">
        <v>49.62</v>
      </c>
      <c r="KQ10" s="1">
        <v>42887</v>
      </c>
      <c r="KR10">
        <v>48.6</v>
      </c>
      <c r="KS10" s="1">
        <v>42915</v>
      </c>
      <c r="KT10">
        <v>45.2</v>
      </c>
      <c r="KU10" s="1">
        <v>42947</v>
      </c>
      <c r="KV10">
        <v>50.26</v>
      </c>
      <c r="KW10" s="1">
        <v>42977</v>
      </c>
      <c r="KX10">
        <v>46.51</v>
      </c>
      <c r="KY10" s="1">
        <v>43006</v>
      </c>
      <c r="KZ10">
        <v>51.87</v>
      </c>
      <c r="LA10" s="1">
        <v>43040</v>
      </c>
      <c r="LB10">
        <v>54.51</v>
      </c>
      <c r="LC10" s="1">
        <v>43069</v>
      </c>
      <c r="LD10">
        <v>57.45</v>
      </c>
      <c r="LE10" s="1">
        <v>43097</v>
      </c>
      <c r="LF10">
        <v>59.87</v>
      </c>
      <c r="LG10" s="1">
        <v>43129</v>
      </c>
      <c r="LH10">
        <v>65.39</v>
      </c>
      <c r="LI10" s="1">
        <v>43160</v>
      </c>
      <c r="LJ10">
        <v>60.8</v>
      </c>
      <c r="LK10" s="1">
        <v>43188</v>
      </c>
      <c r="LL10">
        <v>64.87</v>
      </c>
      <c r="LM10" s="1">
        <v>43220</v>
      </c>
      <c r="LN10">
        <v>68.48</v>
      </c>
      <c r="LO10" s="1">
        <v>43251</v>
      </c>
      <c r="LP10">
        <v>66.91</v>
      </c>
      <c r="LQ10" s="1">
        <v>43280</v>
      </c>
      <c r="LR10">
        <v>72.459999999999994</v>
      </c>
      <c r="LS10" s="1">
        <v>43312</v>
      </c>
      <c r="LT10">
        <v>67.63</v>
      </c>
      <c r="LU10" s="1">
        <v>43341</v>
      </c>
      <c r="LV10">
        <v>69.17</v>
      </c>
      <c r="LW10" s="1">
        <v>43371</v>
      </c>
      <c r="LX10">
        <v>73.06</v>
      </c>
      <c r="LY10" s="1">
        <v>43405</v>
      </c>
      <c r="LZ10">
        <v>63.81</v>
      </c>
      <c r="MA10" s="1">
        <v>43434</v>
      </c>
      <c r="MB10">
        <v>51.09</v>
      </c>
      <c r="MC10" s="1">
        <v>43462</v>
      </c>
      <c r="MD10">
        <v>45.6</v>
      </c>
      <c r="ME10" s="1">
        <v>43495</v>
      </c>
      <c r="MF10">
        <v>54.47</v>
      </c>
      <c r="MG10" s="1">
        <v>43524</v>
      </c>
      <c r="MH10">
        <v>57.61</v>
      </c>
      <c r="MI10" s="1">
        <v>43553</v>
      </c>
      <c r="MJ10">
        <v>60.28</v>
      </c>
      <c r="MK10" s="1">
        <v>43586</v>
      </c>
      <c r="ML10">
        <v>63.69</v>
      </c>
      <c r="MM10" s="1">
        <v>43615</v>
      </c>
      <c r="MN10">
        <v>56.74</v>
      </c>
      <c r="MO10" s="1">
        <v>43647</v>
      </c>
      <c r="MP10">
        <v>59.14</v>
      </c>
      <c r="MQ10" s="1">
        <v>43677</v>
      </c>
      <c r="MR10">
        <v>58.63</v>
      </c>
      <c r="MS10" s="1">
        <v>43706</v>
      </c>
      <c r="MT10">
        <v>56.45</v>
      </c>
      <c r="MU10" s="1">
        <v>43738</v>
      </c>
      <c r="MV10">
        <v>53.98</v>
      </c>
    </row>
    <row r="11" spans="1:360" x14ac:dyDescent="0.3">
      <c r="A11" s="1">
        <v>38295</v>
      </c>
      <c r="B11">
        <v>48.84</v>
      </c>
      <c r="C11" s="1">
        <v>38327</v>
      </c>
      <c r="D11">
        <v>43.24</v>
      </c>
      <c r="E11" s="1">
        <v>38355</v>
      </c>
      <c r="F11">
        <v>42.34</v>
      </c>
      <c r="G11" s="1">
        <v>38383</v>
      </c>
      <c r="H11">
        <v>48.45</v>
      </c>
      <c r="I11" s="1">
        <v>38413</v>
      </c>
      <c r="J11">
        <v>53.62</v>
      </c>
      <c r="K11" s="1">
        <v>38443</v>
      </c>
      <c r="L11">
        <v>58.29</v>
      </c>
      <c r="M11" s="1">
        <v>38471</v>
      </c>
      <c r="N11">
        <v>51.45</v>
      </c>
      <c r="O11" s="1">
        <v>38505</v>
      </c>
      <c r="P11">
        <v>54.62</v>
      </c>
      <c r="Q11" s="1">
        <v>38533</v>
      </c>
      <c r="R11">
        <v>57.64</v>
      </c>
      <c r="S11" s="1">
        <v>38565</v>
      </c>
      <c r="T11">
        <v>62.7</v>
      </c>
      <c r="U11" s="1">
        <v>38596</v>
      </c>
      <c r="V11">
        <v>69.98</v>
      </c>
      <c r="W11" s="1">
        <v>38624</v>
      </c>
      <c r="X11">
        <v>66.290000000000006</v>
      </c>
      <c r="Y11" s="1">
        <v>38659</v>
      </c>
      <c r="Z11" s="2">
        <v>62.55</v>
      </c>
      <c r="AA11" s="1">
        <v>38691</v>
      </c>
      <c r="AB11">
        <v>60.85</v>
      </c>
      <c r="AC11" s="1">
        <v>38716</v>
      </c>
      <c r="AD11" s="2">
        <v>61.9</v>
      </c>
      <c r="AE11" s="1">
        <v>38747</v>
      </c>
      <c r="AF11">
        <v>69.099999999999994</v>
      </c>
      <c r="AG11" s="1">
        <v>38778</v>
      </c>
      <c r="AH11">
        <v>65.069999999999993</v>
      </c>
      <c r="AI11" s="1">
        <v>38806</v>
      </c>
      <c r="AJ11">
        <v>68.33</v>
      </c>
      <c r="AK11" s="1">
        <v>38838</v>
      </c>
      <c r="AL11">
        <v>75.22</v>
      </c>
      <c r="AM11" s="1">
        <v>38870</v>
      </c>
      <c r="AN11">
        <v>73.03</v>
      </c>
      <c r="AO11" s="1">
        <v>38898</v>
      </c>
      <c r="AP11">
        <v>74.81</v>
      </c>
      <c r="AQ11" s="1">
        <v>38930</v>
      </c>
      <c r="AR11">
        <v>76.180000000000007</v>
      </c>
      <c r="AS11" s="1">
        <v>38960</v>
      </c>
      <c r="AT11">
        <v>71.47</v>
      </c>
      <c r="AU11" s="1">
        <v>38989</v>
      </c>
      <c r="AV11">
        <v>64.150000000000006</v>
      </c>
      <c r="AW11" s="1">
        <v>39023</v>
      </c>
      <c r="AX11">
        <v>59.62</v>
      </c>
      <c r="AY11" s="1">
        <v>39052</v>
      </c>
      <c r="AZ11">
        <v>65.010000000000005</v>
      </c>
      <c r="BA11" s="1">
        <v>39080</v>
      </c>
      <c r="BB11">
        <v>62.38</v>
      </c>
      <c r="BC11" s="1">
        <v>39112</v>
      </c>
      <c r="BD11">
        <v>57.66</v>
      </c>
      <c r="BE11" s="1">
        <v>39143</v>
      </c>
      <c r="BF11">
        <v>62.77</v>
      </c>
      <c r="BG11" s="1">
        <v>39171</v>
      </c>
      <c r="BH11">
        <v>67.47</v>
      </c>
      <c r="BI11" s="1">
        <v>39203</v>
      </c>
      <c r="BJ11">
        <v>66.11</v>
      </c>
      <c r="BK11" s="1">
        <v>39234</v>
      </c>
      <c r="BL11">
        <v>66.12</v>
      </c>
      <c r="BM11" s="1">
        <v>39265</v>
      </c>
      <c r="BN11">
        <v>71.56</v>
      </c>
      <c r="BO11" s="1">
        <v>39295</v>
      </c>
      <c r="BP11">
        <v>76.209999999999994</v>
      </c>
      <c r="BQ11" s="1">
        <v>39324</v>
      </c>
      <c r="BR11">
        <v>72.61</v>
      </c>
      <c r="BS11" s="1">
        <v>39356</v>
      </c>
      <c r="BT11">
        <v>79.28</v>
      </c>
      <c r="BU11" s="1">
        <v>39388</v>
      </c>
      <c r="BV11">
        <v>94.81</v>
      </c>
      <c r="BW11" s="1">
        <v>39419</v>
      </c>
      <c r="BX11">
        <v>89.04</v>
      </c>
      <c r="BY11" s="1">
        <v>39449</v>
      </c>
      <c r="BZ11">
        <v>99.33</v>
      </c>
      <c r="CA11" s="1">
        <v>39479</v>
      </c>
      <c r="CB11">
        <v>89</v>
      </c>
      <c r="CC11" s="1">
        <v>39507</v>
      </c>
      <c r="CD11">
        <v>101.42</v>
      </c>
      <c r="CE11" s="1">
        <v>39540</v>
      </c>
      <c r="CF11">
        <v>104.28</v>
      </c>
      <c r="CG11" s="1">
        <v>39569</v>
      </c>
      <c r="CH11">
        <v>111.8</v>
      </c>
      <c r="CI11" s="1">
        <v>39601</v>
      </c>
      <c r="CJ11">
        <v>128.05000000000001</v>
      </c>
      <c r="CK11" s="1">
        <v>39631</v>
      </c>
      <c r="CL11">
        <v>144.13999999999999</v>
      </c>
      <c r="CM11" s="1">
        <v>39660</v>
      </c>
      <c r="CN11">
        <v>124.51</v>
      </c>
      <c r="CO11" s="1">
        <v>39693</v>
      </c>
      <c r="CP11">
        <v>110.3</v>
      </c>
      <c r="CQ11" s="1">
        <v>39722</v>
      </c>
      <c r="CR11">
        <v>97.92</v>
      </c>
      <c r="CS11" s="1">
        <v>39756</v>
      </c>
      <c r="CT11">
        <v>71.19</v>
      </c>
      <c r="CU11" s="1">
        <v>39785</v>
      </c>
      <c r="CV11">
        <v>48.32</v>
      </c>
      <c r="CW11" s="1">
        <v>39813</v>
      </c>
      <c r="CX11">
        <v>48.59</v>
      </c>
      <c r="CY11" s="1">
        <v>39843</v>
      </c>
      <c r="CZ11">
        <v>46.13</v>
      </c>
      <c r="DA11" s="1">
        <v>39874</v>
      </c>
      <c r="DB11">
        <v>42.45</v>
      </c>
      <c r="DC11" s="1">
        <v>39904</v>
      </c>
      <c r="DD11">
        <v>50.2</v>
      </c>
      <c r="DE11" s="1">
        <v>39933</v>
      </c>
      <c r="DF11">
        <v>52.28</v>
      </c>
      <c r="DG11" s="1">
        <v>39966</v>
      </c>
      <c r="DH11">
        <v>69.430000000000007</v>
      </c>
      <c r="DI11" s="1">
        <v>39996</v>
      </c>
      <c r="DJ11">
        <v>67.739999999999995</v>
      </c>
      <c r="DK11" s="1">
        <v>40024</v>
      </c>
      <c r="DL11">
        <v>68.92</v>
      </c>
      <c r="DM11" s="1">
        <v>40057</v>
      </c>
      <c r="DN11">
        <v>68.72</v>
      </c>
      <c r="DO11" s="1">
        <v>40087</v>
      </c>
      <c r="DP11">
        <v>71.2</v>
      </c>
      <c r="DQ11" s="1">
        <v>40121</v>
      </c>
      <c r="DR11">
        <v>81.069999999999993</v>
      </c>
      <c r="DS11" s="1">
        <v>40150</v>
      </c>
      <c r="DT11">
        <v>78.209999999999994</v>
      </c>
      <c r="DU11" s="1">
        <v>40178</v>
      </c>
      <c r="DV11">
        <v>80.02</v>
      </c>
      <c r="DW11" s="1">
        <v>40207</v>
      </c>
      <c r="DX11">
        <v>73.349999999999994</v>
      </c>
      <c r="DY11" s="1">
        <v>40238</v>
      </c>
      <c r="DZ11">
        <v>79.08</v>
      </c>
      <c r="EA11" s="1">
        <v>40269</v>
      </c>
      <c r="EB11">
        <v>85.34</v>
      </c>
      <c r="EC11" s="1">
        <v>40297</v>
      </c>
      <c r="ED11">
        <v>87.25</v>
      </c>
      <c r="EE11" s="1">
        <v>40331</v>
      </c>
      <c r="EF11">
        <v>74.5</v>
      </c>
      <c r="EG11" s="1">
        <v>40360</v>
      </c>
      <c r="EH11">
        <v>73.459999999999994</v>
      </c>
      <c r="EI11" s="1">
        <v>40389</v>
      </c>
      <c r="EJ11">
        <v>79.39</v>
      </c>
      <c r="EK11" s="1">
        <v>40422</v>
      </c>
      <c r="EL11">
        <v>75.36</v>
      </c>
      <c r="EM11" s="1">
        <v>40451</v>
      </c>
      <c r="EN11">
        <v>80.95</v>
      </c>
      <c r="EO11" s="1">
        <v>40486</v>
      </c>
      <c r="EP11">
        <v>87.16</v>
      </c>
      <c r="EQ11" s="1">
        <v>40515</v>
      </c>
      <c r="ER11">
        <v>89.59</v>
      </c>
      <c r="ES11" s="1">
        <v>40543</v>
      </c>
      <c r="ET11">
        <v>92.22</v>
      </c>
      <c r="EU11" s="1">
        <v>40574</v>
      </c>
      <c r="EV11">
        <v>94.28</v>
      </c>
      <c r="EW11" s="1">
        <v>40604</v>
      </c>
      <c r="EX11">
        <v>103.48</v>
      </c>
      <c r="EY11" s="1">
        <v>40633</v>
      </c>
      <c r="EZ11">
        <v>107.24</v>
      </c>
      <c r="FA11" s="1">
        <v>40665</v>
      </c>
      <c r="FB11">
        <v>114.04</v>
      </c>
      <c r="FC11" s="1">
        <v>40696</v>
      </c>
      <c r="FD11">
        <v>101</v>
      </c>
      <c r="FE11" s="1">
        <v>40724</v>
      </c>
      <c r="FF11">
        <v>95.96</v>
      </c>
      <c r="FG11" s="1">
        <v>40756</v>
      </c>
      <c r="FH11">
        <v>95.33</v>
      </c>
      <c r="FI11" s="1">
        <v>40787</v>
      </c>
      <c r="FJ11">
        <v>89.24</v>
      </c>
      <c r="FK11" s="1">
        <v>40815</v>
      </c>
      <c r="FL11">
        <v>82.34</v>
      </c>
      <c r="FM11" s="1">
        <v>40850</v>
      </c>
      <c r="FN11">
        <v>93.91</v>
      </c>
      <c r="FO11" s="1">
        <v>40879</v>
      </c>
      <c r="FP11">
        <v>101.09</v>
      </c>
      <c r="FQ11" s="1">
        <v>40907</v>
      </c>
      <c r="FR11">
        <v>99</v>
      </c>
      <c r="FS11" s="1">
        <v>40939</v>
      </c>
      <c r="FT11">
        <v>98.85</v>
      </c>
      <c r="FU11" s="1">
        <v>40970</v>
      </c>
      <c r="FV11">
        <v>107.17</v>
      </c>
      <c r="FW11" s="1">
        <v>40998</v>
      </c>
      <c r="FX11">
        <v>103.54</v>
      </c>
      <c r="FY11" s="1">
        <v>41030</v>
      </c>
      <c r="FZ11">
        <v>106.5</v>
      </c>
      <c r="GA11" s="1">
        <v>41061</v>
      </c>
      <c r="GB11">
        <v>83.56</v>
      </c>
      <c r="GC11" s="1">
        <v>41092</v>
      </c>
      <c r="GD11">
        <v>84.15</v>
      </c>
      <c r="GE11" s="1">
        <v>41122</v>
      </c>
      <c r="GF11">
        <v>89.17</v>
      </c>
      <c r="GG11" s="1">
        <v>41151</v>
      </c>
      <c r="GH11">
        <v>94.96</v>
      </c>
      <c r="GI11" s="1">
        <v>41183</v>
      </c>
      <c r="GJ11">
        <v>92.85</v>
      </c>
      <c r="GK11" s="1">
        <v>41215</v>
      </c>
      <c r="GL11">
        <v>85.4</v>
      </c>
      <c r="GM11" s="1">
        <v>41246</v>
      </c>
      <c r="GN11">
        <v>89.69</v>
      </c>
      <c r="GO11" s="1">
        <v>41274</v>
      </c>
      <c r="GP11">
        <v>92.27</v>
      </c>
      <c r="GQ11" s="1">
        <v>41305</v>
      </c>
      <c r="GR11">
        <v>97.96</v>
      </c>
      <c r="GS11" s="1">
        <v>41334</v>
      </c>
      <c r="GT11">
        <v>91.14</v>
      </c>
      <c r="GU11" s="1">
        <v>41366</v>
      </c>
      <c r="GV11">
        <v>97.5</v>
      </c>
      <c r="GW11" s="1">
        <v>41395</v>
      </c>
      <c r="GX11">
        <v>91.24</v>
      </c>
      <c r="GY11" s="1">
        <v>41425</v>
      </c>
      <c r="GZ11">
        <v>92.21</v>
      </c>
      <c r="HA11" s="1">
        <v>41457</v>
      </c>
      <c r="HB11">
        <v>99.42</v>
      </c>
      <c r="HC11" s="1">
        <v>41487</v>
      </c>
      <c r="HD11">
        <v>106.93</v>
      </c>
      <c r="HE11" s="1">
        <v>41516</v>
      </c>
      <c r="HF11">
        <v>107.08</v>
      </c>
      <c r="HG11" s="1">
        <v>41548</v>
      </c>
      <c r="HH11">
        <v>101.69</v>
      </c>
      <c r="HI11" s="1">
        <v>41582</v>
      </c>
      <c r="HJ11">
        <v>94.98</v>
      </c>
      <c r="HK11" s="1">
        <v>41611</v>
      </c>
      <c r="HL11">
        <v>96.27</v>
      </c>
      <c r="HM11" s="1">
        <v>41639</v>
      </c>
      <c r="HN11">
        <v>98.55</v>
      </c>
      <c r="HO11" s="1">
        <v>41670</v>
      </c>
      <c r="HP11">
        <v>96.71</v>
      </c>
      <c r="HQ11" s="1">
        <v>41698</v>
      </c>
      <c r="HR11">
        <v>101.89</v>
      </c>
      <c r="HS11" s="1">
        <v>41730</v>
      </c>
      <c r="HT11">
        <v>99.05</v>
      </c>
      <c r="HU11" s="1">
        <v>41761</v>
      </c>
      <c r="HV11">
        <v>99.04</v>
      </c>
      <c r="HW11" s="1">
        <v>41792</v>
      </c>
      <c r="HX11">
        <v>101.79</v>
      </c>
      <c r="HY11" s="1">
        <v>41822</v>
      </c>
      <c r="HZ11">
        <v>103.91</v>
      </c>
      <c r="IA11" s="1">
        <v>41851</v>
      </c>
      <c r="IB11">
        <v>97.32</v>
      </c>
      <c r="IC11" s="1">
        <v>41884</v>
      </c>
      <c r="ID11">
        <v>92.1</v>
      </c>
      <c r="IE11" s="1">
        <v>41913</v>
      </c>
      <c r="IF11">
        <v>89.74</v>
      </c>
      <c r="IG11" s="1">
        <v>41947</v>
      </c>
      <c r="IH11">
        <v>77.19</v>
      </c>
      <c r="II11" s="1">
        <v>41976</v>
      </c>
      <c r="IJ11">
        <v>67.459999999999994</v>
      </c>
      <c r="IK11" s="1">
        <v>42004</v>
      </c>
      <c r="IL11">
        <v>53.7</v>
      </c>
      <c r="IM11" s="1">
        <v>42034</v>
      </c>
      <c r="IN11">
        <v>48.99</v>
      </c>
      <c r="IO11" s="1">
        <v>42065</v>
      </c>
      <c r="IP11">
        <v>51.52</v>
      </c>
      <c r="IQ11" s="1">
        <v>42095</v>
      </c>
      <c r="IR11">
        <v>51.75</v>
      </c>
      <c r="IS11" s="1">
        <v>42124</v>
      </c>
      <c r="IT11">
        <v>60.71</v>
      </c>
      <c r="IU11" s="1">
        <v>42157</v>
      </c>
      <c r="IV11">
        <v>61.52</v>
      </c>
      <c r="IW11" s="1">
        <v>42187</v>
      </c>
      <c r="IX11">
        <v>57.3</v>
      </c>
      <c r="IY11" s="1">
        <v>42215</v>
      </c>
      <c r="IZ11">
        <v>48.91</v>
      </c>
      <c r="JA11" s="1">
        <v>42248</v>
      </c>
      <c r="JB11">
        <v>46.02</v>
      </c>
      <c r="JC11" s="1">
        <v>42278</v>
      </c>
      <c r="JD11">
        <v>45.22</v>
      </c>
      <c r="JE11" s="1">
        <v>42312</v>
      </c>
      <c r="JF11">
        <v>47.21</v>
      </c>
      <c r="JG11" s="1">
        <v>42341</v>
      </c>
      <c r="JH11">
        <v>42.5</v>
      </c>
      <c r="JI11" s="1">
        <v>42373</v>
      </c>
      <c r="JJ11">
        <v>37.950000000000003</v>
      </c>
      <c r="JK11" s="1">
        <v>42401</v>
      </c>
      <c r="JL11">
        <v>33.36</v>
      </c>
      <c r="JM11" s="1">
        <v>42430</v>
      </c>
      <c r="JN11">
        <v>36.15</v>
      </c>
      <c r="JO11" s="1">
        <v>42461</v>
      </c>
      <c r="JP11">
        <v>38.200000000000003</v>
      </c>
      <c r="JQ11" s="1">
        <v>42489</v>
      </c>
      <c r="JR11">
        <v>46.69</v>
      </c>
      <c r="JS11" s="1">
        <v>42523</v>
      </c>
      <c r="JT11">
        <v>49.66</v>
      </c>
      <c r="JU11" s="1">
        <v>42551</v>
      </c>
      <c r="JV11">
        <v>49.01</v>
      </c>
      <c r="JW11" s="1">
        <v>42583</v>
      </c>
      <c r="JX11">
        <v>40.840000000000003</v>
      </c>
      <c r="JY11" s="1">
        <v>42614</v>
      </c>
      <c r="JZ11">
        <v>43.75</v>
      </c>
      <c r="KA11" s="1">
        <v>42642</v>
      </c>
      <c r="KB11">
        <v>48.4</v>
      </c>
      <c r="KC11" s="1">
        <v>42677</v>
      </c>
      <c r="KD11">
        <v>45.25</v>
      </c>
      <c r="KE11" s="1">
        <v>42706</v>
      </c>
      <c r="KF11">
        <v>52.65</v>
      </c>
      <c r="KG11" s="1">
        <v>42734</v>
      </c>
      <c r="KH11">
        <v>54.66</v>
      </c>
      <c r="KI11" s="1">
        <v>42765</v>
      </c>
      <c r="KJ11">
        <v>53.24</v>
      </c>
      <c r="KK11" s="1">
        <v>42796</v>
      </c>
      <c r="KL11">
        <v>53.07</v>
      </c>
      <c r="KM11" s="1">
        <v>42824</v>
      </c>
      <c r="KN11">
        <v>50.78</v>
      </c>
      <c r="KO11" s="1">
        <v>42856</v>
      </c>
      <c r="KP11">
        <v>49.16</v>
      </c>
      <c r="KQ11" s="1">
        <v>42888</v>
      </c>
      <c r="KR11">
        <v>47.87</v>
      </c>
      <c r="KS11" s="1">
        <v>42916</v>
      </c>
      <c r="KT11">
        <v>46.29</v>
      </c>
      <c r="KU11" s="1">
        <v>42948</v>
      </c>
      <c r="KV11">
        <v>49.29</v>
      </c>
      <c r="KW11" s="1">
        <v>42978</v>
      </c>
      <c r="KX11">
        <v>47.96</v>
      </c>
      <c r="KY11" s="1">
        <v>43007</v>
      </c>
      <c r="KZ11">
        <v>51.95</v>
      </c>
      <c r="LA11" s="1">
        <v>43041</v>
      </c>
      <c r="LB11">
        <v>54.77</v>
      </c>
      <c r="LC11" s="1">
        <v>43070</v>
      </c>
      <c r="LD11">
        <v>58.38</v>
      </c>
      <c r="LE11" s="1">
        <v>43098</v>
      </c>
      <c r="LF11">
        <v>60.44</v>
      </c>
      <c r="LG11" s="1">
        <v>43130</v>
      </c>
      <c r="LH11">
        <v>64.349999999999994</v>
      </c>
      <c r="LI11" s="1">
        <v>43161</v>
      </c>
      <c r="LJ11">
        <v>61.09</v>
      </c>
      <c r="LK11" s="1">
        <v>43192</v>
      </c>
      <c r="LL11">
        <v>62.99</v>
      </c>
      <c r="LM11" s="1">
        <v>43221</v>
      </c>
      <c r="LN11">
        <v>67.13</v>
      </c>
      <c r="LO11" s="1">
        <v>43252</v>
      </c>
      <c r="LP11">
        <v>65.77</v>
      </c>
      <c r="LQ11" s="1">
        <v>43283</v>
      </c>
      <c r="LR11">
        <v>71.62</v>
      </c>
      <c r="LS11" s="1">
        <v>43313</v>
      </c>
      <c r="LT11">
        <v>66.5</v>
      </c>
      <c r="LU11" s="1">
        <v>43342</v>
      </c>
      <c r="LV11">
        <v>69.81</v>
      </c>
      <c r="LW11" s="1">
        <v>43374</v>
      </c>
      <c r="LX11">
        <v>75.14</v>
      </c>
      <c r="LY11" s="1">
        <v>43406</v>
      </c>
      <c r="LZ11">
        <v>63.28</v>
      </c>
      <c r="MA11" s="1">
        <v>43437</v>
      </c>
      <c r="MB11">
        <v>53.14</v>
      </c>
      <c r="MC11" s="1">
        <v>43465</v>
      </c>
      <c r="MD11">
        <v>45.72</v>
      </c>
      <c r="ME11" s="1">
        <v>43496</v>
      </c>
      <c r="MF11">
        <v>54.04</v>
      </c>
      <c r="MG11" s="1">
        <v>43525</v>
      </c>
      <c r="MH11">
        <v>56.19</v>
      </c>
      <c r="MI11" s="1">
        <v>43556</v>
      </c>
      <c r="MJ11">
        <v>61.71</v>
      </c>
      <c r="MK11" s="1">
        <v>43587</v>
      </c>
      <c r="ML11">
        <v>61.9</v>
      </c>
      <c r="MM11" s="1">
        <v>43616</v>
      </c>
      <c r="MN11">
        <v>53.64</v>
      </c>
      <c r="MO11" s="1">
        <v>43648</v>
      </c>
      <c r="MP11">
        <v>56.34</v>
      </c>
      <c r="MQ11" s="1">
        <v>43678</v>
      </c>
      <c r="MR11">
        <v>54.01</v>
      </c>
      <c r="MS11" s="1">
        <v>43707</v>
      </c>
      <c r="MT11">
        <v>54.89</v>
      </c>
      <c r="MU11" s="1">
        <v>43739</v>
      </c>
      <c r="MV11">
        <v>53.5</v>
      </c>
    </row>
    <row r="12" spans="1:360" x14ac:dyDescent="0.3">
      <c r="A12" s="1">
        <v>38296</v>
      </c>
      <c r="B12">
        <v>49.62</v>
      </c>
      <c r="C12" s="1">
        <v>38328</v>
      </c>
      <c r="D12">
        <v>41.81</v>
      </c>
      <c r="E12" s="1">
        <v>38356</v>
      </c>
      <c r="F12">
        <v>44.08</v>
      </c>
      <c r="G12" s="1">
        <v>38384</v>
      </c>
      <c r="H12">
        <v>47.57</v>
      </c>
      <c r="I12" s="1">
        <v>38414</v>
      </c>
      <c r="J12">
        <v>54.16</v>
      </c>
      <c r="K12" s="1">
        <v>38446</v>
      </c>
      <c r="L12">
        <v>58.1</v>
      </c>
      <c r="M12" s="1">
        <v>38474</v>
      </c>
      <c r="N12">
        <v>52.64</v>
      </c>
      <c r="O12" s="1">
        <v>38506</v>
      </c>
      <c r="P12">
        <v>55.98</v>
      </c>
      <c r="Q12" s="1">
        <v>38534</v>
      </c>
      <c r="R12">
        <v>59.81</v>
      </c>
      <c r="S12" s="1">
        <v>38566</v>
      </c>
      <c r="T12">
        <v>62.87</v>
      </c>
      <c r="U12" s="1">
        <v>38597</v>
      </c>
      <c r="V12">
        <v>68.16</v>
      </c>
      <c r="W12" s="1">
        <v>38625</v>
      </c>
      <c r="X12">
        <v>66.23</v>
      </c>
      <c r="Y12" s="1">
        <v>38660</v>
      </c>
      <c r="Z12" s="2">
        <v>61.5</v>
      </c>
      <c r="AA12" s="1">
        <v>38692</v>
      </c>
      <c r="AB12">
        <v>60.85</v>
      </c>
      <c r="AC12" s="1">
        <v>38720</v>
      </c>
      <c r="AD12" s="2">
        <v>63.99</v>
      </c>
      <c r="AE12" s="1">
        <v>38748</v>
      </c>
      <c r="AF12">
        <v>68.739999999999995</v>
      </c>
      <c r="AG12" s="1">
        <v>38779</v>
      </c>
      <c r="AH12">
        <v>65.36</v>
      </c>
      <c r="AI12" s="1">
        <v>38807</v>
      </c>
      <c r="AJ12">
        <v>67.930000000000007</v>
      </c>
      <c r="AK12" s="1">
        <v>38839</v>
      </c>
      <c r="AL12">
        <v>76.06</v>
      </c>
      <c r="AM12" s="1">
        <v>38873</v>
      </c>
      <c r="AN12">
        <v>73.34</v>
      </c>
      <c r="AO12" s="1">
        <v>38901</v>
      </c>
      <c r="AP12">
        <v>74.81</v>
      </c>
      <c r="AQ12" s="1">
        <v>38931</v>
      </c>
      <c r="AR12">
        <v>76.900000000000006</v>
      </c>
      <c r="AS12" s="1">
        <v>38961</v>
      </c>
      <c r="AT12">
        <v>70.37</v>
      </c>
      <c r="AU12" s="1">
        <v>38992</v>
      </c>
      <c r="AV12">
        <v>62.32</v>
      </c>
      <c r="AW12" s="1">
        <v>39024</v>
      </c>
      <c r="AX12">
        <v>60.88</v>
      </c>
      <c r="AY12" s="1">
        <v>39055</v>
      </c>
      <c r="AZ12">
        <v>64.03</v>
      </c>
      <c r="BA12" s="1">
        <v>39084</v>
      </c>
      <c r="BB12">
        <v>62.38</v>
      </c>
      <c r="BC12" s="1">
        <v>39113</v>
      </c>
      <c r="BD12">
        <v>58.85</v>
      </c>
      <c r="BE12" s="1">
        <v>39146</v>
      </c>
      <c r="BF12">
        <v>61.3</v>
      </c>
      <c r="BG12" s="1">
        <v>39174</v>
      </c>
      <c r="BH12">
        <v>67.55</v>
      </c>
      <c r="BI12" s="1">
        <v>39204</v>
      </c>
      <c r="BJ12">
        <v>65.349999999999994</v>
      </c>
      <c r="BK12" s="1">
        <v>39237</v>
      </c>
      <c r="BL12">
        <v>67.290000000000006</v>
      </c>
      <c r="BM12" s="1">
        <v>39266</v>
      </c>
      <c r="BN12">
        <v>71.87</v>
      </c>
      <c r="BO12" s="1">
        <v>39296</v>
      </c>
      <c r="BP12">
        <v>76.55</v>
      </c>
      <c r="BQ12" s="1">
        <v>39325</v>
      </c>
      <c r="BR12">
        <v>73.319999999999993</v>
      </c>
      <c r="BS12" s="1">
        <v>39357</v>
      </c>
      <c r="BT12">
        <v>79.040000000000006</v>
      </c>
      <c r="BU12" s="1">
        <v>39391</v>
      </c>
      <c r="BV12">
        <v>93.12</v>
      </c>
      <c r="BW12" s="1">
        <v>39420</v>
      </c>
      <c r="BX12">
        <v>88.11</v>
      </c>
      <c r="BY12" s="1">
        <v>39450</v>
      </c>
      <c r="BZ12">
        <v>98.94</v>
      </c>
      <c r="CA12" s="1">
        <v>39482</v>
      </c>
      <c r="CB12">
        <v>90.07</v>
      </c>
      <c r="CC12" s="1">
        <v>39510</v>
      </c>
      <c r="CD12">
        <v>102.01</v>
      </c>
      <c r="CE12" s="1">
        <v>39541</v>
      </c>
      <c r="CF12">
        <v>103.26</v>
      </c>
      <c r="CG12" s="1">
        <v>39570</v>
      </c>
      <c r="CH12">
        <v>115.79</v>
      </c>
      <c r="CI12" s="1">
        <v>39602</v>
      </c>
      <c r="CJ12">
        <v>124.7</v>
      </c>
      <c r="CK12" s="1">
        <v>39632</v>
      </c>
      <c r="CL12">
        <v>145.86000000000001</v>
      </c>
      <c r="CM12" s="1">
        <v>39661</v>
      </c>
      <c r="CN12">
        <v>125.5</v>
      </c>
      <c r="CO12" s="1">
        <v>39694</v>
      </c>
      <c r="CP12">
        <v>109.87</v>
      </c>
      <c r="CQ12" s="1">
        <v>39723</v>
      </c>
      <c r="CR12">
        <v>93.29</v>
      </c>
      <c r="CS12" s="1">
        <v>39757</v>
      </c>
      <c r="CT12">
        <v>66.010000000000005</v>
      </c>
      <c r="CU12" s="1">
        <v>39786</v>
      </c>
      <c r="CV12">
        <v>45.21</v>
      </c>
      <c r="CW12" s="1">
        <v>39815</v>
      </c>
      <c r="CX12">
        <v>50.21</v>
      </c>
      <c r="CY12" s="1">
        <v>39846</v>
      </c>
      <c r="CZ12">
        <v>43.92</v>
      </c>
      <c r="DA12" s="1">
        <v>39875</v>
      </c>
      <c r="DB12">
        <v>43.91</v>
      </c>
      <c r="DC12" s="1">
        <v>39905</v>
      </c>
      <c r="DD12">
        <v>54.52</v>
      </c>
      <c r="DE12" s="1">
        <v>39934</v>
      </c>
      <c r="DF12">
        <v>54.54</v>
      </c>
      <c r="DG12" s="1">
        <v>39967</v>
      </c>
      <c r="DH12">
        <v>67.09</v>
      </c>
      <c r="DI12" s="1">
        <v>40000</v>
      </c>
      <c r="DJ12">
        <v>64.97</v>
      </c>
      <c r="DK12" s="1">
        <v>40025</v>
      </c>
      <c r="DL12">
        <v>71.150000000000006</v>
      </c>
      <c r="DM12" s="1">
        <v>40058</v>
      </c>
      <c r="DN12">
        <v>68.680000000000007</v>
      </c>
      <c r="DO12" s="1">
        <v>40088</v>
      </c>
      <c r="DP12">
        <v>70.33</v>
      </c>
      <c r="DQ12" s="1">
        <v>40122</v>
      </c>
      <c r="DR12">
        <v>80.28</v>
      </c>
      <c r="DS12" s="1">
        <v>40151</v>
      </c>
      <c r="DT12">
        <v>77.25</v>
      </c>
      <c r="DU12" s="1">
        <v>40182</v>
      </c>
      <c r="DV12">
        <v>82.12</v>
      </c>
      <c r="DW12" s="1">
        <v>40210</v>
      </c>
      <c r="DX12">
        <v>74.91</v>
      </c>
      <c r="DY12" s="1">
        <v>40239</v>
      </c>
      <c r="DZ12">
        <v>80.06</v>
      </c>
      <c r="EA12" s="1">
        <v>40273</v>
      </c>
      <c r="EB12">
        <v>87.13</v>
      </c>
      <c r="EC12" s="1">
        <v>40298</v>
      </c>
      <c r="ED12">
        <v>88.36</v>
      </c>
      <c r="EE12" s="1">
        <v>40332</v>
      </c>
      <c r="EF12">
        <v>76.05</v>
      </c>
      <c r="EG12" s="1">
        <v>40361</v>
      </c>
      <c r="EH12">
        <v>72.599999999999994</v>
      </c>
      <c r="EI12" s="1">
        <v>40392</v>
      </c>
      <c r="EJ12">
        <v>81.760000000000005</v>
      </c>
      <c r="EK12" s="1">
        <v>40423</v>
      </c>
      <c r="EL12">
        <v>76.239999999999995</v>
      </c>
      <c r="EM12" s="1">
        <v>40452</v>
      </c>
      <c r="EN12">
        <v>82.5</v>
      </c>
      <c r="EO12" s="1">
        <v>40487</v>
      </c>
      <c r="EP12">
        <v>87.48</v>
      </c>
      <c r="EQ12" s="1">
        <v>40518</v>
      </c>
      <c r="ER12">
        <v>89.74</v>
      </c>
      <c r="ES12" s="1">
        <v>40546</v>
      </c>
      <c r="ET12">
        <v>92.43</v>
      </c>
      <c r="EU12" s="1">
        <v>40575</v>
      </c>
      <c r="EV12">
        <v>93.5</v>
      </c>
      <c r="EW12" s="1">
        <v>40605</v>
      </c>
      <c r="EX12">
        <v>103.09</v>
      </c>
      <c r="EY12" s="1">
        <v>40634</v>
      </c>
      <c r="EZ12">
        <v>108.5</v>
      </c>
      <c r="FA12" s="1">
        <v>40666</v>
      </c>
      <c r="FB12">
        <v>111.56</v>
      </c>
      <c r="FC12" s="1">
        <v>40697</v>
      </c>
      <c r="FD12">
        <v>100.8</v>
      </c>
      <c r="FE12" s="1">
        <v>40725</v>
      </c>
      <c r="FF12">
        <v>95.51</v>
      </c>
      <c r="FG12" s="1">
        <v>40757</v>
      </c>
      <c r="FH12">
        <v>94.2</v>
      </c>
      <c r="FI12" s="1">
        <v>40788</v>
      </c>
      <c r="FJ12">
        <v>86.74</v>
      </c>
      <c r="FK12" s="1">
        <v>40816</v>
      </c>
      <c r="FL12">
        <v>79.33</v>
      </c>
      <c r="FM12" s="1">
        <v>40851</v>
      </c>
      <c r="FN12">
        <v>94.19</v>
      </c>
      <c r="FO12" s="1">
        <v>40882</v>
      </c>
      <c r="FP12">
        <v>101.13</v>
      </c>
      <c r="FQ12" s="1">
        <v>40911</v>
      </c>
      <c r="FR12">
        <v>103.14</v>
      </c>
      <c r="FS12" s="1">
        <v>40940</v>
      </c>
      <c r="FT12">
        <v>97.99</v>
      </c>
      <c r="FU12" s="1">
        <v>40973</v>
      </c>
      <c r="FV12">
        <v>107.18</v>
      </c>
      <c r="FW12" s="1">
        <v>41001</v>
      </c>
      <c r="FX12">
        <v>105.76</v>
      </c>
      <c r="FY12" s="1">
        <v>41031</v>
      </c>
      <c r="FZ12">
        <v>105.58</v>
      </c>
      <c r="GA12" s="1">
        <v>41064</v>
      </c>
      <c r="GB12">
        <v>84.27</v>
      </c>
      <c r="GC12" s="1">
        <v>41093</v>
      </c>
      <c r="GD12">
        <v>88.03</v>
      </c>
      <c r="GE12" s="1">
        <v>41123</v>
      </c>
      <c r="GF12">
        <v>87.41</v>
      </c>
      <c r="GG12" s="1">
        <v>41152</v>
      </c>
      <c r="GH12">
        <v>96.76</v>
      </c>
      <c r="GI12" s="1">
        <v>41184</v>
      </c>
      <c r="GJ12">
        <v>92.27</v>
      </c>
      <c r="GK12" s="1">
        <v>41218</v>
      </c>
      <c r="GL12">
        <v>86.14</v>
      </c>
      <c r="GM12" s="1">
        <v>41247</v>
      </c>
      <c r="GN12">
        <v>89.08</v>
      </c>
      <c r="GO12" s="1">
        <v>41276</v>
      </c>
      <c r="GP12">
        <v>93.55</v>
      </c>
      <c r="GQ12" s="1">
        <v>41306</v>
      </c>
      <c r="GR12">
        <v>98.24</v>
      </c>
      <c r="GS12" s="1">
        <v>41337</v>
      </c>
      <c r="GT12">
        <v>90.58</v>
      </c>
      <c r="GU12" s="1">
        <v>41367</v>
      </c>
      <c r="GV12">
        <v>94.77</v>
      </c>
      <c r="GW12" s="1">
        <v>41396</v>
      </c>
      <c r="GX12">
        <v>94.2</v>
      </c>
      <c r="GY12" s="1">
        <v>41428</v>
      </c>
      <c r="GZ12">
        <v>93.67</v>
      </c>
      <c r="HA12" s="1">
        <v>41458</v>
      </c>
      <c r="HB12">
        <v>101.11</v>
      </c>
      <c r="HC12" s="1">
        <v>41488</v>
      </c>
      <c r="HD12">
        <v>106.24</v>
      </c>
      <c r="HE12" s="1">
        <v>41520</v>
      </c>
      <c r="HF12">
        <v>107.85</v>
      </c>
      <c r="HG12" s="1">
        <v>41549</v>
      </c>
      <c r="HH12">
        <v>103.64</v>
      </c>
      <c r="HI12" s="1">
        <v>41583</v>
      </c>
      <c r="HJ12">
        <v>93.73</v>
      </c>
      <c r="HK12" s="1">
        <v>41612</v>
      </c>
      <c r="HL12">
        <v>97.43</v>
      </c>
      <c r="HM12" s="1">
        <v>41641</v>
      </c>
      <c r="HN12">
        <v>95.62</v>
      </c>
      <c r="HO12" s="1">
        <v>41673</v>
      </c>
      <c r="HP12">
        <v>95.72</v>
      </c>
      <c r="HQ12" s="1">
        <v>41701</v>
      </c>
      <c r="HR12">
        <v>104.22</v>
      </c>
      <c r="HS12" s="1">
        <v>41731</v>
      </c>
      <c r="HT12">
        <v>98.9</v>
      </c>
      <c r="HU12" s="1">
        <v>41764</v>
      </c>
      <c r="HV12">
        <v>98.73</v>
      </c>
      <c r="HW12" s="1">
        <v>41793</v>
      </c>
      <c r="HX12">
        <v>101.97</v>
      </c>
      <c r="HY12" s="1">
        <v>41823</v>
      </c>
      <c r="HZ12">
        <v>103.51</v>
      </c>
      <c r="IA12" s="1">
        <v>41852</v>
      </c>
      <c r="IB12">
        <v>96.94</v>
      </c>
      <c r="IC12" s="1">
        <v>41885</v>
      </c>
      <c r="ID12">
        <v>94.68</v>
      </c>
      <c r="IE12" s="1">
        <v>41914</v>
      </c>
      <c r="IF12">
        <v>89.88</v>
      </c>
      <c r="IG12" s="1">
        <v>41948</v>
      </c>
      <c r="IH12">
        <v>78.599999999999994</v>
      </c>
      <c r="II12" s="1">
        <v>41977</v>
      </c>
      <c r="IJ12">
        <v>66.900000000000006</v>
      </c>
      <c r="IK12" s="1">
        <v>42006</v>
      </c>
      <c r="IL12">
        <v>53.11</v>
      </c>
      <c r="IM12" s="1">
        <v>42037</v>
      </c>
      <c r="IN12">
        <v>50.45</v>
      </c>
      <c r="IO12" s="1">
        <v>42066</v>
      </c>
      <c r="IP12">
        <v>52.5</v>
      </c>
      <c r="IQ12" s="1">
        <v>42096</v>
      </c>
      <c r="IR12">
        <v>50.6</v>
      </c>
      <c r="IS12" s="1">
        <v>42125</v>
      </c>
      <c r="IT12">
        <v>60.36</v>
      </c>
      <c r="IU12" s="1">
        <v>42158</v>
      </c>
      <c r="IV12">
        <v>59.93</v>
      </c>
      <c r="IW12" s="1">
        <v>42191</v>
      </c>
      <c r="IX12">
        <v>52.84</v>
      </c>
      <c r="IY12" s="1">
        <v>42216</v>
      </c>
      <c r="IZ12">
        <v>47.53</v>
      </c>
      <c r="JA12" s="1">
        <v>42249</v>
      </c>
      <c r="JB12">
        <v>46.86</v>
      </c>
      <c r="JC12" s="1">
        <v>42279</v>
      </c>
      <c r="JD12">
        <v>46</v>
      </c>
      <c r="JE12" s="1">
        <v>42313</v>
      </c>
      <c r="JF12">
        <v>46.24</v>
      </c>
      <c r="JG12" s="1">
        <v>42342</v>
      </c>
      <c r="JH12">
        <v>41.39</v>
      </c>
      <c r="JI12" s="1">
        <v>42374</v>
      </c>
      <c r="JJ12">
        <v>37.18</v>
      </c>
      <c r="JK12" s="1">
        <v>42402</v>
      </c>
      <c r="JL12">
        <v>31.61</v>
      </c>
      <c r="JM12" s="1">
        <v>42431</v>
      </c>
      <c r="JN12">
        <v>36.299999999999997</v>
      </c>
      <c r="JO12" s="1">
        <v>42464</v>
      </c>
      <c r="JP12">
        <v>37.03</v>
      </c>
      <c r="JQ12" s="1">
        <v>42492</v>
      </c>
      <c r="JR12">
        <v>45.48</v>
      </c>
      <c r="JS12" s="1">
        <v>42524</v>
      </c>
      <c r="JT12">
        <v>49.11</v>
      </c>
      <c r="JU12" s="1">
        <v>42552</v>
      </c>
      <c r="JV12">
        <v>49.65</v>
      </c>
      <c r="JW12" s="1">
        <v>42584</v>
      </c>
      <c r="JX12">
        <v>40.299999999999997</v>
      </c>
      <c r="JY12" s="1">
        <v>42615</v>
      </c>
      <c r="JZ12">
        <v>45.04</v>
      </c>
      <c r="KA12" s="1">
        <v>42643</v>
      </c>
      <c r="KB12">
        <v>48.82</v>
      </c>
      <c r="KC12" s="1">
        <v>42678</v>
      </c>
      <c r="KD12">
        <v>44.65</v>
      </c>
      <c r="KE12" s="1">
        <v>42709</v>
      </c>
      <c r="KF12">
        <v>52.83</v>
      </c>
      <c r="KG12" s="1">
        <v>42738</v>
      </c>
      <c r="KH12">
        <v>53.29</v>
      </c>
      <c r="KI12" s="1">
        <v>42766</v>
      </c>
      <c r="KJ12">
        <v>53.42</v>
      </c>
      <c r="KK12" s="1">
        <v>42797</v>
      </c>
      <c r="KL12">
        <v>53.78</v>
      </c>
      <c r="KM12" s="1">
        <v>42825</v>
      </c>
      <c r="KN12">
        <v>51.07</v>
      </c>
      <c r="KO12" s="1">
        <v>42857</v>
      </c>
      <c r="KP12">
        <v>47.99</v>
      </c>
      <c r="KQ12" s="1">
        <v>42891</v>
      </c>
      <c r="KR12">
        <v>47.58</v>
      </c>
      <c r="KS12" s="1">
        <v>42919</v>
      </c>
      <c r="KT12">
        <v>47.29</v>
      </c>
      <c r="KU12" s="1">
        <v>42949</v>
      </c>
      <c r="KV12">
        <v>49.73</v>
      </c>
      <c r="KW12" s="1">
        <v>42979</v>
      </c>
      <c r="KX12">
        <v>47.99</v>
      </c>
      <c r="KY12" s="1">
        <v>43010</v>
      </c>
      <c r="KZ12">
        <v>50.9</v>
      </c>
      <c r="LA12" s="1">
        <v>43042</v>
      </c>
      <c r="LB12">
        <v>55.86</v>
      </c>
      <c r="LC12" s="1">
        <v>43073</v>
      </c>
      <c r="LD12">
        <v>57.49</v>
      </c>
      <c r="LE12" s="1">
        <v>43102</v>
      </c>
      <c r="LF12">
        <v>60.38</v>
      </c>
      <c r="LG12" s="1">
        <v>43131</v>
      </c>
      <c r="LH12">
        <v>64.56</v>
      </c>
      <c r="LI12" s="1">
        <v>43164</v>
      </c>
      <c r="LJ12">
        <v>62.39</v>
      </c>
      <c r="LK12" s="1">
        <v>43193</v>
      </c>
      <c r="LL12">
        <v>63.46</v>
      </c>
      <c r="LM12" s="1">
        <v>43222</v>
      </c>
      <c r="LN12">
        <v>67.77</v>
      </c>
      <c r="LO12" s="1">
        <v>43255</v>
      </c>
      <c r="LP12">
        <v>64.680000000000007</v>
      </c>
      <c r="LQ12" s="1">
        <v>43284</v>
      </c>
      <c r="LR12">
        <v>71.59</v>
      </c>
      <c r="LS12" s="1">
        <v>43314</v>
      </c>
      <c r="LT12">
        <v>67.66</v>
      </c>
      <c r="LU12" s="1">
        <v>43343</v>
      </c>
      <c r="LV12">
        <v>69.37</v>
      </c>
      <c r="LW12" s="1">
        <v>43375</v>
      </c>
      <c r="LX12">
        <v>75.040000000000006</v>
      </c>
      <c r="LY12" s="1">
        <v>43409</v>
      </c>
      <c r="LZ12">
        <v>63.21</v>
      </c>
      <c r="MA12" s="1">
        <v>43438</v>
      </c>
      <c r="MB12">
        <v>53.46</v>
      </c>
      <c r="MC12" s="1">
        <v>43467</v>
      </c>
      <c r="MD12">
        <v>46.86</v>
      </c>
      <c r="ME12" s="1">
        <v>43497</v>
      </c>
      <c r="MF12">
        <v>55.55</v>
      </c>
      <c r="MG12" s="1">
        <v>43528</v>
      </c>
      <c r="MH12">
        <v>56.97</v>
      </c>
      <c r="MI12" s="1">
        <v>43557</v>
      </c>
      <c r="MJ12">
        <v>62.61</v>
      </c>
      <c r="MK12" s="1">
        <v>43588</v>
      </c>
      <c r="ML12">
        <v>62.04</v>
      </c>
      <c r="MM12" s="1">
        <v>43619</v>
      </c>
      <c r="MN12">
        <v>53.38</v>
      </c>
      <c r="MO12" s="1">
        <v>43649</v>
      </c>
      <c r="MP12">
        <v>57.44</v>
      </c>
      <c r="MQ12" s="1">
        <v>43679</v>
      </c>
      <c r="MR12">
        <v>55.67</v>
      </c>
      <c r="MS12" s="1">
        <v>43711</v>
      </c>
      <c r="MT12">
        <v>53.76</v>
      </c>
      <c r="MU12" s="1">
        <v>43740</v>
      </c>
      <c r="MV12">
        <v>52.51</v>
      </c>
    </row>
    <row r="13" spans="1:360" x14ac:dyDescent="0.3">
      <c r="A13" s="1">
        <v>38299</v>
      </c>
      <c r="B13">
        <v>49.17</v>
      </c>
      <c r="C13" s="1">
        <v>38329</v>
      </c>
      <c r="D13">
        <v>42.31</v>
      </c>
      <c r="E13" s="1">
        <v>38357</v>
      </c>
      <c r="F13">
        <v>43.61</v>
      </c>
      <c r="G13" s="1">
        <v>38385</v>
      </c>
      <c r="H13">
        <v>47.15</v>
      </c>
      <c r="I13" s="1">
        <v>38415</v>
      </c>
      <c r="J13">
        <v>54.28</v>
      </c>
      <c r="K13" s="1">
        <v>38447</v>
      </c>
      <c r="L13">
        <v>57.1</v>
      </c>
      <c r="M13" s="1">
        <v>38475</v>
      </c>
      <c r="N13">
        <v>51.23</v>
      </c>
      <c r="O13" s="1">
        <v>38509</v>
      </c>
      <c r="P13">
        <v>55.69</v>
      </c>
      <c r="Q13" s="1">
        <v>38538</v>
      </c>
      <c r="R13">
        <v>60.74</v>
      </c>
      <c r="S13" s="1">
        <v>38567</v>
      </c>
      <c r="T13">
        <v>61.87</v>
      </c>
      <c r="U13" s="1">
        <v>38601</v>
      </c>
      <c r="V13">
        <v>66.709999999999994</v>
      </c>
      <c r="W13" s="1">
        <v>38628</v>
      </c>
      <c r="X13">
        <v>65.290000000000006</v>
      </c>
      <c r="Y13" s="1">
        <v>38663</v>
      </c>
      <c r="Z13" s="2">
        <v>60.53</v>
      </c>
      <c r="AA13" s="1">
        <v>38693</v>
      </c>
      <c r="AB13">
        <v>60.18</v>
      </c>
      <c r="AC13" s="1">
        <v>38721</v>
      </c>
      <c r="AD13" s="2">
        <v>64.2</v>
      </c>
      <c r="AE13" s="1">
        <v>38749</v>
      </c>
      <c r="AF13">
        <v>67.42</v>
      </c>
      <c r="AG13" s="1">
        <v>38782</v>
      </c>
      <c r="AH13">
        <v>64.05</v>
      </c>
      <c r="AI13" s="1">
        <v>38810</v>
      </c>
      <c r="AJ13">
        <v>68.040000000000006</v>
      </c>
      <c r="AK13" s="1">
        <v>38840</v>
      </c>
      <c r="AL13">
        <v>73.91</v>
      </c>
      <c r="AM13" s="1">
        <v>38874</v>
      </c>
      <c r="AN13">
        <v>73.11</v>
      </c>
      <c r="AO13" s="1">
        <v>38903</v>
      </c>
      <c r="AP13">
        <v>76.16</v>
      </c>
      <c r="AQ13" s="1">
        <v>38932</v>
      </c>
      <c r="AR13">
        <v>76.739999999999995</v>
      </c>
      <c r="AS13" s="1">
        <v>38965</v>
      </c>
      <c r="AT13">
        <v>69.77</v>
      </c>
      <c r="AU13" s="1">
        <v>38993</v>
      </c>
      <c r="AV13">
        <v>60.05</v>
      </c>
      <c r="AW13" s="1">
        <v>39027</v>
      </c>
      <c r="AX13">
        <v>61.75</v>
      </c>
      <c r="AY13" s="1">
        <v>39056</v>
      </c>
      <c r="AZ13">
        <v>63.92</v>
      </c>
      <c r="BA13" s="1">
        <v>39085</v>
      </c>
      <c r="BB13">
        <v>59.41</v>
      </c>
      <c r="BC13" s="1">
        <v>39114</v>
      </c>
      <c r="BD13">
        <v>58.02</v>
      </c>
      <c r="BE13" s="1">
        <v>39147</v>
      </c>
      <c r="BF13">
        <v>62.06</v>
      </c>
      <c r="BG13" s="1">
        <v>39175</v>
      </c>
      <c r="BH13">
        <v>66.290000000000006</v>
      </c>
      <c r="BI13" s="1">
        <v>39205</v>
      </c>
      <c r="BJ13">
        <v>64.95</v>
      </c>
      <c r="BK13" s="1">
        <v>39238</v>
      </c>
      <c r="BL13">
        <v>66.739999999999995</v>
      </c>
      <c r="BM13" s="1">
        <v>39268</v>
      </c>
      <c r="BN13">
        <v>72.150000000000006</v>
      </c>
      <c r="BO13" s="1">
        <v>39297</v>
      </c>
      <c r="BP13">
        <v>75.37</v>
      </c>
      <c r="BQ13" s="1">
        <v>39329</v>
      </c>
      <c r="BR13">
        <v>74.260000000000005</v>
      </c>
      <c r="BS13" s="1">
        <v>39358</v>
      </c>
      <c r="BT13">
        <v>79.02</v>
      </c>
      <c r="BU13" s="1">
        <v>39392</v>
      </c>
      <c r="BV13">
        <v>95.8</v>
      </c>
      <c r="BW13" s="1">
        <v>39421</v>
      </c>
      <c r="BX13">
        <v>87.29</v>
      </c>
      <c r="BY13" s="1">
        <v>39451</v>
      </c>
      <c r="BZ13">
        <v>97.69</v>
      </c>
      <c r="CA13" s="1">
        <v>39483</v>
      </c>
      <c r="CB13">
        <v>88.45</v>
      </c>
      <c r="CC13" s="1">
        <v>39511</v>
      </c>
      <c r="CD13">
        <v>98.97</v>
      </c>
      <c r="CE13" s="1">
        <v>39542</v>
      </c>
      <c r="CF13">
        <v>105.76</v>
      </c>
      <c r="CG13" s="1">
        <v>39573</v>
      </c>
      <c r="CH13">
        <v>119.47</v>
      </c>
      <c r="CI13" s="1">
        <v>39603</v>
      </c>
      <c r="CJ13">
        <v>122.68</v>
      </c>
      <c r="CK13" s="1">
        <v>39636</v>
      </c>
      <c r="CL13">
        <v>142.03</v>
      </c>
      <c r="CM13" s="1">
        <v>39664</v>
      </c>
      <c r="CN13">
        <v>121.69</v>
      </c>
      <c r="CO13" s="1">
        <v>39695</v>
      </c>
      <c r="CP13">
        <v>108.44</v>
      </c>
      <c r="CQ13" s="1">
        <v>39724</v>
      </c>
      <c r="CR13">
        <v>93.01</v>
      </c>
      <c r="CS13" s="1">
        <v>39758</v>
      </c>
      <c r="CT13">
        <v>61.47</v>
      </c>
      <c r="CU13" s="1">
        <v>39787</v>
      </c>
      <c r="CV13">
        <v>42.93</v>
      </c>
      <c r="CW13" s="1">
        <v>39818</v>
      </c>
      <c r="CX13">
        <v>52.69</v>
      </c>
      <c r="CY13" s="1">
        <v>39847</v>
      </c>
      <c r="CZ13">
        <v>44.04</v>
      </c>
      <c r="DA13" s="1">
        <v>39876</v>
      </c>
      <c r="DB13">
        <v>47.2</v>
      </c>
      <c r="DC13" s="1">
        <v>39906</v>
      </c>
      <c r="DD13">
        <v>54.68</v>
      </c>
      <c r="DE13" s="1">
        <v>39937</v>
      </c>
      <c r="DF13">
        <v>56.18</v>
      </c>
      <c r="DG13" s="1">
        <v>39968</v>
      </c>
      <c r="DH13">
        <v>69.69</v>
      </c>
      <c r="DI13" s="1">
        <v>40001</v>
      </c>
      <c r="DJ13">
        <v>63.86</v>
      </c>
      <c r="DK13" s="1">
        <v>40028</v>
      </c>
      <c r="DL13">
        <v>73.180000000000007</v>
      </c>
      <c r="DM13" s="1">
        <v>40059</v>
      </c>
      <c r="DN13">
        <v>68.55</v>
      </c>
      <c r="DO13" s="1">
        <v>40091</v>
      </c>
      <c r="DP13">
        <v>70.61</v>
      </c>
      <c r="DQ13" s="1">
        <v>40123</v>
      </c>
      <c r="DR13">
        <v>78.09</v>
      </c>
      <c r="DS13" s="1">
        <v>40154</v>
      </c>
      <c r="DT13">
        <v>75.91</v>
      </c>
      <c r="DU13" s="1">
        <v>40183</v>
      </c>
      <c r="DV13">
        <v>82.41</v>
      </c>
      <c r="DW13" s="1">
        <v>40211</v>
      </c>
      <c r="DX13">
        <v>77.72</v>
      </c>
      <c r="DY13" s="1">
        <v>40240</v>
      </c>
      <c r="DZ13">
        <v>81.260000000000005</v>
      </c>
      <c r="EA13" s="1">
        <v>40274</v>
      </c>
      <c r="EB13">
        <v>87.39</v>
      </c>
      <c r="EC13" s="1">
        <v>40301</v>
      </c>
      <c r="ED13">
        <v>89.15</v>
      </c>
      <c r="EE13" s="1">
        <v>40333</v>
      </c>
      <c r="EF13">
        <v>72.8</v>
      </c>
      <c r="EG13" s="1">
        <v>40365</v>
      </c>
      <c r="EH13">
        <v>72.510000000000005</v>
      </c>
      <c r="EI13" s="1">
        <v>40393</v>
      </c>
      <c r="EJ13">
        <v>82.99</v>
      </c>
      <c r="EK13" s="1">
        <v>40424</v>
      </c>
      <c r="EL13">
        <v>75.97</v>
      </c>
      <c r="EM13" s="1">
        <v>40455</v>
      </c>
      <c r="EN13">
        <v>82.2</v>
      </c>
      <c r="EO13" s="1">
        <v>40490</v>
      </c>
      <c r="EP13">
        <v>87.71</v>
      </c>
      <c r="EQ13" s="1">
        <v>40519</v>
      </c>
      <c r="ER13">
        <v>89.22</v>
      </c>
      <c r="ES13" s="1">
        <v>40547</v>
      </c>
      <c r="ET13">
        <v>90.42</v>
      </c>
      <c r="EU13" s="1">
        <v>40576</v>
      </c>
      <c r="EV13">
        <v>93.68</v>
      </c>
      <c r="EW13" s="1">
        <v>40606</v>
      </c>
      <c r="EX13">
        <v>105.61</v>
      </c>
      <c r="EY13" s="1">
        <v>40637</v>
      </c>
      <c r="EZ13">
        <v>109.05</v>
      </c>
      <c r="FA13" s="1">
        <v>40667</v>
      </c>
      <c r="FB13">
        <v>109.73</v>
      </c>
      <c r="FC13" s="1">
        <v>40700</v>
      </c>
      <c r="FD13">
        <v>99.6</v>
      </c>
      <c r="FE13" s="1">
        <v>40729</v>
      </c>
      <c r="FF13">
        <v>97.38</v>
      </c>
      <c r="FG13" s="1">
        <v>40758</v>
      </c>
      <c r="FH13">
        <v>92.33</v>
      </c>
      <c r="FI13" s="1">
        <v>40792</v>
      </c>
      <c r="FJ13">
        <v>86.31</v>
      </c>
      <c r="FK13" s="1">
        <v>40819</v>
      </c>
      <c r="FL13">
        <v>77.83</v>
      </c>
      <c r="FM13" s="1">
        <v>40854</v>
      </c>
      <c r="FN13">
        <v>95.45</v>
      </c>
      <c r="FO13" s="1">
        <v>40883</v>
      </c>
      <c r="FP13">
        <v>101.45</v>
      </c>
      <c r="FQ13" s="1">
        <v>40912</v>
      </c>
      <c r="FR13">
        <v>103.4</v>
      </c>
      <c r="FS13" s="1">
        <v>40941</v>
      </c>
      <c r="FT13">
        <v>96.74</v>
      </c>
      <c r="FU13" s="1">
        <v>40974</v>
      </c>
      <c r="FV13">
        <v>105.21</v>
      </c>
      <c r="FW13" s="1">
        <v>41002</v>
      </c>
      <c r="FX13">
        <v>104.55</v>
      </c>
      <c r="FY13" s="1">
        <v>41032</v>
      </c>
      <c r="FZ13">
        <v>102.92</v>
      </c>
      <c r="GA13" s="1">
        <v>41065</v>
      </c>
      <c r="GB13">
        <v>84.57</v>
      </c>
      <c r="GC13" s="1">
        <v>41095</v>
      </c>
      <c r="GD13">
        <v>87.57</v>
      </c>
      <c r="GE13" s="1">
        <v>41124</v>
      </c>
      <c r="GF13">
        <v>91.64</v>
      </c>
      <c r="GG13" s="1">
        <v>41156</v>
      </c>
      <c r="GH13">
        <v>95.64</v>
      </c>
      <c r="GI13" s="1">
        <v>41185</v>
      </c>
      <c r="GJ13">
        <v>88.52</v>
      </c>
      <c r="GK13" s="1">
        <v>41219</v>
      </c>
      <c r="GL13">
        <v>89.17</v>
      </c>
      <c r="GM13" s="1">
        <v>41248</v>
      </c>
      <c r="GN13">
        <v>88.47</v>
      </c>
      <c r="GO13" s="1">
        <v>41277</v>
      </c>
      <c r="GP13">
        <v>93.34</v>
      </c>
      <c r="GQ13" s="1">
        <v>41309</v>
      </c>
      <c r="GR13">
        <v>96.66</v>
      </c>
      <c r="GS13" s="1">
        <v>41338</v>
      </c>
      <c r="GT13">
        <v>91.28</v>
      </c>
      <c r="GU13" s="1">
        <v>41368</v>
      </c>
      <c r="GV13">
        <v>93.56</v>
      </c>
      <c r="GW13" s="1">
        <v>41397</v>
      </c>
      <c r="GX13">
        <v>95.82</v>
      </c>
      <c r="GY13" s="1">
        <v>41429</v>
      </c>
      <c r="GZ13">
        <v>93.55</v>
      </c>
      <c r="HA13" s="1">
        <v>41460</v>
      </c>
      <c r="HB13">
        <v>103.05</v>
      </c>
      <c r="HC13" s="1">
        <v>41491</v>
      </c>
      <c r="HD13">
        <v>105.9</v>
      </c>
      <c r="HE13" s="1">
        <v>41521</v>
      </c>
      <c r="HF13">
        <v>106.59</v>
      </c>
      <c r="HG13" s="1">
        <v>41550</v>
      </c>
      <c r="HH13">
        <v>102.97</v>
      </c>
      <c r="HI13" s="1">
        <v>41584</v>
      </c>
      <c r="HJ13">
        <v>95.13</v>
      </c>
      <c r="HK13" s="1">
        <v>41613</v>
      </c>
      <c r="HL13">
        <v>97.61</v>
      </c>
      <c r="HM13" s="1">
        <v>41642</v>
      </c>
      <c r="HN13">
        <v>94.14</v>
      </c>
      <c r="HO13" s="1">
        <v>41674</v>
      </c>
      <c r="HP13">
        <v>96.46</v>
      </c>
      <c r="HQ13" s="1">
        <v>41702</v>
      </c>
      <c r="HR13">
        <v>102.68</v>
      </c>
      <c r="HS13" s="1">
        <v>41732</v>
      </c>
      <c r="HT13">
        <v>99.63</v>
      </c>
      <c r="HU13" s="1">
        <v>41765</v>
      </c>
      <c r="HV13">
        <v>98.65</v>
      </c>
      <c r="HW13" s="1">
        <v>41794</v>
      </c>
      <c r="HX13">
        <v>101.93</v>
      </c>
      <c r="HY13" s="1">
        <v>41827</v>
      </c>
      <c r="HZ13">
        <v>103.03</v>
      </c>
      <c r="IA13" s="1">
        <v>41855</v>
      </c>
      <c r="IB13">
        <v>97.36</v>
      </c>
      <c r="IC13" s="1">
        <v>41886</v>
      </c>
      <c r="ID13">
        <v>93.71</v>
      </c>
      <c r="IE13" s="1">
        <v>41915</v>
      </c>
      <c r="IF13">
        <v>88.67</v>
      </c>
      <c r="IG13" s="1">
        <v>41949</v>
      </c>
      <c r="IH13">
        <v>77.87</v>
      </c>
      <c r="II13" s="1">
        <v>41978</v>
      </c>
      <c r="IJ13">
        <v>65.959999999999994</v>
      </c>
      <c r="IK13" s="1">
        <v>42009</v>
      </c>
      <c r="IL13">
        <v>50.52</v>
      </c>
      <c r="IM13" s="1">
        <v>42038</v>
      </c>
      <c r="IN13">
        <v>53.86</v>
      </c>
      <c r="IO13" s="1">
        <v>42067</v>
      </c>
      <c r="IP13">
        <v>53.23</v>
      </c>
      <c r="IQ13" s="1">
        <v>42100</v>
      </c>
      <c r="IR13">
        <v>53.57</v>
      </c>
      <c r="IS13" s="1">
        <v>42128</v>
      </c>
      <c r="IT13">
        <v>60.16</v>
      </c>
      <c r="IU13" s="1">
        <v>42159</v>
      </c>
      <c r="IV13">
        <v>58.34</v>
      </c>
      <c r="IW13" s="1">
        <v>42192</v>
      </c>
      <c r="IX13">
        <v>52.71</v>
      </c>
      <c r="IY13" s="1">
        <v>42219</v>
      </c>
      <c r="IZ13">
        <v>45.56</v>
      </c>
      <c r="JA13" s="1">
        <v>42250</v>
      </c>
      <c r="JB13">
        <v>47.32</v>
      </c>
      <c r="JC13" s="1">
        <v>42282</v>
      </c>
      <c r="JD13">
        <v>46.75</v>
      </c>
      <c r="JE13" s="1">
        <v>42314</v>
      </c>
      <c r="JF13">
        <v>45.47</v>
      </c>
      <c r="JG13" s="1">
        <v>42345</v>
      </c>
      <c r="JH13">
        <v>39.299999999999997</v>
      </c>
      <c r="JI13" s="1">
        <v>42375</v>
      </c>
      <c r="JJ13">
        <v>35.200000000000003</v>
      </c>
      <c r="JK13" s="1">
        <v>42403</v>
      </c>
      <c r="JL13">
        <v>33.86</v>
      </c>
      <c r="JM13" s="1">
        <v>42432</v>
      </c>
      <c r="JN13">
        <v>36.33</v>
      </c>
      <c r="JO13" s="1">
        <v>42465</v>
      </c>
      <c r="JP13">
        <v>37.11</v>
      </c>
      <c r="JQ13" s="1">
        <v>42493</v>
      </c>
      <c r="JR13">
        <v>44.41</v>
      </c>
      <c r="JS13" s="1">
        <v>42527</v>
      </c>
      <c r="JT13">
        <v>50.17</v>
      </c>
      <c r="JU13" s="1">
        <v>42556</v>
      </c>
      <c r="JV13">
        <v>47.29</v>
      </c>
      <c r="JW13" s="1">
        <v>42585</v>
      </c>
      <c r="JX13">
        <v>41.58</v>
      </c>
      <c r="JY13" s="1">
        <v>42619</v>
      </c>
      <c r="JZ13">
        <v>45.46</v>
      </c>
      <c r="KA13" s="1">
        <v>42646</v>
      </c>
      <c r="KB13">
        <v>49.4</v>
      </c>
      <c r="KC13" s="1">
        <v>42681</v>
      </c>
      <c r="KD13">
        <v>45.47</v>
      </c>
      <c r="KE13" s="1">
        <v>42710</v>
      </c>
      <c r="KF13">
        <v>51.97</v>
      </c>
      <c r="KG13" s="1">
        <v>42739</v>
      </c>
      <c r="KH13">
        <v>54.22</v>
      </c>
      <c r="KI13" s="1">
        <v>42767</v>
      </c>
      <c r="KJ13">
        <v>54.49</v>
      </c>
      <c r="KK13" s="1">
        <v>42800</v>
      </c>
      <c r="KL13">
        <v>53.71</v>
      </c>
      <c r="KM13" s="1">
        <v>42828</v>
      </c>
      <c r="KN13">
        <v>50.71</v>
      </c>
      <c r="KO13" s="1">
        <v>42858</v>
      </c>
      <c r="KP13">
        <v>48.18</v>
      </c>
      <c r="KQ13" s="1">
        <v>42892</v>
      </c>
      <c r="KR13">
        <v>48.34</v>
      </c>
      <c r="KS13" s="1">
        <v>42921</v>
      </c>
      <c r="KT13">
        <v>45.34</v>
      </c>
      <c r="KU13" s="1">
        <v>42950</v>
      </c>
      <c r="KV13">
        <v>49.19</v>
      </c>
      <c r="KW13" s="1">
        <v>42983</v>
      </c>
      <c r="KX13">
        <v>49.14</v>
      </c>
      <c r="KY13" s="1">
        <v>43011</v>
      </c>
      <c r="KZ13">
        <v>50.74</v>
      </c>
      <c r="LA13" s="1">
        <v>43045</v>
      </c>
      <c r="LB13">
        <v>57.57</v>
      </c>
      <c r="LC13" s="1">
        <v>43074</v>
      </c>
      <c r="LD13">
        <v>57.67</v>
      </c>
      <c r="LE13" s="1">
        <v>43103</v>
      </c>
      <c r="LF13">
        <v>61.55</v>
      </c>
      <c r="LG13" s="1">
        <v>43132</v>
      </c>
      <c r="LH13">
        <v>65.55</v>
      </c>
      <c r="LI13" s="1">
        <v>43165</v>
      </c>
      <c r="LJ13">
        <v>62.45</v>
      </c>
      <c r="LK13" s="1">
        <v>43194</v>
      </c>
      <c r="LL13">
        <v>63.33</v>
      </c>
      <c r="LM13" s="1">
        <v>43223</v>
      </c>
      <c r="LN13">
        <v>68.260000000000005</v>
      </c>
      <c r="LO13" s="1">
        <v>43256</v>
      </c>
      <c r="LP13">
        <v>65.459999999999994</v>
      </c>
      <c r="LQ13" s="1">
        <v>43286</v>
      </c>
      <c r="LR13">
        <v>70.63</v>
      </c>
      <c r="LS13" s="1">
        <v>43315</v>
      </c>
      <c r="LT13">
        <v>67.349999999999994</v>
      </c>
      <c r="LU13" s="1">
        <v>43347</v>
      </c>
      <c r="LV13">
        <v>69.56</v>
      </c>
      <c r="LW13" s="1">
        <v>43376</v>
      </c>
      <c r="LX13">
        <v>76.239999999999995</v>
      </c>
      <c r="LY13" s="1">
        <v>43410</v>
      </c>
      <c r="LZ13">
        <v>62.34</v>
      </c>
      <c r="MA13" s="1">
        <v>43439</v>
      </c>
      <c r="MB13">
        <v>53.12</v>
      </c>
      <c r="MC13" s="1">
        <v>43468</v>
      </c>
      <c r="MD13">
        <v>47.4</v>
      </c>
      <c r="ME13" s="1">
        <v>43500</v>
      </c>
      <c r="MF13">
        <v>54.89</v>
      </c>
      <c r="MG13" s="1">
        <v>43529</v>
      </c>
      <c r="MH13">
        <v>56.94</v>
      </c>
      <c r="MI13" s="1">
        <v>43558</v>
      </c>
      <c r="MJ13">
        <v>62.52</v>
      </c>
      <c r="MK13" s="1">
        <v>43591</v>
      </c>
      <c r="ML13">
        <v>62.37</v>
      </c>
      <c r="MM13" s="1">
        <v>43620</v>
      </c>
      <c r="MN13">
        <v>53.63</v>
      </c>
      <c r="MO13" s="1">
        <v>43651</v>
      </c>
      <c r="MP13">
        <v>57.59</v>
      </c>
      <c r="MQ13" s="1">
        <v>43682</v>
      </c>
      <c r="MR13">
        <v>54.58</v>
      </c>
      <c r="MS13" s="1">
        <v>43712</v>
      </c>
      <c r="MT13">
        <v>56.1</v>
      </c>
      <c r="MU13" s="1">
        <v>43741</v>
      </c>
      <c r="MV13">
        <v>52.36</v>
      </c>
    </row>
    <row r="14" spans="1:360" x14ac:dyDescent="0.3">
      <c r="A14" s="1">
        <v>38300</v>
      </c>
      <c r="B14">
        <v>47.57</v>
      </c>
      <c r="C14" s="1">
        <v>38330</v>
      </c>
      <c r="D14">
        <v>42.97</v>
      </c>
      <c r="E14" s="1">
        <v>38358</v>
      </c>
      <c r="F14">
        <v>45.78</v>
      </c>
      <c r="G14" s="1">
        <v>38386</v>
      </c>
      <c r="H14">
        <v>46.88</v>
      </c>
      <c r="I14" s="1">
        <v>38418</v>
      </c>
      <c r="J14">
        <v>54.54</v>
      </c>
      <c r="K14" s="1">
        <v>38448</v>
      </c>
      <c r="L14">
        <v>56.89</v>
      </c>
      <c r="M14" s="1">
        <v>38476</v>
      </c>
      <c r="N14">
        <v>51.9</v>
      </c>
      <c r="O14" s="1">
        <v>38510</v>
      </c>
      <c r="P14">
        <v>54.94</v>
      </c>
      <c r="Q14" s="1">
        <v>38539</v>
      </c>
      <c r="R14">
        <v>62.13</v>
      </c>
      <c r="S14" s="1">
        <v>38568</v>
      </c>
      <c r="T14">
        <v>62.31</v>
      </c>
      <c r="U14" s="1">
        <v>38602</v>
      </c>
      <c r="V14">
        <v>65.03</v>
      </c>
      <c r="W14" s="1">
        <v>38629</v>
      </c>
      <c r="X14">
        <v>63.76</v>
      </c>
      <c r="Y14" s="1">
        <v>38664</v>
      </c>
      <c r="Z14" s="2">
        <v>60.73</v>
      </c>
      <c r="AA14" s="1">
        <v>38694</v>
      </c>
      <c r="AB14">
        <v>61.61</v>
      </c>
      <c r="AC14" s="1">
        <v>38722</v>
      </c>
      <c r="AD14" s="2">
        <v>63.59</v>
      </c>
      <c r="AE14" s="1">
        <v>38750</v>
      </c>
      <c r="AF14">
        <v>65.489999999999995</v>
      </c>
      <c r="AG14" s="1">
        <v>38783</v>
      </c>
      <c r="AH14">
        <v>63.32</v>
      </c>
      <c r="AI14" s="1">
        <v>38811</v>
      </c>
      <c r="AJ14">
        <v>67.66</v>
      </c>
      <c r="AK14" s="1">
        <v>38841</v>
      </c>
      <c r="AL14">
        <v>71.599999999999994</v>
      </c>
      <c r="AM14" s="1">
        <v>38875</v>
      </c>
      <c r="AN14">
        <v>71.5</v>
      </c>
      <c r="AO14" s="1">
        <v>38904</v>
      </c>
      <c r="AP14">
        <v>76.2</v>
      </c>
      <c r="AQ14" s="1">
        <v>38933</v>
      </c>
      <c r="AR14">
        <v>76.16</v>
      </c>
      <c r="AS14" s="1">
        <v>38966</v>
      </c>
      <c r="AT14">
        <v>68.7</v>
      </c>
      <c r="AU14" s="1">
        <v>38994</v>
      </c>
      <c r="AV14">
        <v>60.74</v>
      </c>
      <c r="AW14" s="1">
        <v>39028</v>
      </c>
      <c r="AX14">
        <v>60.62</v>
      </c>
      <c r="AY14" s="1">
        <v>39057</v>
      </c>
      <c r="AZ14">
        <v>63.52</v>
      </c>
      <c r="BA14" s="1">
        <v>39086</v>
      </c>
      <c r="BB14">
        <v>56.64</v>
      </c>
      <c r="BC14" s="1">
        <v>39115</v>
      </c>
      <c r="BD14">
        <v>59.73</v>
      </c>
      <c r="BE14" s="1">
        <v>39148</v>
      </c>
      <c r="BF14">
        <v>63.28</v>
      </c>
      <c r="BG14" s="1">
        <v>39176</v>
      </c>
      <c r="BH14">
        <v>66.290000000000006</v>
      </c>
      <c r="BI14" s="1">
        <v>39206</v>
      </c>
      <c r="BJ14">
        <v>63.86</v>
      </c>
      <c r="BK14" s="1">
        <v>39239</v>
      </c>
      <c r="BL14">
        <v>66.989999999999995</v>
      </c>
      <c r="BM14" s="1">
        <v>39269</v>
      </c>
      <c r="BN14">
        <v>73.150000000000006</v>
      </c>
      <c r="BO14" s="1">
        <v>39300</v>
      </c>
      <c r="BP14">
        <v>71.97</v>
      </c>
      <c r="BQ14" s="1">
        <v>39330</v>
      </c>
      <c r="BR14">
        <v>74.67</v>
      </c>
      <c r="BS14" s="1">
        <v>39359</v>
      </c>
      <c r="BT14">
        <v>80.64</v>
      </c>
      <c r="BU14" s="1">
        <v>39393</v>
      </c>
      <c r="BV14">
        <v>95.6</v>
      </c>
      <c r="BW14" s="1">
        <v>39422</v>
      </c>
      <c r="BX14">
        <v>89.94</v>
      </c>
      <c r="BY14" s="1">
        <v>39454</v>
      </c>
      <c r="BZ14">
        <v>94.9</v>
      </c>
      <c r="CA14" s="1">
        <v>39484</v>
      </c>
      <c r="CB14">
        <v>87.22</v>
      </c>
      <c r="CC14" s="1">
        <v>39512</v>
      </c>
      <c r="CD14">
        <v>103.69</v>
      </c>
      <c r="CE14" s="1">
        <v>39545</v>
      </c>
      <c r="CF14">
        <v>108.55</v>
      </c>
      <c r="CG14" s="1">
        <v>39574</v>
      </c>
      <c r="CH14">
        <v>121.34</v>
      </c>
      <c r="CI14" s="1">
        <v>39604</v>
      </c>
      <c r="CJ14">
        <v>128.18</v>
      </c>
      <c r="CK14" s="1">
        <v>39637</v>
      </c>
      <c r="CL14">
        <v>136.72999999999999</v>
      </c>
      <c r="CM14" s="1">
        <v>39665</v>
      </c>
      <c r="CN14">
        <v>119.22</v>
      </c>
      <c r="CO14" s="1">
        <v>39696</v>
      </c>
      <c r="CP14">
        <v>106.69</v>
      </c>
      <c r="CQ14" s="1">
        <v>39727</v>
      </c>
      <c r="CR14">
        <v>86.71</v>
      </c>
      <c r="CS14" s="1">
        <v>39759</v>
      </c>
      <c r="CT14">
        <v>61.87</v>
      </c>
      <c r="CU14" s="1">
        <v>39790</v>
      </c>
      <c r="CV14">
        <v>46.36</v>
      </c>
      <c r="CW14" s="1">
        <v>39819</v>
      </c>
      <c r="CX14">
        <v>53.13</v>
      </c>
      <c r="CY14" s="1">
        <v>39848</v>
      </c>
      <c r="CZ14">
        <v>44.24</v>
      </c>
      <c r="DA14" s="1">
        <v>39877</v>
      </c>
      <c r="DB14">
        <v>45.66</v>
      </c>
      <c r="DC14" s="1">
        <v>39909</v>
      </c>
      <c r="DD14">
        <v>53.38</v>
      </c>
      <c r="DE14" s="1">
        <v>39938</v>
      </c>
      <c r="DF14">
        <v>55.44</v>
      </c>
      <c r="DG14" s="1">
        <v>39969</v>
      </c>
      <c r="DH14">
        <v>69.349999999999994</v>
      </c>
      <c r="DI14" s="1">
        <v>40002</v>
      </c>
      <c r="DJ14">
        <v>61.16</v>
      </c>
      <c r="DK14" s="1">
        <v>40029</v>
      </c>
      <c r="DL14">
        <v>73.3</v>
      </c>
      <c r="DM14" s="1">
        <v>40060</v>
      </c>
      <c r="DN14">
        <v>68.55</v>
      </c>
      <c r="DO14" s="1">
        <v>40092</v>
      </c>
      <c r="DP14">
        <v>71.14</v>
      </c>
      <c r="DQ14" s="1">
        <v>40126</v>
      </c>
      <c r="DR14">
        <v>80.069999999999993</v>
      </c>
      <c r="DS14" s="1">
        <v>40155</v>
      </c>
      <c r="DT14">
        <v>74.62</v>
      </c>
      <c r="DU14" s="1">
        <v>40184</v>
      </c>
      <c r="DV14">
        <v>83.75</v>
      </c>
      <c r="DW14" s="1">
        <v>40212</v>
      </c>
      <c r="DX14">
        <v>77.430000000000007</v>
      </c>
      <c r="DY14" s="1">
        <v>40241</v>
      </c>
      <c r="DZ14">
        <v>80.63</v>
      </c>
      <c r="EA14" s="1">
        <v>40275</v>
      </c>
      <c r="EB14">
        <v>86.51</v>
      </c>
      <c r="EC14" s="1">
        <v>40302</v>
      </c>
      <c r="ED14">
        <v>85.76</v>
      </c>
      <c r="EE14" s="1">
        <v>40336</v>
      </c>
      <c r="EF14">
        <v>72.77</v>
      </c>
      <c r="EG14" s="1">
        <v>40366</v>
      </c>
      <c r="EH14">
        <v>74.64</v>
      </c>
      <c r="EI14" s="1">
        <v>40394</v>
      </c>
      <c r="EJ14">
        <v>82.91</v>
      </c>
      <c r="EK14" s="1">
        <v>40428</v>
      </c>
      <c r="EL14">
        <v>75.849999999999994</v>
      </c>
      <c r="EM14" s="1">
        <v>40456</v>
      </c>
      <c r="EN14">
        <v>83.64</v>
      </c>
      <c r="EO14" s="1">
        <v>40491</v>
      </c>
      <c r="EP14">
        <v>87.35</v>
      </c>
      <c r="EQ14" s="1">
        <v>40520</v>
      </c>
      <c r="ER14">
        <v>88.82</v>
      </c>
      <c r="ES14" s="1">
        <v>40548</v>
      </c>
      <c r="ET14">
        <v>91.42</v>
      </c>
      <c r="EU14" s="1">
        <v>40577</v>
      </c>
      <c r="EV14">
        <v>93.24</v>
      </c>
      <c r="EW14" s="1">
        <v>40609</v>
      </c>
      <c r="EX14">
        <v>106.73</v>
      </c>
      <c r="EY14" s="1">
        <v>40638</v>
      </c>
      <c r="EZ14">
        <v>108.99</v>
      </c>
      <c r="FA14" s="1">
        <v>40668</v>
      </c>
      <c r="FB14">
        <v>100.34</v>
      </c>
      <c r="FC14" s="1">
        <v>40701</v>
      </c>
      <c r="FD14">
        <v>99.69</v>
      </c>
      <c r="FE14" s="1">
        <v>40730</v>
      </c>
      <c r="FF14">
        <v>97.13</v>
      </c>
      <c r="FG14" s="1">
        <v>40759</v>
      </c>
      <c r="FH14">
        <v>87.04</v>
      </c>
      <c r="FI14" s="1">
        <v>40793</v>
      </c>
      <c r="FJ14">
        <v>89.55</v>
      </c>
      <c r="FK14" s="1">
        <v>40820</v>
      </c>
      <c r="FL14">
        <v>75.87</v>
      </c>
      <c r="FM14" s="1">
        <v>40855</v>
      </c>
      <c r="FN14">
        <v>96.7</v>
      </c>
      <c r="FO14" s="1">
        <v>40884</v>
      </c>
      <c r="FP14">
        <v>100.68</v>
      </c>
      <c r="FQ14" s="1">
        <v>40913</v>
      </c>
      <c r="FR14">
        <v>102</v>
      </c>
      <c r="FS14" s="1">
        <v>40942</v>
      </c>
      <c r="FT14">
        <v>98.23</v>
      </c>
      <c r="FU14" s="1">
        <v>40975</v>
      </c>
      <c r="FV14">
        <v>106.65</v>
      </c>
      <c r="FW14" s="1">
        <v>41003</v>
      </c>
      <c r="FX14">
        <v>102.03</v>
      </c>
      <c r="FY14" s="1">
        <v>41033</v>
      </c>
      <c r="FZ14">
        <v>98.88</v>
      </c>
      <c r="GA14" s="1">
        <v>41066</v>
      </c>
      <c r="GB14">
        <v>85.33</v>
      </c>
      <c r="GC14" s="1">
        <v>41096</v>
      </c>
      <c r="GD14">
        <v>84.83</v>
      </c>
      <c r="GE14" s="1">
        <v>41127</v>
      </c>
      <c r="GF14">
        <v>92.46</v>
      </c>
      <c r="GG14" s="1">
        <v>41157</v>
      </c>
      <c r="GH14">
        <v>95.69</v>
      </c>
      <c r="GI14" s="1">
        <v>41186</v>
      </c>
      <c r="GJ14">
        <v>92.07</v>
      </c>
      <c r="GK14" s="1">
        <v>41220</v>
      </c>
      <c r="GL14">
        <v>84.91</v>
      </c>
      <c r="GM14" s="1">
        <v>41249</v>
      </c>
      <c r="GN14">
        <v>86.85</v>
      </c>
      <c r="GO14" s="1">
        <v>41278</v>
      </c>
      <c r="GP14">
        <v>93.51</v>
      </c>
      <c r="GQ14" s="1">
        <v>41310</v>
      </c>
      <c r="GR14">
        <v>97.11</v>
      </c>
      <c r="GS14" s="1">
        <v>41339</v>
      </c>
      <c r="GT14">
        <v>90.9</v>
      </c>
      <c r="GU14" s="1">
        <v>41369</v>
      </c>
      <c r="GV14">
        <v>93.01</v>
      </c>
      <c r="GW14" s="1">
        <v>41400</v>
      </c>
      <c r="GX14">
        <v>96.39</v>
      </c>
      <c r="GY14" s="1">
        <v>41430</v>
      </c>
      <c r="GZ14">
        <v>93.96</v>
      </c>
      <c r="HA14" s="1">
        <v>41463</v>
      </c>
      <c r="HB14">
        <v>103.02</v>
      </c>
      <c r="HC14" s="1">
        <v>41492</v>
      </c>
      <c r="HD14">
        <v>104.76</v>
      </c>
      <c r="HE14" s="1">
        <v>41522</v>
      </c>
      <c r="HF14">
        <v>107.67</v>
      </c>
      <c r="HG14" s="1">
        <v>41551</v>
      </c>
      <c r="HH14">
        <v>103.53</v>
      </c>
      <c r="HI14" s="1">
        <v>41585</v>
      </c>
      <c r="HJ14">
        <v>94.54</v>
      </c>
      <c r="HK14" s="1">
        <v>41614</v>
      </c>
      <c r="HL14">
        <v>97.9</v>
      </c>
      <c r="HM14" s="1">
        <v>41645</v>
      </c>
      <c r="HN14">
        <v>93.58</v>
      </c>
      <c r="HO14" s="1">
        <v>41675</v>
      </c>
      <c r="HP14">
        <v>96.76</v>
      </c>
      <c r="HQ14" s="1">
        <v>41703</v>
      </c>
      <c r="HR14">
        <v>100.88</v>
      </c>
      <c r="HS14" s="1">
        <v>41733</v>
      </c>
      <c r="HT14">
        <v>100.46</v>
      </c>
      <c r="HU14" s="1">
        <v>41766</v>
      </c>
      <c r="HV14">
        <v>99.96</v>
      </c>
      <c r="HW14" s="1">
        <v>41795</v>
      </c>
      <c r="HX14">
        <v>101.81</v>
      </c>
      <c r="HY14" s="1">
        <v>41828</v>
      </c>
      <c r="HZ14">
        <v>102.79</v>
      </c>
      <c r="IA14" s="1">
        <v>41856</v>
      </c>
      <c r="IB14">
        <v>96.57</v>
      </c>
      <c r="IC14" s="1">
        <v>41887</v>
      </c>
      <c r="ID14">
        <v>92.71</v>
      </c>
      <c r="IE14" s="1">
        <v>41918</v>
      </c>
      <c r="IF14">
        <v>89.34</v>
      </c>
      <c r="IG14" s="1">
        <v>41950</v>
      </c>
      <c r="IH14">
        <v>78.599999999999994</v>
      </c>
      <c r="II14" s="1">
        <v>41981</v>
      </c>
      <c r="IJ14">
        <v>63.21</v>
      </c>
      <c r="IK14" s="1">
        <v>42010</v>
      </c>
      <c r="IL14">
        <v>48.46</v>
      </c>
      <c r="IM14" s="1">
        <v>42039</v>
      </c>
      <c r="IN14">
        <v>49.3</v>
      </c>
      <c r="IO14" s="1">
        <v>42068</v>
      </c>
      <c r="IP14">
        <v>52.55</v>
      </c>
      <c r="IQ14" s="1">
        <v>42101</v>
      </c>
      <c r="IR14">
        <v>55.23</v>
      </c>
      <c r="IS14" s="1">
        <v>42129</v>
      </c>
      <c r="IT14">
        <v>61.5</v>
      </c>
      <c r="IU14" s="1">
        <v>42160</v>
      </c>
      <c r="IV14">
        <v>59.56</v>
      </c>
      <c r="IW14" s="1">
        <v>42193</v>
      </c>
      <c r="IX14">
        <v>52.09</v>
      </c>
      <c r="IY14" s="1">
        <v>42220</v>
      </c>
      <c r="IZ14">
        <v>46.13</v>
      </c>
      <c r="JA14" s="1">
        <v>42251</v>
      </c>
      <c r="JB14">
        <v>46.63</v>
      </c>
      <c r="JC14" s="1">
        <v>42283</v>
      </c>
      <c r="JD14">
        <v>49.02</v>
      </c>
      <c r="JE14" s="1">
        <v>42317</v>
      </c>
      <c r="JF14">
        <v>45.12</v>
      </c>
      <c r="JG14" s="1">
        <v>42346</v>
      </c>
      <c r="JH14">
        <v>39.01</v>
      </c>
      <c r="JI14" s="1">
        <v>42376</v>
      </c>
      <c r="JJ14">
        <v>34.49</v>
      </c>
      <c r="JK14" s="1">
        <v>42404</v>
      </c>
      <c r="JL14">
        <v>33.380000000000003</v>
      </c>
      <c r="JM14" s="1">
        <v>42433</v>
      </c>
      <c r="JN14">
        <v>37.75</v>
      </c>
      <c r="JO14" s="1">
        <v>42466</v>
      </c>
      <c r="JP14">
        <v>38.979999999999997</v>
      </c>
      <c r="JQ14" s="1">
        <v>42494</v>
      </c>
      <c r="JR14">
        <v>44.42</v>
      </c>
      <c r="JS14" s="1">
        <v>42528</v>
      </c>
      <c r="JT14">
        <v>50.92</v>
      </c>
      <c r="JU14" s="1">
        <v>42557</v>
      </c>
      <c r="JV14">
        <v>48.14</v>
      </c>
      <c r="JW14" s="1">
        <v>42586</v>
      </c>
      <c r="JX14">
        <v>42.69</v>
      </c>
      <c r="JY14" s="1">
        <v>42620</v>
      </c>
      <c r="JZ14">
        <v>46.15</v>
      </c>
      <c r="KA14" s="1">
        <v>42647</v>
      </c>
      <c r="KB14">
        <v>49.3</v>
      </c>
      <c r="KC14" s="1">
        <v>42682</v>
      </c>
      <c r="KD14">
        <v>45.61</v>
      </c>
      <c r="KE14" s="1">
        <v>42711</v>
      </c>
      <c r="KF14">
        <v>50.94</v>
      </c>
      <c r="KG14" s="1">
        <v>42740</v>
      </c>
      <c r="KH14">
        <v>54.68</v>
      </c>
      <c r="KI14" s="1">
        <v>42768</v>
      </c>
      <c r="KJ14">
        <v>54.17</v>
      </c>
      <c r="KK14" s="1">
        <v>42801</v>
      </c>
      <c r="KL14">
        <v>53.64</v>
      </c>
      <c r="KM14" s="1">
        <v>42829</v>
      </c>
      <c r="KN14">
        <v>51.51</v>
      </c>
      <c r="KO14" s="1">
        <v>42859</v>
      </c>
      <c r="KP14">
        <v>45.9</v>
      </c>
      <c r="KQ14" s="1">
        <v>42893</v>
      </c>
      <c r="KR14">
        <v>45.98</v>
      </c>
      <c r="KS14" s="1">
        <v>42922</v>
      </c>
      <c r="KT14">
        <v>45.7</v>
      </c>
      <c r="KU14" s="1">
        <v>42951</v>
      </c>
      <c r="KV14">
        <v>49.73</v>
      </c>
      <c r="KW14" s="1">
        <v>42984</v>
      </c>
      <c r="KX14">
        <v>49.62</v>
      </c>
      <c r="KY14" s="1">
        <v>43012</v>
      </c>
      <c r="KZ14">
        <v>50.32</v>
      </c>
      <c r="LA14" s="1">
        <v>43046</v>
      </c>
      <c r="LB14">
        <v>57.43</v>
      </c>
      <c r="LC14" s="1">
        <v>43075</v>
      </c>
      <c r="LD14">
        <v>56.03</v>
      </c>
      <c r="LE14" s="1">
        <v>43104</v>
      </c>
      <c r="LF14">
        <v>61.9</v>
      </c>
      <c r="LG14" s="1">
        <v>43133</v>
      </c>
      <c r="LH14">
        <v>65.069999999999993</v>
      </c>
      <c r="LI14" s="1">
        <v>43166</v>
      </c>
      <c r="LJ14">
        <v>61.02</v>
      </c>
      <c r="LK14" s="1">
        <v>43195</v>
      </c>
      <c r="LL14">
        <v>63.54</v>
      </c>
      <c r="LM14" s="1">
        <v>43224</v>
      </c>
      <c r="LN14">
        <v>69.58</v>
      </c>
      <c r="LO14" s="1">
        <v>43257</v>
      </c>
      <c r="LP14">
        <v>64.7</v>
      </c>
      <c r="LQ14" s="1">
        <v>43287</v>
      </c>
      <c r="LR14">
        <v>71.569999999999993</v>
      </c>
      <c r="LS14" s="1">
        <v>43318</v>
      </c>
      <c r="LT14">
        <v>67.94</v>
      </c>
      <c r="LU14" s="1">
        <v>43348</v>
      </c>
      <c r="LV14">
        <v>68.42</v>
      </c>
      <c r="LW14" s="1">
        <v>43377</v>
      </c>
      <c r="LX14">
        <v>74.25</v>
      </c>
      <c r="LY14" s="1">
        <v>43411</v>
      </c>
      <c r="LZ14">
        <v>61.82</v>
      </c>
      <c r="MA14" s="1">
        <v>43440</v>
      </c>
      <c r="MB14">
        <v>51.7</v>
      </c>
      <c r="MC14" s="1">
        <v>43469</v>
      </c>
      <c r="MD14">
        <v>48.28</v>
      </c>
      <c r="ME14" s="1">
        <v>43501</v>
      </c>
      <c r="MF14">
        <v>54</v>
      </c>
      <c r="MG14" s="1">
        <v>43530</v>
      </c>
      <c r="MH14">
        <v>56.62</v>
      </c>
      <c r="MI14" s="1">
        <v>43559</v>
      </c>
      <c r="MJ14">
        <v>62.19</v>
      </c>
      <c r="MK14" s="1">
        <v>43592</v>
      </c>
      <c r="ML14">
        <v>61.51</v>
      </c>
      <c r="MM14" s="1">
        <v>43621</v>
      </c>
      <c r="MN14">
        <v>51.83</v>
      </c>
      <c r="MO14" s="1">
        <v>43654</v>
      </c>
      <c r="MP14">
        <v>57.76</v>
      </c>
      <c r="MQ14" s="1">
        <v>43683</v>
      </c>
      <c r="MR14">
        <v>53.59</v>
      </c>
      <c r="MS14" s="1">
        <v>43713</v>
      </c>
      <c r="MT14">
        <v>56.16</v>
      </c>
      <c r="MU14" s="1">
        <v>43742</v>
      </c>
      <c r="MV14">
        <v>52.74</v>
      </c>
    </row>
    <row r="15" spans="1:360" x14ac:dyDescent="0.3">
      <c r="A15" s="1">
        <v>38301</v>
      </c>
      <c r="B15">
        <v>48.92</v>
      </c>
      <c r="C15" s="1">
        <v>38331</v>
      </c>
      <c r="D15">
        <v>41.36</v>
      </c>
      <c r="E15" s="1">
        <v>38359</v>
      </c>
      <c r="F15">
        <v>45.65</v>
      </c>
      <c r="G15" s="1">
        <v>38387</v>
      </c>
      <c r="H15">
        <v>46.95</v>
      </c>
      <c r="I15" s="1">
        <v>38419</v>
      </c>
      <c r="J15">
        <v>55.23</v>
      </c>
      <c r="K15" s="1">
        <v>38449</v>
      </c>
      <c r="L15">
        <v>55.33</v>
      </c>
      <c r="M15" s="1">
        <v>38477</v>
      </c>
      <c r="N15">
        <v>52.49</v>
      </c>
      <c r="O15" s="1">
        <v>38511</v>
      </c>
      <c r="P15">
        <v>53.85</v>
      </c>
      <c r="Q15" s="1">
        <v>38540</v>
      </c>
      <c r="R15">
        <v>61.68</v>
      </c>
      <c r="S15" s="1">
        <v>38569</v>
      </c>
      <c r="T15">
        <v>63.28</v>
      </c>
      <c r="U15" s="1">
        <v>38603</v>
      </c>
      <c r="V15">
        <v>65.27</v>
      </c>
      <c r="W15" s="1">
        <v>38630</v>
      </c>
      <c r="X15">
        <v>62.69</v>
      </c>
      <c r="Y15" s="1">
        <v>38665</v>
      </c>
      <c r="Z15" s="2">
        <v>59.76</v>
      </c>
      <c r="AA15" s="1">
        <v>38695</v>
      </c>
      <c r="AB15">
        <v>60.38</v>
      </c>
      <c r="AC15" s="1">
        <v>38723</v>
      </c>
      <c r="AD15" s="2">
        <v>64.97</v>
      </c>
      <c r="AE15" s="1">
        <v>38751</v>
      </c>
      <c r="AF15">
        <v>66.22</v>
      </c>
      <c r="AG15" s="1">
        <v>38784</v>
      </c>
      <c r="AH15">
        <v>61.79</v>
      </c>
      <c r="AI15" s="1">
        <v>38812</v>
      </c>
      <c r="AJ15">
        <v>68.36</v>
      </c>
      <c r="AK15" s="1">
        <v>38842</v>
      </c>
      <c r="AL15">
        <v>71.900000000000006</v>
      </c>
      <c r="AM15" s="1">
        <v>38876</v>
      </c>
      <c r="AN15">
        <v>71.13</v>
      </c>
      <c r="AO15" s="1">
        <v>38905</v>
      </c>
      <c r="AP15">
        <v>75.23</v>
      </c>
      <c r="AQ15" s="1">
        <v>38936</v>
      </c>
      <c r="AR15">
        <v>78.42</v>
      </c>
      <c r="AS15" s="1">
        <v>38967</v>
      </c>
      <c r="AT15">
        <v>68.5</v>
      </c>
      <c r="AU15" s="1">
        <v>38995</v>
      </c>
      <c r="AV15">
        <v>61.34</v>
      </c>
      <c r="AW15" s="1">
        <v>39029</v>
      </c>
      <c r="AX15">
        <v>61.55</v>
      </c>
      <c r="AY15" s="1">
        <v>39058</v>
      </c>
      <c r="AZ15">
        <v>63.38</v>
      </c>
      <c r="BA15" s="1">
        <v>39087</v>
      </c>
      <c r="BB15">
        <v>57.39</v>
      </c>
      <c r="BC15" s="1">
        <v>39118</v>
      </c>
      <c r="BD15">
        <v>59.39</v>
      </c>
      <c r="BE15" s="1">
        <v>39149</v>
      </c>
      <c r="BF15">
        <v>63.22</v>
      </c>
      <c r="BG15" s="1">
        <v>39177</v>
      </c>
      <c r="BH15">
        <v>66.37</v>
      </c>
      <c r="BI15" s="1">
        <v>39209</v>
      </c>
      <c r="BJ15">
        <v>63.37</v>
      </c>
      <c r="BK15" s="1">
        <v>39240</v>
      </c>
      <c r="BL15">
        <v>67.739999999999995</v>
      </c>
      <c r="BM15" s="1">
        <v>39272</v>
      </c>
      <c r="BN15">
        <v>72.61</v>
      </c>
      <c r="BO15" s="1">
        <v>39301</v>
      </c>
      <c r="BP15">
        <v>72.38</v>
      </c>
      <c r="BQ15" s="1">
        <v>39331</v>
      </c>
      <c r="BR15">
        <v>75.31</v>
      </c>
      <c r="BS15" s="1">
        <v>39360</v>
      </c>
      <c r="BT15">
        <v>80.62</v>
      </c>
      <c r="BU15" s="1">
        <v>39394</v>
      </c>
      <c r="BV15">
        <v>94.66</v>
      </c>
      <c r="BW15" s="1">
        <v>39423</v>
      </c>
      <c r="BX15">
        <v>88.15</v>
      </c>
      <c r="BY15" s="1">
        <v>39455</v>
      </c>
      <c r="BZ15">
        <v>96.08</v>
      </c>
      <c r="CA15" s="1">
        <v>39485</v>
      </c>
      <c r="CB15">
        <v>88.2</v>
      </c>
      <c r="CC15" s="1">
        <v>39513</v>
      </c>
      <c r="CD15">
        <v>104.67</v>
      </c>
      <c r="CE15" s="1">
        <v>39546</v>
      </c>
      <c r="CF15">
        <v>107.86</v>
      </c>
      <c r="CG15" s="1">
        <v>39575</v>
      </c>
      <c r="CH15">
        <v>123.2</v>
      </c>
      <c r="CI15" s="1">
        <v>39605</v>
      </c>
      <c r="CJ15">
        <v>138.69999999999999</v>
      </c>
      <c r="CK15" s="1">
        <v>39638</v>
      </c>
      <c r="CL15">
        <v>136.72</v>
      </c>
      <c r="CM15" s="1">
        <v>39666</v>
      </c>
      <c r="CN15">
        <v>118.44</v>
      </c>
      <c r="CO15" s="1">
        <v>39699</v>
      </c>
      <c r="CP15">
        <v>106.61</v>
      </c>
      <c r="CQ15" s="1">
        <v>39728</v>
      </c>
      <c r="CR15">
        <v>88.71</v>
      </c>
      <c r="CS15" s="1">
        <v>39762</v>
      </c>
      <c r="CT15">
        <v>63.27</v>
      </c>
      <c r="CU15" s="1">
        <v>39791</v>
      </c>
      <c r="CV15">
        <v>44.66</v>
      </c>
      <c r="CW15" s="1">
        <v>39820</v>
      </c>
      <c r="CX15">
        <v>47.39</v>
      </c>
      <c r="CY15" s="1">
        <v>39849</v>
      </c>
      <c r="CZ15">
        <v>45.76</v>
      </c>
      <c r="DA15" s="1">
        <v>39878</v>
      </c>
      <c r="DB15">
        <v>47.72</v>
      </c>
      <c r="DC15" s="1">
        <v>39910</v>
      </c>
      <c r="DD15">
        <v>51.91</v>
      </c>
      <c r="DE15" s="1">
        <v>39939</v>
      </c>
      <c r="DF15">
        <v>57.59</v>
      </c>
      <c r="DG15" s="1">
        <v>39972</v>
      </c>
      <c r="DH15">
        <v>69.03</v>
      </c>
      <c r="DI15" s="1">
        <v>40003</v>
      </c>
      <c r="DJ15">
        <v>61.49</v>
      </c>
      <c r="DK15" s="1">
        <v>40030</v>
      </c>
      <c r="DL15">
        <v>73.930000000000007</v>
      </c>
      <c r="DM15" s="1">
        <v>40064</v>
      </c>
      <c r="DN15">
        <v>71.59</v>
      </c>
      <c r="DO15" s="1">
        <v>40093</v>
      </c>
      <c r="DP15">
        <v>69.88</v>
      </c>
      <c r="DQ15" s="1">
        <v>40127</v>
      </c>
      <c r="DR15">
        <v>79.64</v>
      </c>
      <c r="DS15" s="1">
        <v>40156</v>
      </c>
      <c r="DT15">
        <v>72.55</v>
      </c>
      <c r="DU15" s="1">
        <v>40185</v>
      </c>
      <c r="DV15">
        <v>83.19</v>
      </c>
      <c r="DW15" s="1">
        <v>40213</v>
      </c>
      <c r="DX15">
        <v>73.540000000000006</v>
      </c>
      <c r="DY15" s="1">
        <v>40242</v>
      </c>
      <c r="DZ15">
        <v>81.92</v>
      </c>
      <c r="EA15" s="1">
        <v>40276</v>
      </c>
      <c r="EB15">
        <v>86.03</v>
      </c>
      <c r="EC15" s="1">
        <v>40303</v>
      </c>
      <c r="ED15">
        <v>82.99</v>
      </c>
      <c r="EE15" s="1">
        <v>40337</v>
      </c>
      <c r="EF15">
        <v>73.06</v>
      </c>
      <c r="EG15" s="1">
        <v>40367</v>
      </c>
      <c r="EH15">
        <v>76.03</v>
      </c>
      <c r="EI15" s="1">
        <v>40395</v>
      </c>
      <c r="EJ15">
        <v>82.45</v>
      </c>
      <c r="EK15" s="1">
        <v>40429</v>
      </c>
      <c r="EL15">
        <v>76.37</v>
      </c>
      <c r="EM15" s="1">
        <v>40457</v>
      </c>
      <c r="EN15">
        <v>83.99</v>
      </c>
      <c r="EO15" s="1">
        <v>40492</v>
      </c>
      <c r="EP15">
        <v>88.29</v>
      </c>
      <c r="EQ15" s="1">
        <v>40521</v>
      </c>
      <c r="ER15">
        <v>88.88</v>
      </c>
      <c r="ES15" s="1">
        <v>40549</v>
      </c>
      <c r="ET15">
        <v>89.75</v>
      </c>
      <c r="EU15" s="1">
        <v>40578</v>
      </c>
      <c r="EV15">
        <v>91.85</v>
      </c>
      <c r="EW15" s="1">
        <v>40610</v>
      </c>
      <c r="EX15">
        <v>105.95</v>
      </c>
      <c r="EY15" s="1">
        <v>40639</v>
      </c>
      <c r="EZ15">
        <v>109.48</v>
      </c>
      <c r="FA15" s="1">
        <v>40669</v>
      </c>
      <c r="FB15">
        <v>97.77</v>
      </c>
      <c r="FC15" s="1">
        <v>40702</v>
      </c>
      <c r="FD15">
        <v>101.29</v>
      </c>
      <c r="FE15" s="1">
        <v>40731</v>
      </c>
      <c r="FF15">
        <v>99.14</v>
      </c>
      <c r="FG15" s="1">
        <v>40760</v>
      </c>
      <c r="FH15">
        <v>87.3</v>
      </c>
      <c r="FI15" s="1">
        <v>40794</v>
      </c>
      <c r="FJ15">
        <v>89.23</v>
      </c>
      <c r="FK15" s="1">
        <v>40821</v>
      </c>
      <c r="FL15">
        <v>79.83</v>
      </c>
      <c r="FM15" s="1">
        <v>40856</v>
      </c>
      <c r="FN15">
        <v>95.64</v>
      </c>
      <c r="FO15" s="1">
        <v>40885</v>
      </c>
      <c r="FP15">
        <v>98.54</v>
      </c>
      <c r="FQ15" s="1">
        <v>40914</v>
      </c>
      <c r="FR15">
        <v>101.78</v>
      </c>
      <c r="FS15" s="1">
        <v>40945</v>
      </c>
      <c r="FT15">
        <v>97.41</v>
      </c>
      <c r="FU15" s="1">
        <v>40976</v>
      </c>
      <c r="FV15">
        <v>107.06</v>
      </c>
      <c r="FW15" s="1">
        <v>41004</v>
      </c>
      <c r="FX15">
        <v>103.83</v>
      </c>
      <c r="FY15" s="1">
        <v>41036</v>
      </c>
      <c r="FZ15">
        <v>98.31</v>
      </c>
      <c r="GA15" s="1">
        <v>41067</v>
      </c>
      <c r="GB15">
        <v>85.13</v>
      </c>
      <c r="GC15" s="1">
        <v>41099</v>
      </c>
      <c r="GD15">
        <v>86.37</v>
      </c>
      <c r="GE15" s="1">
        <v>41128</v>
      </c>
      <c r="GF15">
        <v>93.94</v>
      </c>
      <c r="GG15" s="1">
        <v>41158</v>
      </c>
      <c r="GH15">
        <v>95.85</v>
      </c>
      <c r="GI15" s="1">
        <v>41187</v>
      </c>
      <c r="GJ15">
        <v>90.27</v>
      </c>
      <c r="GK15" s="1">
        <v>41221</v>
      </c>
      <c r="GL15">
        <v>85.56</v>
      </c>
      <c r="GM15" s="1">
        <v>41250</v>
      </c>
      <c r="GN15">
        <v>86.5</v>
      </c>
      <c r="GO15" s="1">
        <v>41281</v>
      </c>
      <c r="GP15">
        <v>93.63</v>
      </c>
      <c r="GQ15" s="1">
        <v>41311</v>
      </c>
      <c r="GR15">
        <v>97.09</v>
      </c>
      <c r="GS15" s="1">
        <v>41340</v>
      </c>
      <c r="GT15">
        <v>92.03</v>
      </c>
      <c r="GU15" s="1">
        <v>41372</v>
      </c>
      <c r="GV15">
        <v>93.68</v>
      </c>
      <c r="GW15" s="1">
        <v>41401</v>
      </c>
      <c r="GX15">
        <v>95.86</v>
      </c>
      <c r="GY15" s="1">
        <v>41431</v>
      </c>
      <c r="GZ15">
        <v>94.98</v>
      </c>
      <c r="HA15" s="1">
        <v>41464</v>
      </c>
      <c r="HB15">
        <v>103.31</v>
      </c>
      <c r="HC15" s="1">
        <v>41493</v>
      </c>
      <c r="HD15">
        <v>103.91</v>
      </c>
      <c r="HE15" s="1">
        <v>41523</v>
      </c>
      <c r="HF15">
        <v>109.52</v>
      </c>
      <c r="HG15" s="1">
        <v>41554</v>
      </c>
      <c r="HH15">
        <v>102.83</v>
      </c>
      <c r="HI15" s="1">
        <v>41586</v>
      </c>
      <c r="HJ15">
        <v>94.95</v>
      </c>
      <c r="HK15" s="1">
        <v>41617</v>
      </c>
      <c r="HL15">
        <v>97.56</v>
      </c>
      <c r="HM15" s="1">
        <v>41646</v>
      </c>
      <c r="HN15">
        <v>93.84</v>
      </c>
      <c r="HO15" s="1">
        <v>41676</v>
      </c>
      <c r="HP15">
        <v>97.32</v>
      </c>
      <c r="HQ15" s="1">
        <v>41704</v>
      </c>
      <c r="HR15">
        <v>101.02</v>
      </c>
      <c r="HS15" s="1">
        <v>41736</v>
      </c>
      <c r="HT15">
        <v>99.78</v>
      </c>
      <c r="HU15" s="1">
        <v>41767</v>
      </c>
      <c r="HV15">
        <v>99.54</v>
      </c>
      <c r="HW15" s="1">
        <v>41796</v>
      </c>
      <c r="HX15">
        <v>101.94</v>
      </c>
      <c r="HY15" s="1">
        <v>41829</v>
      </c>
      <c r="HZ15">
        <v>101.75</v>
      </c>
      <c r="IA15" s="1">
        <v>41857</v>
      </c>
      <c r="IB15">
        <v>96.24</v>
      </c>
      <c r="IC15" s="1">
        <v>41890</v>
      </c>
      <c r="ID15">
        <v>92.05</v>
      </c>
      <c r="IE15" s="1">
        <v>41919</v>
      </c>
      <c r="IF15">
        <v>87.98</v>
      </c>
      <c r="IG15" s="1">
        <v>41953</v>
      </c>
      <c r="IH15">
        <v>77.38</v>
      </c>
      <c r="II15" s="1">
        <v>41982</v>
      </c>
      <c r="IJ15">
        <v>63.98</v>
      </c>
      <c r="IK15" s="1">
        <v>42011</v>
      </c>
      <c r="IL15">
        <v>49.08</v>
      </c>
      <c r="IM15" s="1">
        <v>42040</v>
      </c>
      <c r="IN15">
        <v>51.31</v>
      </c>
      <c r="IO15" s="1">
        <v>42069</v>
      </c>
      <c r="IP15">
        <v>51.47</v>
      </c>
      <c r="IQ15" s="1">
        <v>42102</v>
      </c>
      <c r="IR15">
        <v>51.87</v>
      </c>
      <c r="IS15" s="1">
        <v>42130</v>
      </c>
      <c r="IT15">
        <v>62</v>
      </c>
      <c r="IU15" s="1">
        <v>42163</v>
      </c>
      <c r="IV15">
        <v>58.61</v>
      </c>
      <c r="IW15" s="1">
        <v>42194</v>
      </c>
      <c r="IX15">
        <v>53.23</v>
      </c>
      <c r="IY15" s="1">
        <v>42221</v>
      </c>
      <c r="IZ15">
        <v>45.55</v>
      </c>
      <c r="JA15" s="1">
        <v>42255</v>
      </c>
      <c r="JB15">
        <v>46.59</v>
      </c>
      <c r="JC15" s="1">
        <v>42284</v>
      </c>
      <c r="JD15">
        <v>48.4</v>
      </c>
      <c r="JE15" s="1">
        <v>42318</v>
      </c>
      <c r="JF15">
        <v>45.44</v>
      </c>
      <c r="JG15" s="1">
        <v>42347</v>
      </c>
      <c r="JH15">
        <v>38.72</v>
      </c>
      <c r="JI15" s="1">
        <v>42377</v>
      </c>
      <c r="JJ15">
        <v>34.32</v>
      </c>
      <c r="JK15" s="1">
        <v>42405</v>
      </c>
      <c r="JL15">
        <v>32.72</v>
      </c>
      <c r="JM15" s="1">
        <v>42436</v>
      </c>
      <c r="JN15">
        <v>39.82</v>
      </c>
      <c r="JO15" s="1">
        <v>42467</v>
      </c>
      <c r="JP15">
        <v>38.49</v>
      </c>
      <c r="JQ15" s="1">
        <v>42495</v>
      </c>
      <c r="JR15">
        <v>44.91</v>
      </c>
      <c r="JS15" s="1">
        <v>42529</v>
      </c>
      <c r="JT15">
        <v>51.84</v>
      </c>
      <c r="JU15" s="1">
        <v>42558</v>
      </c>
      <c r="JV15">
        <v>45.84</v>
      </c>
      <c r="JW15" s="1">
        <v>42587</v>
      </c>
      <c r="JX15">
        <v>42.57</v>
      </c>
      <c r="JY15" s="1">
        <v>42621</v>
      </c>
      <c r="JZ15">
        <v>48.26</v>
      </c>
      <c r="KA15" s="1">
        <v>42648</v>
      </c>
      <c r="KB15">
        <v>50.38</v>
      </c>
      <c r="KC15" s="1">
        <v>42683</v>
      </c>
      <c r="KD15">
        <v>45.94</v>
      </c>
      <c r="KE15" s="1">
        <v>42712</v>
      </c>
      <c r="KF15">
        <v>51.88</v>
      </c>
      <c r="KG15" s="1">
        <v>42741</v>
      </c>
      <c r="KH15">
        <v>54.87</v>
      </c>
      <c r="KI15" s="1">
        <v>42769</v>
      </c>
      <c r="KJ15">
        <v>54.47</v>
      </c>
      <c r="KK15" s="1">
        <v>42802</v>
      </c>
      <c r="KL15">
        <v>50.83</v>
      </c>
      <c r="KM15" s="1">
        <v>42830</v>
      </c>
      <c r="KN15">
        <v>51.6</v>
      </c>
      <c r="KO15" s="1">
        <v>42860</v>
      </c>
      <c r="KP15">
        <v>46.6</v>
      </c>
      <c r="KQ15" s="1">
        <v>42894</v>
      </c>
      <c r="KR15">
        <v>45.89</v>
      </c>
      <c r="KS15" s="1">
        <v>42923</v>
      </c>
      <c r="KT15">
        <v>44.39</v>
      </c>
      <c r="KU15" s="1">
        <v>42954</v>
      </c>
      <c r="KV15">
        <v>49.57</v>
      </c>
      <c r="KW15" s="1">
        <v>42985</v>
      </c>
      <c r="KX15">
        <v>49.53</v>
      </c>
      <c r="KY15" s="1">
        <v>43013</v>
      </c>
      <c r="KZ15">
        <v>51.15</v>
      </c>
      <c r="LA15" s="1">
        <v>43047</v>
      </c>
      <c r="LB15">
        <v>57.05</v>
      </c>
      <c r="LC15" s="1">
        <v>43076</v>
      </c>
      <c r="LD15">
        <v>56.75</v>
      </c>
      <c r="LE15" s="1">
        <v>43105</v>
      </c>
      <c r="LF15">
        <v>61.41</v>
      </c>
      <c r="LG15" s="1">
        <v>43136</v>
      </c>
      <c r="LH15">
        <v>63.83</v>
      </c>
      <c r="LI15" s="1">
        <v>43167</v>
      </c>
      <c r="LJ15">
        <v>60.06</v>
      </c>
      <c r="LK15" s="1">
        <v>43196</v>
      </c>
      <c r="LL15">
        <v>62.1</v>
      </c>
      <c r="LM15" s="1">
        <v>43227</v>
      </c>
      <c r="LN15">
        <v>70.62</v>
      </c>
      <c r="LO15" s="1">
        <v>43258</v>
      </c>
      <c r="LP15">
        <v>65.89</v>
      </c>
      <c r="LQ15" s="1">
        <v>43290</v>
      </c>
      <c r="LR15">
        <v>71.98</v>
      </c>
      <c r="LS15" s="1">
        <v>43319</v>
      </c>
      <c r="LT15">
        <v>68.33</v>
      </c>
      <c r="LU15" s="1">
        <v>43349</v>
      </c>
      <c r="LV15">
        <v>67.52</v>
      </c>
      <c r="LW15" s="1">
        <v>43378</v>
      </c>
      <c r="LX15">
        <v>74.260000000000005</v>
      </c>
      <c r="LY15" s="1">
        <v>43412</v>
      </c>
      <c r="LZ15">
        <v>60.86</v>
      </c>
      <c r="MA15" s="1">
        <v>43441</v>
      </c>
      <c r="MB15">
        <v>52.81</v>
      </c>
      <c r="MC15" s="1">
        <v>43472</v>
      </c>
      <c r="MD15">
        <v>48.82</v>
      </c>
      <c r="ME15" s="1">
        <v>43502</v>
      </c>
      <c r="MF15">
        <v>54.34</v>
      </c>
      <c r="MG15" s="1">
        <v>43531</v>
      </c>
      <c r="MH15">
        <v>57.03</v>
      </c>
      <c r="MI15" s="1">
        <v>43560</v>
      </c>
      <c r="MJ15">
        <v>63.15</v>
      </c>
      <c r="MK15" s="1">
        <v>43593</v>
      </c>
      <c r="ML15">
        <v>62.22</v>
      </c>
      <c r="MM15" s="1">
        <v>43622</v>
      </c>
      <c r="MN15">
        <v>52.73</v>
      </c>
      <c r="MO15" s="1">
        <v>43655</v>
      </c>
      <c r="MP15">
        <v>57.94</v>
      </c>
      <c r="MQ15" s="1">
        <v>43684</v>
      </c>
      <c r="MR15">
        <v>51.03</v>
      </c>
      <c r="MS15" s="1">
        <v>43714</v>
      </c>
      <c r="MT15">
        <v>56.43</v>
      </c>
      <c r="MU15" s="1">
        <v>43745</v>
      </c>
      <c r="MV15">
        <v>52.71</v>
      </c>
    </row>
    <row r="16" spans="1:360" x14ac:dyDescent="0.3">
      <c r="A16" s="1">
        <v>38302</v>
      </c>
      <c r="B16">
        <v>47.6</v>
      </c>
      <c r="C16" s="1">
        <v>38334</v>
      </c>
      <c r="D16">
        <v>41.83</v>
      </c>
      <c r="E16" s="1">
        <v>38362</v>
      </c>
      <c r="F16">
        <v>45.57</v>
      </c>
      <c r="G16" s="1">
        <v>38390</v>
      </c>
      <c r="H16">
        <v>45.96</v>
      </c>
      <c r="I16" s="1">
        <v>38420</v>
      </c>
      <c r="J16">
        <v>55.38</v>
      </c>
      <c r="K16" s="1">
        <v>38450</v>
      </c>
      <c r="L16">
        <v>54.65</v>
      </c>
      <c r="M16" s="1">
        <v>38478</v>
      </c>
      <c r="N16">
        <v>52.67</v>
      </c>
      <c r="O16" s="1">
        <v>38512</v>
      </c>
      <c r="P16">
        <v>55.57</v>
      </c>
      <c r="Q16" s="1">
        <v>38541</v>
      </c>
      <c r="R16">
        <v>60.64</v>
      </c>
      <c r="S16" s="1">
        <v>38572</v>
      </c>
      <c r="T16">
        <v>64.900000000000006</v>
      </c>
      <c r="U16" s="1">
        <v>38604</v>
      </c>
      <c r="V16">
        <v>64.900000000000006</v>
      </c>
      <c r="W16" s="1">
        <v>38631</v>
      </c>
      <c r="X16">
        <v>61.06</v>
      </c>
      <c r="Y16" s="1">
        <v>38666</v>
      </c>
      <c r="Z16" s="2">
        <v>58.74</v>
      </c>
      <c r="AA16" s="1">
        <v>38698</v>
      </c>
      <c r="AB16">
        <v>62.26</v>
      </c>
      <c r="AC16" s="1">
        <v>38726</v>
      </c>
      <c r="AD16" s="2">
        <v>64.349999999999994</v>
      </c>
      <c r="AE16" s="1">
        <v>38754</v>
      </c>
      <c r="AF16">
        <v>66.08</v>
      </c>
      <c r="AG16" s="1">
        <v>38785</v>
      </c>
      <c r="AH16">
        <v>62.42</v>
      </c>
      <c r="AI16" s="1">
        <v>38813</v>
      </c>
      <c r="AJ16">
        <v>69.06</v>
      </c>
      <c r="AK16" s="1">
        <v>38845</v>
      </c>
      <c r="AL16">
        <v>71.31</v>
      </c>
      <c r="AM16" s="1">
        <v>38877</v>
      </c>
      <c r="AN16">
        <v>72.31</v>
      </c>
      <c r="AO16" s="1">
        <v>38908</v>
      </c>
      <c r="AP16">
        <v>74.709999999999994</v>
      </c>
      <c r="AQ16" s="1">
        <v>38937</v>
      </c>
      <c r="AR16">
        <v>77.72</v>
      </c>
      <c r="AS16" s="1">
        <v>38968</v>
      </c>
      <c r="AT16">
        <v>67.38</v>
      </c>
      <c r="AU16" s="1">
        <v>38996</v>
      </c>
      <c r="AV16">
        <v>61.17</v>
      </c>
      <c r="AW16" s="1">
        <v>39030</v>
      </c>
      <c r="AX16">
        <v>63.06</v>
      </c>
      <c r="AY16" s="1">
        <v>39059</v>
      </c>
      <c r="AZ16">
        <v>63.09</v>
      </c>
      <c r="BA16" s="1">
        <v>39090</v>
      </c>
      <c r="BB16">
        <v>57.36</v>
      </c>
      <c r="BC16" s="1">
        <v>39119</v>
      </c>
      <c r="BD16">
        <v>59.44</v>
      </c>
      <c r="BE16" s="1">
        <v>39150</v>
      </c>
      <c r="BF16">
        <v>61.77</v>
      </c>
      <c r="BG16" s="1">
        <v>39181</v>
      </c>
      <c r="BH16">
        <v>64.31</v>
      </c>
      <c r="BI16" s="1">
        <v>39210</v>
      </c>
      <c r="BJ16">
        <v>63.99</v>
      </c>
      <c r="BK16" s="1">
        <v>39241</v>
      </c>
      <c r="BL16">
        <v>65.45</v>
      </c>
      <c r="BM16" s="1">
        <v>39273</v>
      </c>
      <c r="BN16">
        <v>73.19</v>
      </c>
      <c r="BO16" s="1">
        <v>39302</v>
      </c>
      <c r="BP16">
        <v>71.94</v>
      </c>
      <c r="BQ16" s="1">
        <v>39332</v>
      </c>
      <c r="BR16">
        <v>75.62</v>
      </c>
      <c r="BS16" s="1">
        <v>39363</v>
      </c>
      <c r="BT16">
        <v>78.400000000000006</v>
      </c>
      <c r="BU16" s="1">
        <v>39395</v>
      </c>
      <c r="BV16">
        <v>95.3</v>
      </c>
      <c r="BW16" s="1">
        <v>39426</v>
      </c>
      <c r="BX16">
        <v>87.77</v>
      </c>
      <c r="BY16" s="1">
        <v>39456</v>
      </c>
      <c r="BZ16">
        <v>95.23</v>
      </c>
      <c r="CA16" s="1">
        <v>39486</v>
      </c>
      <c r="CB16">
        <v>91.77</v>
      </c>
      <c r="CC16" s="1">
        <v>39514</v>
      </c>
      <c r="CD16">
        <v>104.28</v>
      </c>
      <c r="CE16" s="1">
        <v>39547</v>
      </c>
      <c r="CF16">
        <v>110.19</v>
      </c>
      <c r="CG16" s="1">
        <v>39576</v>
      </c>
      <c r="CH16">
        <v>123.61</v>
      </c>
      <c r="CI16" s="1">
        <v>39608</v>
      </c>
      <c r="CJ16">
        <v>134.75</v>
      </c>
      <c r="CK16" s="1">
        <v>39639</v>
      </c>
      <c r="CL16">
        <v>142.33000000000001</v>
      </c>
      <c r="CM16" s="1">
        <v>39667</v>
      </c>
      <c r="CN16">
        <v>119.78</v>
      </c>
      <c r="CO16" s="1">
        <v>39700</v>
      </c>
      <c r="CP16">
        <v>103.36</v>
      </c>
      <c r="CQ16" s="1">
        <v>39729</v>
      </c>
      <c r="CR16">
        <v>88.43</v>
      </c>
      <c r="CS16" s="1">
        <v>39763</v>
      </c>
      <c r="CT16">
        <v>60.22</v>
      </c>
      <c r="CU16" s="1">
        <v>39792</v>
      </c>
      <c r="CV16">
        <v>46.02</v>
      </c>
      <c r="CW16" s="1">
        <v>39821</v>
      </c>
      <c r="CX16">
        <v>46.51</v>
      </c>
      <c r="CY16" s="1">
        <v>39850</v>
      </c>
      <c r="CZ16">
        <v>46.15</v>
      </c>
      <c r="DA16" s="1">
        <v>39881</v>
      </c>
      <c r="DB16">
        <v>48.06</v>
      </c>
      <c r="DC16" s="1">
        <v>39911</v>
      </c>
      <c r="DD16">
        <v>52.07</v>
      </c>
      <c r="DE16" s="1">
        <v>39940</v>
      </c>
      <c r="DF16">
        <v>58.02</v>
      </c>
      <c r="DG16" s="1">
        <v>39973</v>
      </c>
      <c r="DH16">
        <v>70.739999999999995</v>
      </c>
      <c r="DI16" s="1">
        <v>40004</v>
      </c>
      <c r="DJ16">
        <v>60.88</v>
      </c>
      <c r="DK16" s="1">
        <v>40031</v>
      </c>
      <c r="DL16">
        <v>73.87</v>
      </c>
      <c r="DM16" s="1">
        <v>40065</v>
      </c>
      <c r="DN16">
        <v>71.819999999999993</v>
      </c>
      <c r="DO16" s="1">
        <v>40094</v>
      </c>
      <c r="DP16">
        <v>72.14</v>
      </c>
      <c r="DQ16" s="1">
        <v>40128</v>
      </c>
      <c r="DR16">
        <v>79.92</v>
      </c>
      <c r="DS16" s="1">
        <v>40157</v>
      </c>
      <c r="DT16">
        <v>72.319999999999993</v>
      </c>
      <c r="DU16" s="1">
        <v>40186</v>
      </c>
      <c r="DV16">
        <v>83.3</v>
      </c>
      <c r="DW16" s="1">
        <v>40214</v>
      </c>
      <c r="DX16">
        <v>71.52</v>
      </c>
      <c r="DY16" s="1">
        <v>40245</v>
      </c>
      <c r="DZ16">
        <v>82.31</v>
      </c>
      <c r="EA16" s="1">
        <v>40277</v>
      </c>
      <c r="EB16">
        <v>85.63</v>
      </c>
      <c r="EC16" s="1">
        <v>40304</v>
      </c>
      <c r="ED16">
        <v>80.180000000000007</v>
      </c>
      <c r="EE16" s="1">
        <v>40338</v>
      </c>
      <c r="EF16">
        <v>75.44</v>
      </c>
      <c r="EG16" s="1">
        <v>40368</v>
      </c>
      <c r="EH16">
        <v>76.63</v>
      </c>
      <c r="EI16" s="1">
        <v>40396</v>
      </c>
      <c r="EJ16">
        <v>81.180000000000007</v>
      </c>
      <c r="EK16" s="1">
        <v>40430</v>
      </c>
      <c r="EL16">
        <v>75.790000000000006</v>
      </c>
      <c r="EM16" s="1">
        <v>40458</v>
      </c>
      <c r="EN16">
        <v>82.38</v>
      </c>
      <c r="EO16" s="1">
        <v>40493</v>
      </c>
      <c r="EP16">
        <v>88.28</v>
      </c>
      <c r="EQ16" s="1">
        <v>40522</v>
      </c>
      <c r="ER16">
        <v>88.31</v>
      </c>
      <c r="ES16" s="1">
        <v>40550</v>
      </c>
      <c r="ET16">
        <v>89.22</v>
      </c>
      <c r="EU16" s="1">
        <v>40581</v>
      </c>
      <c r="EV16">
        <v>90.64</v>
      </c>
      <c r="EW16" s="1">
        <v>40611</v>
      </c>
      <c r="EX16">
        <v>105.61</v>
      </c>
      <c r="EY16" s="1">
        <v>40640</v>
      </c>
      <c r="EZ16">
        <v>110.88</v>
      </c>
      <c r="FA16" s="1">
        <v>40672</v>
      </c>
      <c r="FB16">
        <v>103.1</v>
      </c>
      <c r="FC16" s="1">
        <v>40703</v>
      </c>
      <c r="FD16">
        <v>102.45</v>
      </c>
      <c r="FE16" s="1">
        <v>40732</v>
      </c>
      <c r="FF16">
        <v>96.7</v>
      </c>
      <c r="FG16" s="1">
        <v>40763</v>
      </c>
      <c r="FH16">
        <v>81.7</v>
      </c>
      <c r="FI16" s="1">
        <v>40795</v>
      </c>
      <c r="FJ16">
        <v>87.41</v>
      </c>
      <c r="FK16" s="1">
        <v>40822</v>
      </c>
      <c r="FL16">
        <v>82.8</v>
      </c>
      <c r="FM16" s="1">
        <v>40857</v>
      </c>
      <c r="FN16">
        <v>97.68</v>
      </c>
      <c r="FO16" s="1">
        <v>40886</v>
      </c>
      <c r="FP16">
        <v>99.6</v>
      </c>
      <c r="FQ16" s="1">
        <v>40917</v>
      </c>
      <c r="FR16">
        <v>101.52</v>
      </c>
      <c r="FS16" s="1">
        <v>40946</v>
      </c>
      <c r="FT16">
        <v>98.82</v>
      </c>
      <c r="FU16" s="1">
        <v>40977</v>
      </c>
      <c r="FV16">
        <v>107.87</v>
      </c>
      <c r="FW16" s="1">
        <v>41008</v>
      </c>
      <c r="FX16">
        <v>102.98</v>
      </c>
      <c r="FY16" s="1">
        <v>41037</v>
      </c>
      <c r="FZ16">
        <v>97.37</v>
      </c>
      <c r="GA16" s="1">
        <v>41068</v>
      </c>
      <c r="GB16">
        <v>84.39</v>
      </c>
      <c r="GC16" s="1">
        <v>41100</v>
      </c>
      <c r="GD16">
        <v>84.3</v>
      </c>
      <c r="GE16" s="1">
        <v>41129</v>
      </c>
      <c r="GF16">
        <v>93.63</v>
      </c>
      <c r="GG16" s="1">
        <v>41159</v>
      </c>
      <c r="GH16">
        <v>96.75</v>
      </c>
      <c r="GI16" s="1">
        <v>41190</v>
      </c>
      <c r="GJ16">
        <v>89.73</v>
      </c>
      <c r="GK16" s="1">
        <v>41222</v>
      </c>
      <c r="GL16">
        <v>86.55</v>
      </c>
      <c r="GM16" s="1">
        <v>41253</v>
      </c>
      <c r="GN16">
        <v>86.1</v>
      </c>
      <c r="GO16" s="1">
        <v>41282</v>
      </c>
      <c r="GP16">
        <v>93.6</v>
      </c>
      <c r="GQ16" s="1">
        <v>41312</v>
      </c>
      <c r="GR16">
        <v>96.35</v>
      </c>
      <c r="GS16" s="1">
        <v>41341</v>
      </c>
      <c r="GT16">
        <v>92.43</v>
      </c>
      <c r="GU16" s="1">
        <v>41373</v>
      </c>
      <c r="GV16">
        <v>94.51</v>
      </c>
      <c r="GW16" s="1">
        <v>41402</v>
      </c>
      <c r="GX16">
        <v>96.85</v>
      </c>
      <c r="GY16" s="1">
        <v>41432</v>
      </c>
      <c r="GZ16">
        <v>96.27</v>
      </c>
      <c r="HA16" s="1">
        <v>41465</v>
      </c>
      <c r="HB16">
        <v>105.62</v>
      </c>
      <c r="HC16" s="1">
        <v>41494</v>
      </c>
      <c r="HD16">
        <v>102.87</v>
      </c>
      <c r="HE16" s="1">
        <v>41526</v>
      </c>
      <c r="HF16">
        <v>108.47</v>
      </c>
      <c r="HG16" s="1">
        <v>41555</v>
      </c>
      <c r="HH16">
        <v>103.31</v>
      </c>
      <c r="HI16" s="1">
        <v>41589</v>
      </c>
      <c r="HJ16">
        <v>95.47</v>
      </c>
      <c r="HK16" s="1">
        <v>41618</v>
      </c>
      <c r="HL16">
        <v>98.66</v>
      </c>
      <c r="HM16" s="1">
        <v>41647</v>
      </c>
      <c r="HN16">
        <v>92.53</v>
      </c>
      <c r="HO16" s="1">
        <v>41677</v>
      </c>
      <c r="HP16">
        <v>99.35</v>
      </c>
      <c r="HQ16" s="1">
        <v>41705</v>
      </c>
      <c r="HR16">
        <v>101.99</v>
      </c>
      <c r="HS16" s="1">
        <v>41737</v>
      </c>
      <c r="HT16">
        <v>101.81</v>
      </c>
      <c r="HU16" s="1">
        <v>41768</v>
      </c>
      <c r="HV16">
        <v>99.31</v>
      </c>
      <c r="HW16" s="1">
        <v>41799</v>
      </c>
      <c r="HX16">
        <v>103.59</v>
      </c>
      <c r="HY16" s="1">
        <v>41830</v>
      </c>
      <c r="HZ16">
        <v>102.4</v>
      </c>
      <c r="IA16" s="1">
        <v>41858</v>
      </c>
      <c r="IB16">
        <v>96.69</v>
      </c>
      <c r="IC16" s="1">
        <v>41891</v>
      </c>
      <c r="ID16">
        <v>91.89</v>
      </c>
      <c r="IE16" s="1">
        <v>41920</v>
      </c>
      <c r="IF16">
        <v>86.59</v>
      </c>
      <c r="IG16" s="1">
        <v>41954</v>
      </c>
      <c r="IH16">
        <v>77.87</v>
      </c>
      <c r="II16" s="1">
        <v>41983</v>
      </c>
      <c r="IJ16">
        <v>61.16</v>
      </c>
      <c r="IK16" s="1">
        <v>42012</v>
      </c>
      <c r="IL16">
        <v>49.28</v>
      </c>
      <c r="IM16" s="1">
        <v>42041</v>
      </c>
      <c r="IN16">
        <v>52.5</v>
      </c>
      <c r="IO16" s="1">
        <v>42072</v>
      </c>
      <c r="IP16">
        <v>51.66</v>
      </c>
      <c r="IQ16" s="1">
        <v>42103</v>
      </c>
      <c r="IR16">
        <v>52.49</v>
      </c>
      <c r="IS16" s="1">
        <v>42131</v>
      </c>
      <c r="IT16">
        <v>59.92</v>
      </c>
      <c r="IU16" s="1">
        <v>42164</v>
      </c>
      <c r="IV16">
        <v>60.61</v>
      </c>
      <c r="IW16" s="1">
        <v>42195</v>
      </c>
      <c r="IX16">
        <v>53.22</v>
      </c>
      <c r="IY16" s="1">
        <v>42222</v>
      </c>
      <c r="IZ16">
        <v>45.09</v>
      </c>
      <c r="JA16" s="1">
        <v>42256</v>
      </c>
      <c r="JB16">
        <v>44.8</v>
      </c>
      <c r="JC16" s="1">
        <v>42285</v>
      </c>
      <c r="JD16">
        <v>50</v>
      </c>
      <c r="JE16" s="1">
        <v>42319</v>
      </c>
      <c r="JF16">
        <v>44.2</v>
      </c>
      <c r="JG16" s="1">
        <v>42348</v>
      </c>
      <c r="JH16">
        <v>38.43</v>
      </c>
      <c r="JI16" s="1">
        <v>42380</v>
      </c>
      <c r="JJ16">
        <v>32.520000000000003</v>
      </c>
      <c r="JK16" s="1">
        <v>42408</v>
      </c>
      <c r="JL16">
        <v>31.64</v>
      </c>
      <c r="JM16" s="1">
        <v>42437</v>
      </c>
      <c r="JN16">
        <v>38.42</v>
      </c>
      <c r="JO16" s="1">
        <v>42468</v>
      </c>
      <c r="JP16">
        <v>40.99</v>
      </c>
      <c r="JQ16" s="1">
        <v>42496</v>
      </c>
      <c r="JR16">
        <v>45.32</v>
      </c>
      <c r="JS16" s="1">
        <v>42530</v>
      </c>
      <c r="JT16">
        <v>51.22</v>
      </c>
      <c r="JU16" s="1">
        <v>42559</v>
      </c>
      <c r="JV16">
        <v>46.12</v>
      </c>
      <c r="JW16" s="1">
        <v>42590</v>
      </c>
      <c r="JX16">
        <v>43.76</v>
      </c>
      <c r="JY16" s="1">
        <v>42622</v>
      </c>
      <c r="JZ16">
        <v>46.46</v>
      </c>
      <c r="KA16" s="1">
        <v>42649</v>
      </c>
      <c r="KB16">
        <v>50.98</v>
      </c>
      <c r="KC16" s="1">
        <v>42684</v>
      </c>
      <c r="KD16">
        <v>45.36</v>
      </c>
      <c r="KE16" s="1">
        <v>42713</v>
      </c>
      <c r="KF16">
        <v>52.44</v>
      </c>
      <c r="KG16" s="1">
        <v>42744</v>
      </c>
      <c r="KH16">
        <v>52.87</v>
      </c>
      <c r="KI16" s="1">
        <v>42772</v>
      </c>
      <c r="KJ16">
        <v>53.63</v>
      </c>
      <c r="KK16" s="1">
        <v>42803</v>
      </c>
      <c r="KL16">
        <v>49.83</v>
      </c>
      <c r="KM16" s="1">
        <v>42831</v>
      </c>
      <c r="KN16">
        <v>52.13</v>
      </c>
      <c r="KO16" s="1">
        <v>42863</v>
      </c>
      <c r="KP16">
        <v>46.84</v>
      </c>
      <c r="KQ16" s="1">
        <v>42895</v>
      </c>
      <c r="KR16">
        <v>46.07</v>
      </c>
      <c r="KS16" s="1">
        <v>42926</v>
      </c>
      <c r="KT16">
        <v>44.6</v>
      </c>
      <c r="KU16" s="1">
        <v>42955</v>
      </c>
      <c r="KV16">
        <v>49.35</v>
      </c>
      <c r="KW16" s="1">
        <v>42986</v>
      </c>
      <c r="KX16">
        <v>48.06</v>
      </c>
      <c r="KY16" s="1">
        <v>43014</v>
      </c>
      <c r="KZ16">
        <v>49.65</v>
      </c>
      <c r="LA16" s="1">
        <v>43048</v>
      </c>
      <c r="LB16">
        <v>57.39</v>
      </c>
      <c r="LC16" s="1">
        <v>43077</v>
      </c>
      <c r="LD16">
        <v>57.44</v>
      </c>
      <c r="LE16" s="1">
        <v>43108</v>
      </c>
      <c r="LF16">
        <v>61.72</v>
      </c>
      <c r="LG16" s="1">
        <v>43137</v>
      </c>
      <c r="LH16">
        <v>63.11</v>
      </c>
      <c r="LI16" s="1">
        <v>43168</v>
      </c>
      <c r="LJ16">
        <v>61.92</v>
      </c>
      <c r="LK16" s="1">
        <v>43199</v>
      </c>
      <c r="LL16">
        <v>63.43</v>
      </c>
      <c r="LM16" s="1">
        <v>43228</v>
      </c>
      <c r="LN16">
        <v>68.97</v>
      </c>
      <c r="LO16" s="1">
        <v>43259</v>
      </c>
      <c r="LP16">
        <v>65.67</v>
      </c>
      <c r="LQ16" s="1">
        <v>43291</v>
      </c>
      <c r="LR16">
        <v>72.56</v>
      </c>
      <c r="LS16" s="1">
        <v>43320</v>
      </c>
      <c r="LT16">
        <v>66.25</v>
      </c>
      <c r="LU16" s="1">
        <v>43350</v>
      </c>
      <c r="LV16">
        <v>67.55</v>
      </c>
      <c r="LW16" s="1">
        <v>43381</v>
      </c>
      <c r="LX16">
        <v>74.17</v>
      </c>
      <c r="LY16" s="1">
        <v>43413</v>
      </c>
      <c r="LZ16">
        <v>60.36</v>
      </c>
      <c r="MA16" s="1">
        <v>43444</v>
      </c>
      <c r="MB16">
        <v>51.2</v>
      </c>
      <c r="MC16" s="1">
        <v>43473</v>
      </c>
      <c r="MD16">
        <v>50.11</v>
      </c>
      <c r="ME16" s="1">
        <v>43503</v>
      </c>
      <c r="MF16">
        <v>53</v>
      </c>
      <c r="MG16" s="1">
        <v>43532</v>
      </c>
      <c r="MH16">
        <v>56.43</v>
      </c>
      <c r="MI16" s="1">
        <v>43563</v>
      </c>
      <c r="MJ16">
        <v>64.33</v>
      </c>
      <c r="MK16" s="1">
        <v>43594</v>
      </c>
      <c r="ML16">
        <v>61.81</v>
      </c>
      <c r="MM16" s="1">
        <v>43623</v>
      </c>
      <c r="MN16">
        <v>54.16</v>
      </c>
      <c r="MO16" s="1">
        <v>43656</v>
      </c>
      <c r="MP16">
        <v>60.52</v>
      </c>
      <c r="MQ16" s="1">
        <v>43685</v>
      </c>
      <c r="MR16">
        <v>52.46</v>
      </c>
      <c r="MS16" s="1">
        <v>43717</v>
      </c>
      <c r="MT16">
        <v>57.73</v>
      </c>
      <c r="MU16" s="1">
        <v>43746</v>
      </c>
      <c r="MV16">
        <v>52.62</v>
      </c>
    </row>
    <row r="17" spans="1:360" x14ac:dyDescent="0.3">
      <c r="A17" s="1">
        <v>38303</v>
      </c>
      <c r="B17">
        <v>47.41</v>
      </c>
      <c r="C17" s="1">
        <v>38335</v>
      </c>
      <c r="D17">
        <v>42.45</v>
      </c>
      <c r="E17" s="1">
        <v>38363</v>
      </c>
      <c r="F17">
        <v>45.91</v>
      </c>
      <c r="G17" s="1">
        <v>38391</v>
      </c>
      <c r="H17">
        <v>46.06</v>
      </c>
      <c r="I17" s="1">
        <v>38421</v>
      </c>
      <c r="J17">
        <v>54.26</v>
      </c>
      <c r="K17" s="1">
        <v>38453</v>
      </c>
      <c r="L17">
        <v>55.1</v>
      </c>
      <c r="M17" s="1">
        <v>38481</v>
      </c>
      <c r="N17">
        <v>53.38</v>
      </c>
      <c r="O17" s="1">
        <v>38513</v>
      </c>
      <c r="P17">
        <v>54.68</v>
      </c>
      <c r="Q17" s="1">
        <v>38544</v>
      </c>
      <c r="R17">
        <v>60.08</v>
      </c>
      <c r="S17" s="1">
        <v>38573</v>
      </c>
      <c r="T17">
        <v>64.16</v>
      </c>
      <c r="U17" s="1">
        <v>38607</v>
      </c>
      <c r="V17">
        <v>64.010000000000005</v>
      </c>
      <c r="W17" s="1">
        <v>38632</v>
      </c>
      <c r="X17">
        <v>61.62</v>
      </c>
      <c r="Y17" s="1">
        <v>38667</v>
      </c>
      <c r="Z17" s="2">
        <v>58.48</v>
      </c>
      <c r="AA17" s="1">
        <v>38699</v>
      </c>
      <c r="AB17">
        <v>62.31</v>
      </c>
      <c r="AC17" s="1">
        <v>38727</v>
      </c>
      <c r="AD17" s="2">
        <v>64.099999999999994</v>
      </c>
      <c r="AE17" s="1">
        <v>38755</v>
      </c>
      <c r="AF17">
        <v>64.14</v>
      </c>
      <c r="AG17" s="1">
        <v>38786</v>
      </c>
      <c r="AH17">
        <v>61.84</v>
      </c>
      <c r="AI17" s="1">
        <v>38814</v>
      </c>
      <c r="AJ17">
        <v>68.64</v>
      </c>
      <c r="AK17" s="1">
        <v>38846</v>
      </c>
      <c r="AL17">
        <v>72.22</v>
      </c>
      <c r="AM17" s="1">
        <v>38880</v>
      </c>
      <c r="AN17">
        <v>71.09</v>
      </c>
      <c r="AO17" s="1">
        <v>38909</v>
      </c>
      <c r="AP17">
        <v>75.23</v>
      </c>
      <c r="AQ17" s="1">
        <v>38938</v>
      </c>
      <c r="AR17">
        <v>77.53</v>
      </c>
      <c r="AS17" s="1">
        <v>38971</v>
      </c>
      <c r="AT17">
        <v>66.59</v>
      </c>
      <c r="AU17" s="1">
        <v>38999</v>
      </c>
      <c r="AV17">
        <v>61.49</v>
      </c>
      <c r="AW17" s="1">
        <v>39031</v>
      </c>
      <c r="AX17">
        <v>61.54</v>
      </c>
      <c r="AY17" s="1">
        <v>39062</v>
      </c>
      <c r="AZ17">
        <v>62.36</v>
      </c>
      <c r="BA17" s="1">
        <v>39091</v>
      </c>
      <c r="BB17">
        <v>56.74</v>
      </c>
      <c r="BC17" s="1">
        <v>39120</v>
      </c>
      <c r="BD17">
        <v>58.35</v>
      </c>
      <c r="BE17" s="1">
        <v>39153</v>
      </c>
      <c r="BF17">
        <v>60.77</v>
      </c>
      <c r="BG17" s="1">
        <v>39182</v>
      </c>
      <c r="BH17">
        <v>64.88</v>
      </c>
      <c r="BI17" s="1">
        <v>39211</v>
      </c>
      <c r="BJ17">
        <v>63.16</v>
      </c>
      <c r="BK17" s="1">
        <v>39244</v>
      </c>
      <c r="BL17">
        <v>66.64</v>
      </c>
      <c r="BM17" s="1">
        <v>39274</v>
      </c>
      <c r="BN17">
        <v>72.94</v>
      </c>
      <c r="BO17" s="1">
        <v>39303</v>
      </c>
      <c r="BP17">
        <v>71.400000000000006</v>
      </c>
      <c r="BQ17" s="1">
        <v>39335</v>
      </c>
      <c r="BR17">
        <v>76.260000000000005</v>
      </c>
      <c r="BS17" s="1">
        <v>39364</v>
      </c>
      <c r="BT17">
        <v>79.540000000000006</v>
      </c>
      <c r="BU17" s="1">
        <v>39398</v>
      </c>
      <c r="BV17">
        <v>93.52</v>
      </c>
      <c r="BW17" s="1">
        <v>39427</v>
      </c>
      <c r="BX17">
        <v>89.92</v>
      </c>
      <c r="BY17" s="1">
        <v>39457</v>
      </c>
      <c r="BZ17">
        <v>93.21</v>
      </c>
      <c r="CA17" s="1">
        <v>39489</v>
      </c>
      <c r="CB17">
        <v>93.61</v>
      </c>
      <c r="CC17" s="1">
        <v>39517</v>
      </c>
      <c r="CD17">
        <v>106.74</v>
      </c>
      <c r="CE17" s="1">
        <v>39548</v>
      </c>
      <c r="CF17">
        <v>109.57</v>
      </c>
      <c r="CG17" s="1">
        <v>39577</v>
      </c>
      <c r="CH17">
        <v>126</v>
      </c>
      <c r="CI17" s="1">
        <v>39609</v>
      </c>
      <c r="CJ17">
        <v>131.86000000000001</v>
      </c>
      <c r="CK17" s="1">
        <v>39640</v>
      </c>
      <c r="CL17">
        <v>145.66</v>
      </c>
      <c r="CM17" s="1">
        <v>39668</v>
      </c>
      <c r="CN17">
        <v>115.4</v>
      </c>
      <c r="CO17" s="1">
        <v>39701</v>
      </c>
      <c r="CP17">
        <v>102.62</v>
      </c>
      <c r="CQ17" s="1">
        <v>39730</v>
      </c>
      <c r="CR17">
        <v>86.62</v>
      </c>
      <c r="CS17" s="1">
        <v>39764</v>
      </c>
      <c r="CT17">
        <v>57.03</v>
      </c>
      <c r="CU17" s="1">
        <v>39793</v>
      </c>
      <c r="CV17">
        <v>50.84</v>
      </c>
      <c r="CW17" s="1">
        <v>39822</v>
      </c>
      <c r="CX17">
        <v>46.07</v>
      </c>
      <c r="CY17" s="1">
        <v>39853</v>
      </c>
      <c r="CZ17">
        <v>45.84</v>
      </c>
      <c r="DA17" s="1">
        <v>39882</v>
      </c>
      <c r="DB17">
        <v>46.98</v>
      </c>
      <c r="DC17" s="1">
        <v>39912</v>
      </c>
      <c r="DD17">
        <v>54.69</v>
      </c>
      <c r="DE17" s="1">
        <v>39941</v>
      </c>
      <c r="DF17">
        <v>59.74</v>
      </c>
      <c r="DG17" s="1">
        <v>39974</v>
      </c>
      <c r="DH17">
        <v>72.03</v>
      </c>
      <c r="DI17" s="1">
        <v>40007</v>
      </c>
      <c r="DJ17">
        <v>60.56</v>
      </c>
      <c r="DK17" s="1">
        <v>40032</v>
      </c>
      <c r="DL17">
        <v>72.78</v>
      </c>
      <c r="DM17" s="1">
        <v>40066</v>
      </c>
      <c r="DN17">
        <v>72.27</v>
      </c>
      <c r="DO17" s="1">
        <v>40095</v>
      </c>
      <c r="DP17">
        <v>72.25</v>
      </c>
      <c r="DQ17" s="1">
        <v>40129</v>
      </c>
      <c r="DR17">
        <v>77.650000000000006</v>
      </c>
      <c r="DS17" s="1">
        <v>40158</v>
      </c>
      <c r="DT17">
        <v>71.95</v>
      </c>
      <c r="DU17" s="1">
        <v>40189</v>
      </c>
      <c r="DV17">
        <v>83.01</v>
      </c>
      <c r="DW17" s="1">
        <v>40217</v>
      </c>
      <c r="DX17">
        <v>72.290000000000006</v>
      </c>
      <c r="DY17" s="1">
        <v>40246</v>
      </c>
      <c r="DZ17">
        <v>81.86</v>
      </c>
      <c r="EA17" s="1">
        <v>40280</v>
      </c>
      <c r="EB17">
        <v>85.28</v>
      </c>
      <c r="EC17" s="1">
        <v>40305</v>
      </c>
      <c r="ED17">
        <v>78.510000000000005</v>
      </c>
      <c r="EE17" s="1">
        <v>40339</v>
      </c>
      <c r="EF17">
        <v>76.680000000000007</v>
      </c>
      <c r="EG17" s="1">
        <v>40371</v>
      </c>
      <c r="EH17">
        <v>75.44</v>
      </c>
      <c r="EI17" s="1">
        <v>40399</v>
      </c>
      <c r="EJ17">
        <v>81.95</v>
      </c>
      <c r="EK17" s="1">
        <v>40431</v>
      </c>
      <c r="EL17">
        <v>77.37</v>
      </c>
      <c r="EM17" s="1">
        <v>40459</v>
      </c>
      <c r="EN17">
        <v>83.35</v>
      </c>
      <c r="EO17" s="1">
        <v>40494</v>
      </c>
      <c r="EP17">
        <v>85.34</v>
      </c>
      <c r="EQ17" s="1">
        <v>40525</v>
      </c>
      <c r="ER17">
        <v>89.14</v>
      </c>
      <c r="ES17" s="1">
        <v>40553</v>
      </c>
      <c r="ET17">
        <v>90.58</v>
      </c>
      <c r="EU17" s="1">
        <v>40582</v>
      </c>
      <c r="EV17">
        <v>90.24</v>
      </c>
      <c r="EW17" s="1">
        <v>40612</v>
      </c>
      <c r="EX17">
        <v>103.92</v>
      </c>
      <c r="EY17" s="1">
        <v>40641</v>
      </c>
      <c r="EZ17">
        <v>113.37</v>
      </c>
      <c r="FA17" s="1">
        <v>40673</v>
      </c>
      <c r="FB17">
        <v>104.47</v>
      </c>
      <c r="FC17" s="1">
        <v>40704</v>
      </c>
      <c r="FD17">
        <v>99.85</v>
      </c>
      <c r="FE17" s="1">
        <v>40735</v>
      </c>
      <c r="FF17">
        <v>95.62</v>
      </c>
      <c r="FG17" s="1">
        <v>40764</v>
      </c>
      <c r="FH17">
        <v>79.67</v>
      </c>
      <c r="FI17" s="1">
        <v>40798</v>
      </c>
      <c r="FJ17">
        <v>88.31</v>
      </c>
      <c r="FK17" s="1">
        <v>40823</v>
      </c>
      <c r="FL17">
        <v>83.17</v>
      </c>
      <c r="FM17" s="1">
        <v>40858</v>
      </c>
      <c r="FN17">
        <v>98.89</v>
      </c>
      <c r="FO17" s="1">
        <v>40889</v>
      </c>
      <c r="FP17">
        <v>97.99</v>
      </c>
      <c r="FQ17" s="1">
        <v>40918</v>
      </c>
      <c r="FR17">
        <v>102.44</v>
      </c>
      <c r="FS17" s="1">
        <v>40947</v>
      </c>
      <c r="FT17">
        <v>99.1</v>
      </c>
      <c r="FU17" s="1">
        <v>40980</v>
      </c>
      <c r="FV17">
        <v>106.84</v>
      </c>
      <c r="FW17" s="1">
        <v>41009</v>
      </c>
      <c r="FX17">
        <v>101.56</v>
      </c>
      <c r="FY17" s="1">
        <v>41038</v>
      </c>
      <c r="FZ17">
        <v>97.15</v>
      </c>
      <c r="GA17" s="1">
        <v>41071</v>
      </c>
      <c r="GB17">
        <v>83</v>
      </c>
      <c r="GC17" s="1">
        <v>41101</v>
      </c>
      <c r="GD17">
        <v>86.19</v>
      </c>
      <c r="GE17" s="1">
        <v>41130</v>
      </c>
      <c r="GF17">
        <v>93.63</v>
      </c>
      <c r="GG17" s="1">
        <v>41162</v>
      </c>
      <c r="GH17">
        <v>96.88</v>
      </c>
      <c r="GI17" s="1">
        <v>41191</v>
      </c>
      <c r="GJ17">
        <v>92.78</v>
      </c>
      <c r="GK17" s="1">
        <v>41225</v>
      </c>
      <c r="GL17">
        <v>86.07</v>
      </c>
      <c r="GM17" s="1">
        <v>41254</v>
      </c>
      <c r="GN17">
        <v>86.32</v>
      </c>
      <c r="GO17" s="1">
        <v>41283</v>
      </c>
      <c r="GP17">
        <v>93.56</v>
      </c>
      <c r="GQ17" s="1">
        <v>41313</v>
      </c>
      <c r="GR17">
        <v>96.27</v>
      </c>
      <c r="GS17" s="1">
        <v>41344</v>
      </c>
      <c r="GT17">
        <v>92.52</v>
      </c>
      <c r="GU17" s="1">
        <v>41374</v>
      </c>
      <c r="GV17">
        <v>94.97</v>
      </c>
      <c r="GW17" s="1">
        <v>41403</v>
      </c>
      <c r="GX17">
        <v>96.66</v>
      </c>
      <c r="GY17" s="1">
        <v>41435</v>
      </c>
      <c r="GZ17">
        <v>96</v>
      </c>
      <c r="HA17" s="1">
        <v>41466</v>
      </c>
      <c r="HB17">
        <v>104.38</v>
      </c>
      <c r="HC17" s="1">
        <v>41495</v>
      </c>
      <c r="HD17">
        <v>105.16</v>
      </c>
      <c r="HE17" s="1">
        <v>41527</v>
      </c>
      <c r="HF17">
        <v>106.49</v>
      </c>
      <c r="HG17" s="1">
        <v>41556</v>
      </c>
      <c r="HH17">
        <v>101.43</v>
      </c>
      <c r="HI17" s="1">
        <v>41590</v>
      </c>
      <c r="HJ17">
        <v>93.52</v>
      </c>
      <c r="HK17" s="1">
        <v>41619</v>
      </c>
      <c r="HL17">
        <v>97.72</v>
      </c>
      <c r="HM17" s="1">
        <v>41648</v>
      </c>
      <c r="HN17">
        <v>91.89</v>
      </c>
      <c r="HO17" s="1">
        <v>41680</v>
      </c>
      <c r="HP17">
        <v>99.44</v>
      </c>
      <c r="HQ17" s="1">
        <v>41708</v>
      </c>
      <c r="HR17">
        <v>100.59</v>
      </c>
      <c r="HS17" s="1">
        <v>41738</v>
      </c>
      <c r="HT17">
        <v>102.65</v>
      </c>
      <c r="HU17" s="1">
        <v>41771</v>
      </c>
      <c r="HV17">
        <v>99.94</v>
      </c>
      <c r="HW17" s="1">
        <v>41800</v>
      </c>
      <c r="HX17">
        <v>103.49</v>
      </c>
      <c r="HY17" s="1">
        <v>41831</v>
      </c>
      <c r="HZ17">
        <v>100.3</v>
      </c>
      <c r="IA17" s="1">
        <v>41859</v>
      </c>
      <c r="IB17">
        <v>96.84</v>
      </c>
      <c r="IC17" s="1">
        <v>41892</v>
      </c>
      <c r="ID17">
        <v>90.84</v>
      </c>
      <c r="IE17" s="1">
        <v>41921</v>
      </c>
      <c r="IF17">
        <v>85.05</v>
      </c>
      <c r="IG17" s="1">
        <v>41955</v>
      </c>
      <c r="IH17">
        <v>77.150000000000006</v>
      </c>
      <c r="II17" s="1">
        <v>41984</v>
      </c>
      <c r="IJ17">
        <v>60.19</v>
      </c>
      <c r="IK17" s="1">
        <v>42013</v>
      </c>
      <c r="IL17">
        <v>48.99</v>
      </c>
      <c r="IM17" s="1">
        <v>42044</v>
      </c>
      <c r="IN17">
        <v>53.67</v>
      </c>
      <c r="IO17" s="1">
        <v>42073</v>
      </c>
      <c r="IP17">
        <v>50.07</v>
      </c>
      <c r="IQ17" s="1">
        <v>42104</v>
      </c>
      <c r="IR17">
        <v>53.51</v>
      </c>
      <c r="IS17" s="1">
        <v>42132</v>
      </c>
      <c r="IT17">
        <v>60.35</v>
      </c>
      <c r="IU17" s="1">
        <v>42165</v>
      </c>
      <c r="IV17">
        <v>61.82</v>
      </c>
      <c r="IW17" s="1">
        <v>42198</v>
      </c>
      <c r="IX17">
        <v>52.71</v>
      </c>
      <c r="IY17" s="1">
        <v>42223</v>
      </c>
      <c r="IZ17">
        <v>44.36</v>
      </c>
      <c r="JA17" s="1">
        <v>42257</v>
      </c>
      <c r="JB17">
        <v>46.44</v>
      </c>
      <c r="JC17" s="1">
        <v>42286</v>
      </c>
      <c r="JD17">
        <v>50.14</v>
      </c>
      <c r="JE17" s="1">
        <v>42320</v>
      </c>
      <c r="JF17">
        <v>43.03</v>
      </c>
      <c r="JG17" s="1">
        <v>42349</v>
      </c>
      <c r="JH17">
        <v>37.25</v>
      </c>
      <c r="JI17" s="1">
        <v>42381</v>
      </c>
      <c r="JJ17">
        <v>31.52</v>
      </c>
      <c r="JK17" s="1">
        <v>42409</v>
      </c>
      <c r="JL17">
        <v>29.74</v>
      </c>
      <c r="JM17" s="1">
        <v>42438</v>
      </c>
      <c r="JN17">
        <v>40.07</v>
      </c>
      <c r="JO17" s="1">
        <v>42471</v>
      </c>
      <c r="JP17">
        <v>41.75</v>
      </c>
      <c r="JQ17" s="1">
        <v>42499</v>
      </c>
      <c r="JR17">
        <v>44.03</v>
      </c>
      <c r="JS17" s="1">
        <v>42531</v>
      </c>
      <c r="JT17">
        <v>49.72</v>
      </c>
      <c r="JU17" s="1">
        <v>42562</v>
      </c>
      <c r="JV17">
        <v>45.52</v>
      </c>
      <c r="JW17" s="1">
        <v>42591</v>
      </c>
      <c r="JX17">
        <v>43.5</v>
      </c>
      <c r="JY17" s="1">
        <v>42625</v>
      </c>
      <c r="JZ17">
        <v>46.84</v>
      </c>
      <c r="KA17" s="1">
        <v>42650</v>
      </c>
      <c r="KB17">
        <v>50.38</v>
      </c>
      <c r="KC17" s="1">
        <v>42685</v>
      </c>
      <c r="KD17">
        <v>44.15</v>
      </c>
      <c r="KE17" s="1">
        <v>42716</v>
      </c>
      <c r="KF17">
        <v>53.75</v>
      </c>
      <c r="KG17" s="1">
        <v>42745</v>
      </c>
      <c r="KH17">
        <v>51.7</v>
      </c>
      <c r="KI17" s="1">
        <v>42773</v>
      </c>
      <c r="KJ17">
        <v>52.78</v>
      </c>
      <c r="KK17" s="1">
        <v>42804</v>
      </c>
      <c r="KL17">
        <v>49.03</v>
      </c>
      <c r="KM17" s="1">
        <v>42832</v>
      </c>
      <c r="KN17">
        <v>52.64</v>
      </c>
      <c r="KO17" s="1">
        <v>42864</v>
      </c>
      <c r="KP17">
        <v>46.27</v>
      </c>
      <c r="KQ17" s="1">
        <v>42898</v>
      </c>
      <c r="KR17">
        <v>46.32</v>
      </c>
      <c r="KS17" s="1">
        <v>42927</v>
      </c>
      <c r="KT17">
        <v>45.23</v>
      </c>
      <c r="KU17" s="1">
        <v>42956</v>
      </c>
      <c r="KV17">
        <v>49.72</v>
      </c>
      <c r="KW17" s="1">
        <v>42989</v>
      </c>
      <c r="KX17">
        <v>48.62</v>
      </c>
      <c r="KY17" s="1">
        <v>43017</v>
      </c>
      <c r="KZ17">
        <v>49.93</v>
      </c>
      <c r="LA17" s="1">
        <v>43049</v>
      </c>
      <c r="LB17">
        <v>56.98</v>
      </c>
      <c r="LC17" s="1">
        <v>43080</v>
      </c>
      <c r="LD17">
        <v>58.05</v>
      </c>
      <c r="LE17" s="1">
        <v>43109</v>
      </c>
      <c r="LF17">
        <v>62.87</v>
      </c>
      <c r="LG17" s="1">
        <v>43138</v>
      </c>
      <c r="LH17">
        <v>61.55</v>
      </c>
      <c r="LI17" s="1">
        <v>43171</v>
      </c>
      <c r="LJ17">
        <v>61.33</v>
      </c>
      <c r="LK17" s="1">
        <v>43200</v>
      </c>
      <c r="LL17">
        <v>65.44</v>
      </c>
      <c r="LM17" s="1">
        <v>43229</v>
      </c>
      <c r="LN17">
        <v>71.05</v>
      </c>
      <c r="LO17" s="1">
        <v>43262</v>
      </c>
      <c r="LP17">
        <v>66.03</v>
      </c>
      <c r="LQ17" s="1">
        <v>43292</v>
      </c>
      <c r="LR17">
        <v>68.86</v>
      </c>
      <c r="LS17" s="1">
        <v>43321</v>
      </c>
      <c r="LT17">
        <v>66.14</v>
      </c>
      <c r="LU17" s="1">
        <v>43353</v>
      </c>
      <c r="LV17">
        <v>67.41</v>
      </c>
      <c r="LW17" s="1">
        <v>43382</v>
      </c>
      <c r="LX17">
        <v>74.81</v>
      </c>
      <c r="LY17" s="1">
        <v>43416</v>
      </c>
      <c r="LZ17">
        <v>60.08</v>
      </c>
      <c r="MA17" s="1">
        <v>43445</v>
      </c>
      <c r="MB17">
        <v>51.84</v>
      </c>
      <c r="MC17" s="1">
        <v>43474</v>
      </c>
      <c r="MD17">
        <v>52.69</v>
      </c>
      <c r="ME17" s="1">
        <v>43504</v>
      </c>
      <c r="MF17">
        <v>53.09</v>
      </c>
      <c r="MG17" s="1">
        <v>43535</v>
      </c>
      <c r="MH17">
        <v>57.12</v>
      </c>
      <c r="MI17" s="1">
        <v>43564</v>
      </c>
      <c r="MJ17">
        <v>63.96</v>
      </c>
      <c r="MK17" s="1">
        <v>43595</v>
      </c>
      <c r="ML17">
        <v>61.8</v>
      </c>
      <c r="MM17" s="1">
        <v>43626</v>
      </c>
      <c r="MN17">
        <v>53.48</v>
      </c>
      <c r="MO17" s="1">
        <v>43657</v>
      </c>
      <c r="MP17">
        <v>60.28</v>
      </c>
      <c r="MQ17" s="1">
        <v>43686</v>
      </c>
      <c r="MR17">
        <v>54.37</v>
      </c>
      <c r="MS17" s="1">
        <v>43718</v>
      </c>
      <c r="MT17">
        <v>57.29</v>
      </c>
      <c r="MU17" s="1">
        <v>43747</v>
      </c>
      <c r="MV17">
        <v>52.61</v>
      </c>
    </row>
    <row r="18" spans="1:360" x14ac:dyDescent="0.3">
      <c r="A18" s="1">
        <v>38306</v>
      </c>
      <c r="B18">
        <v>46.95</v>
      </c>
      <c r="C18" s="1">
        <v>38336</v>
      </c>
      <c r="D18">
        <v>44.69</v>
      </c>
      <c r="E18" s="1">
        <v>38364</v>
      </c>
      <c r="F18">
        <v>46.56</v>
      </c>
      <c r="G18" s="1">
        <v>38392</v>
      </c>
      <c r="H18">
        <v>46.08</v>
      </c>
      <c r="I18" s="1">
        <v>38422</v>
      </c>
      <c r="J18">
        <v>55.12</v>
      </c>
      <c r="K18" s="1">
        <v>38454</v>
      </c>
      <c r="L18">
        <v>53.53</v>
      </c>
      <c r="M18" s="1">
        <v>38482</v>
      </c>
      <c r="N18">
        <v>53.49</v>
      </c>
      <c r="O18" s="1">
        <v>38516</v>
      </c>
      <c r="P18">
        <v>56.82</v>
      </c>
      <c r="Q18" s="1">
        <v>38545</v>
      </c>
      <c r="R18">
        <v>61.48</v>
      </c>
      <c r="S18" s="1">
        <v>38574</v>
      </c>
      <c r="T18">
        <v>66.06</v>
      </c>
      <c r="U18" s="1">
        <v>38608</v>
      </c>
      <c r="V18">
        <v>63.78</v>
      </c>
      <c r="W18" s="1">
        <v>38635</v>
      </c>
      <c r="X18">
        <v>61.57</v>
      </c>
      <c r="Y18" s="1">
        <v>38670</v>
      </c>
      <c r="Z18" s="2">
        <v>58.51</v>
      </c>
      <c r="AA18" s="1">
        <v>38700</v>
      </c>
      <c r="AB18">
        <v>61.87</v>
      </c>
      <c r="AC18" s="1">
        <v>38728</v>
      </c>
      <c r="AD18" s="2">
        <v>64.45</v>
      </c>
      <c r="AE18" s="1">
        <v>38756</v>
      </c>
      <c r="AF18">
        <v>63.53</v>
      </c>
      <c r="AG18" s="1">
        <v>38789</v>
      </c>
      <c r="AH18">
        <v>63.67</v>
      </c>
      <c r="AI18" s="1">
        <v>38817</v>
      </c>
      <c r="AJ18">
        <v>70.11</v>
      </c>
      <c r="AK18" s="1">
        <v>38847</v>
      </c>
      <c r="AL18">
        <v>73.569999999999993</v>
      </c>
      <c r="AM18" s="1">
        <v>38881</v>
      </c>
      <c r="AN18">
        <v>69.290000000000006</v>
      </c>
      <c r="AO18" s="1">
        <v>38910</v>
      </c>
      <c r="AP18">
        <v>76.06</v>
      </c>
      <c r="AQ18" s="1">
        <v>38939</v>
      </c>
      <c r="AR18">
        <v>75.5</v>
      </c>
      <c r="AS18" s="1">
        <v>38972</v>
      </c>
      <c r="AT18">
        <v>64.900000000000006</v>
      </c>
      <c r="AU18" s="1">
        <v>39000</v>
      </c>
      <c r="AV18">
        <v>60.26</v>
      </c>
      <c r="AW18" s="1">
        <v>39034</v>
      </c>
      <c r="AX18">
        <v>60.59</v>
      </c>
      <c r="AY18" s="1">
        <v>39063</v>
      </c>
      <c r="AZ18">
        <v>61.99</v>
      </c>
      <c r="BA18" s="1">
        <v>39092</v>
      </c>
      <c r="BB18">
        <v>54.96</v>
      </c>
      <c r="BC18" s="1">
        <v>39121</v>
      </c>
      <c r="BD18">
        <v>60.43</v>
      </c>
      <c r="BE18" s="1">
        <v>39154</v>
      </c>
      <c r="BF18">
        <v>60.16</v>
      </c>
      <c r="BG18" s="1">
        <v>39183</v>
      </c>
      <c r="BH18">
        <v>64.84</v>
      </c>
      <c r="BI18" s="1">
        <v>39212</v>
      </c>
      <c r="BJ18">
        <v>63.43</v>
      </c>
      <c r="BK18" s="1">
        <v>39245</v>
      </c>
      <c r="BL18">
        <v>66.06</v>
      </c>
      <c r="BM18" s="1">
        <v>39275</v>
      </c>
      <c r="BN18">
        <v>72.87</v>
      </c>
      <c r="BO18" s="1">
        <v>39304</v>
      </c>
      <c r="BP18">
        <v>71.25</v>
      </c>
      <c r="BQ18" s="1">
        <v>39336</v>
      </c>
      <c r="BR18">
        <v>77</v>
      </c>
      <c r="BS18" s="1">
        <v>39365</v>
      </c>
      <c r="BT18">
        <v>80.61</v>
      </c>
      <c r="BU18" s="1">
        <v>39399</v>
      </c>
      <c r="BV18">
        <v>90.2</v>
      </c>
      <c r="BW18" s="1">
        <v>39428</v>
      </c>
      <c r="BX18">
        <v>94.28</v>
      </c>
      <c r="BY18" s="1">
        <v>39458</v>
      </c>
      <c r="BZ18">
        <v>92.16</v>
      </c>
      <c r="CA18" s="1">
        <v>39490</v>
      </c>
      <c r="CB18">
        <v>92.86</v>
      </c>
      <c r="CC18" s="1">
        <v>39518</v>
      </c>
      <c r="CD18">
        <v>107.52</v>
      </c>
      <c r="CE18" s="1">
        <v>39549</v>
      </c>
      <c r="CF18">
        <v>109.71</v>
      </c>
      <c r="CG18" s="1">
        <v>39580</v>
      </c>
      <c r="CH18">
        <v>124.1</v>
      </c>
      <c r="CI18" s="1">
        <v>39610</v>
      </c>
      <c r="CJ18">
        <v>136.97999999999999</v>
      </c>
      <c r="CK18" s="1">
        <v>39643</v>
      </c>
      <c r="CL18">
        <v>145.78</v>
      </c>
      <c r="CM18" s="1">
        <v>39671</v>
      </c>
      <c r="CN18">
        <v>114.66</v>
      </c>
      <c r="CO18" s="1">
        <v>39702</v>
      </c>
      <c r="CP18">
        <v>100.93</v>
      </c>
      <c r="CQ18" s="1">
        <v>39731</v>
      </c>
      <c r="CR18">
        <v>77.989999999999995</v>
      </c>
      <c r="CS18" s="1">
        <v>39765</v>
      </c>
      <c r="CT18">
        <v>59.06</v>
      </c>
      <c r="CU18" s="1">
        <v>39794</v>
      </c>
      <c r="CV18">
        <v>49.12</v>
      </c>
      <c r="CW18" s="1">
        <v>39825</v>
      </c>
      <c r="CX18">
        <v>43.65</v>
      </c>
      <c r="CY18" s="1">
        <v>39854</v>
      </c>
      <c r="CZ18">
        <v>43.76</v>
      </c>
      <c r="DA18" s="1">
        <v>39883</v>
      </c>
      <c r="DB18">
        <v>43.99</v>
      </c>
      <c r="DC18" s="1">
        <v>39916</v>
      </c>
      <c r="DD18">
        <v>52.98</v>
      </c>
      <c r="DE18" s="1">
        <v>39944</v>
      </c>
      <c r="DF18">
        <v>59.41</v>
      </c>
      <c r="DG18" s="1">
        <v>39975</v>
      </c>
      <c r="DH18">
        <v>73.48</v>
      </c>
      <c r="DI18" s="1">
        <v>40008</v>
      </c>
      <c r="DJ18">
        <v>60.39</v>
      </c>
      <c r="DK18" s="1">
        <v>40035</v>
      </c>
      <c r="DL18">
        <v>72.61</v>
      </c>
      <c r="DM18" s="1">
        <v>40067</v>
      </c>
      <c r="DN18">
        <v>69.72</v>
      </c>
      <c r="DO18" s="1">
        <v>40098</v>
      </c>
      <c r="DP18">
        <v>73.739999999999995</v>
      </c>
      <c r="DQ18" s="1">
        <v>40130</v>
      </c>
      <c r="DR18">
        <v>77.03</v>
      </c>
      <c r="DS18" s="1">
        <v>40161</v>
      </c>
      <c r="DT18">
        <v>71.86</v>
      </c>
      <c r="DU18" s="1">
        <v>40190</v>
      </c>
      <c r="DV18">
        <v>81.17</v>
      </c>
      <c r="DW18" s="1">
        <v>40218</v>
      </c>
      <c r="DX18">
        <v>74.2</v>
      </c>
      <c r="DY18" s="1">
        <v>40247</v>
      </c>
      <c r="DZ18">
        <v>82.43</v>
      </c>
      <c r="EA18" s="1">
        <v>40281</v>
      </c>
      <c r="EB18">
        <v>85.11</v>
      </c>
      <c r="EC18" s="1">
        <v>40308</v>
      </c>
      <c r="ED18">
        <v>80.52</v>
      </c>
      <c r="EE18" s="1">
        <v>40340</v>
      </c>
      <c r="EF18">
        <v>75.34</v>
      </c>
      <c r="EG18" s="1">
        <v>40372</v>
      </c>
      <c r="EH18">
        <v>77.59</v>
      </c>
      <c r="EI18" s="1">
        <v>40400</v>
      </c>
      <c r="EJ18">
        <v>80.709999999999994</v>
      </c>
      <c r="EK18" s="1">
        <v>40434</v>
      </c>
      <c r="EL18">
        <v>78.03</v>
      </c>
      <c r="EM18" s="1">
        <v>40462</v>
      </c>
      <c r="EN18">
        <v>83.01</v>
      </c>
      <c r="EO18" s="1">
        <v>40497</v>
      </c>
      <c r="EP18">
        <v>85.29</v>
      </c>
      <c r="EQ18" s="1">
        <v>40526</v>
      </c>
      <c r="ER18">
        <v>88.84</v>
      </c>
      <c r="ES18" s="1">
        <v>40554</v>
      </c>
      <c r="ET18">
        <v>92.36</v>
      </c>
      <c r="EU18" s="1">
        <v>40583</v>
      </c>
      <c r="EV18">
        <v>90.1</v>
      </c>
      <c r="EW18" s="1">
        <v>40613</v>
      </c>
      <c r="EX18">
        <v>102.35</v>
      </c>
      <c r="EY18" s="1">
        <v>40644</v>
      </c>
      <c r="EZ18">
        <v>110.57</v>
      </c>
      <c r="FA18" s="1">
        <v>40674</v>
      </c>
      <c r="FB18">
        <v>98.77</v>
      </c>
      <c r="FC18" s="1">
        <v>40707</v>
      </c>
      <c r="FD18">
        <v>97.84</v>
      </c>
      <c r="FE18" s="1">
        <v>40736</v>
      </c>
      <c r="FF18">
        <v>97.85</v>
      </c>
      <c r="FG18" s="1">
        <v>40765</v>
      </c>
      <c r="FH18">
        <v>83.25</v>
      </c>
      <c r="FI18" s="1">
        <v>40799</v>
      </c>
      <c r="FJ18">
        <v>90.28</v>
      </c>
      <c r="FK18" s="1">
        <v>40826</v>
      </c>
      <c r="FL18">
        <v>85.59</v>
      </c>
      <c r="FM18" s="1">
        <v>40861</v>
      </c>
      <c r="FN18">
        <v>98.22</v>
      </c>
      <c r="FO18" s="1">
        <v>40890</v>
      </c>
      <c r="FP18">
        <v>100.32</v>
      </c>
      <c r="FQ18" s="1">
        <v>40919</v>
      </c>
      <c r="FR18">
        <v>101.09</v>
      </c>
      <c r="FS18" s="1">
        <v>40948</v>
      </c>
      <c r="FT18">
        <v>100.24</v>
      </c>
      <c r="FU18" s="1">
        <v>40981</v>
      </c>
      <c r="FV18">
        <v>107.24</v>
      </c>
      <c r="FW18" s="1">
        <v>41010</v>
      </c>
      <c r="FX18">
        <v>103.18</v>
      </c>
      <c r="FY18" s="1">
        <v>41039</v>
      </c>
      <c r="FZ18">
        <v>97.41</v>
      </c>
      <c r="GA18" s="1">
        <v>41072</v>
      </c>
      <c r="GB18">
        <v>83.62</v>
      </c>
      <c r="GC18" s="1">
        <v>41102</v>
      </c>
      <c r="GD18">
        <v>86.46</v>
      </c>
      <c r="GE18" s="1">
        <v>41131</v>
      </c>
      <c r="GF18">
        <v>93.15</v>
      </c>
      <c r="GG18" s="1">
        <v>41163</v>
      </c>
      <c r="GH18">
        <v>97.5</v>
      </c>
      <c r="GI18" s="1">
        <v>41192</v>
      </c>
      <c r="GJ18">
        <v>91.64</v>
      </c>
      <c r="GK18" s="1">
        <v>41226</v>
      </c>
      <c r="GL18">
        <v>85.84</v>
      </c>
      <c r="GM18" s="1">
        <v>41255</v>
      </c>
      <c r="GN18">
        <v>87.31</v>
      </c>
      <c r="GO18" s="1">
        <v>41284</v>
      </c>
      <c r="GP18">
        <v>94.27</v>
      </c>
      <c r="GQ18" s="1">
        <v>41316</v>
      </c>
      <c r="GR18">
        <v>97.58</v>
      </c>
      <c r="GS18" s="1">
        <v>41345</v>
      </c>
      <c r="GT18">
        <v>92.92</v>
      </c>
      <c r="GU18" s="1">
        <v>41375</v>
      </c>
      <c r="GV18">
        <v>93.85</v>
      </c>
      <c r="GW18" s="1">
        <v>41404</v>
      </c>
      <c r="GX18">
        <v>96.29</v>
      </c>
      <c r="GY18" s="1">
        <v>41436</v>
      </c>
      <c r="GZ18">
        <v>95.6</v>
      </c>
      <c r="HA18" s="1">
        <v>41467</v>
      </c>
      <c r="HB18">
        <v>105.55</v>
      </c>
      <c r="HC18" s="1">
        <v>41498</v>
      </c>
      <c r="HD18">
        <v>105.52</v>
      </c>
      <c r="HE18" s="1">
        <v>41528</v>
      </c>
      <c r="HF18">
        <v>106.64</v>
      </c>
      <c r="HG18" s="1">
        <v>41557</v>
      </c>
      <c r="HH18">
        <v>102.89</v>
      </c>
      <c r="HI18" s="1">
        <v>41591</v>
      </c>
      <c r="HJ18">
        <v>94.49</v>
      </c>
      <c r="HK18" s="1">
        <v>41620</v>
      </c>
      <c r="HL18">
        <v>97.82</v>
      </c>
      <c r="HM18" s="1">
        <v>41649</v>
      </c>
      <c r="HN18">
        <v>92.95</v>
      </c>
      <c r="HO18" s="1">
        <v>41681</v>
      </c>
      <c r="HP18">
        <v>99.44</v>
      </c>
      <c r="HQ18" s="1">
        <v>41709</v>
      </c>
      <c r="HR18">
        <v>99.59</v>
      </c>
      <c r="HS18" s="1">
        <v>41739</v>
      </c>
      <c r="HT18">
        <v>102.38</v>
      </c>
      <c r="HU18" s="1">
        <v>41772</v>
      </c>
      <c r="HV18">
        <v>101.05</v>
      </c>
      <c r="HW18" s="1">
        <v>41801</v>
      </c>
      <c r="HX18">
        <v>103.62</v>
      </c>
      <c r="HY18" s="1">
        <v>41834</v>
      </c>
      <c r="HZ18">
        <v>100.48</v>
      </c>
      <c r="IA18" s="1">
        <v>41862</v>
      </c>
      <c r="IB18">
        <v>97.21</v>
      </c>
      <c r="IC18" s="1">
        <v>41893</v>
      </c>
      <c r="ID18">
        <v>91.86</v>
      </c>
      <c r="IE18" s="1">
        <v>41922</v>
      </c>
      <c r="IF18">
        <v>85.11</v>
      </c>
      <c r="IG18" s="1">
        <v>41956</v>
      </c>
      <c r="IH18">
        <v>74.16</v>
      </c>
      <c r="II18" s="1">
        <v>41985</v>
      </c>
      <c r="IJ18">
        <v>58.08</v>
      </c>
      <c r="IK18" s="1">
        <v>42016</v>
      </c>
      <c r="IL18">
        <v>46.76</v>
      </c>
      <c r="IM18" s="1">
        <v>42045</v>
      </c>
      <c r="IN18">
        <v>50.93</v>
      </c>
      <c r="IO18" s="1">
        <v>42074</v>
      </c>
      <c r="IP18">
        <v>50.02</v>
      </c>
      <c r="IQ18" s="1">
        <v>42107</v>
      </c>
      <c r="IR18">
        <v>53.74</v>
      </c>
      <c r="IS18" s="1">
        <v>42135</v>
      </c>
      <c r="IT18">
        <v>60.29</v>
      </c>
      <c r="IU18" s="1">
        <v>42166</v>
      </c>
      <c r="IV18">
        <v>61.22</v>
      </c>
      <c r="IW18" s="1">
        <v>42199</v>
      </c>
      <c r="IX18">
        <v>53.48</v>
      </c>
      <c r="IY18" s="1">
        <v>42226</v>
      </c>
      <c r="IZ18">
        <v>45.66</v>
      </c>
      <c r="JA18" s="1">
        <v>42258</v>
      </c>
      <c r="JB18">
        <v>45.16</v>
      </c>
      <c r="JC18" s="1">
        <v>42289</v>
      </c>
      <c r="JD18">
        <v>47.61</v>
      </c>
      <c r="JE18" s="1">
        <v>42321</v>
      </c>
      <c r="JF18">
        <v>42</v>
      </c>
      <c r="JG18" s="1">
        <v>42352</v>
      </c>
      <c r="JH18">
        <v>37.6</v>
      </c>
      <c r="JI18" s="1">
        <v>42382</v>
      </c>
      <c r="JJ18">
        <v>31.39</v>
      </c>
      <c r="JK18" s="1">
        <v>42410</v>
      </c>
      <c r="JL18">
        <v>29.66</v>
      </c>
      <c r="JM18" s="1">
        <v>42439</v>
      </c>
      <c r="JN18">
        <v>39.4</v>
      </c>
      <c r="JO18" s="1">
        <v>42472</v>
      </c>
      <c r="JP18">
        <v>43.5</v>
      </c>
      <c r="JQ18" s="1">
        <v>42500</v>
      </c>
      <c r="JR18">
        <v>45.35</v>
      </c>
      <c r="JS18" s="1">
        <v>42534</v>
      </c>
      <c r="JT18">
        <v>49.52</v>
      </c>
      <c r="JU18" s="1">
        <v>42563</v>
      </c>
      <c r="JV18">
        <v>47.57</v>
      </c>
      <c r="JW18" s="1">
        <v>42592</v>
      </c>
      <c r="JX18">
        <v>42.46</v>
      </c>
      <c r="JY18" s="1">
        <v>42626</v>
      </c>
      <c r="JZ18">
        <v>45.48</v>
      </c>
      <c r="KA18" s="1">
        <v>42653</v>
      </c>
      <c r="KB18">
        <v>51.87</v>
      </c>
      <c r="KC18" s="1">
        <v>42688</v>
      </c>
      <c r="KD18">
        <v>43.94</v>
      </c>
      <c r="KE18" s="1">
        <v>42717</v>
      </c>
      <c r="KF18">
        <v>53.94</v>
      </c>
      <c r="KG18" s="1">
        <v>42746</v>
      </c>
      <c r="KH18">
        <v>53.06</v>
      </c>
      <c r="KI18" s="1">
        <v>42774</v>
      </c>
      <c r="KJ18">
        <v>52.91</v>
      </c>
      <c r="KK18" s="1">
        <v>42807</v>
      </c>
      <c r="KL18">
        <v>48.94</v>
      </c>
      <c r="KM18" s="1">
        <v>42835</v>
      </c>
      <c r="KN18">
        <v>53.48</v>
      </c>
      <c r="KO18" s="1">
        <v>42865</v>
      </c>
      <c r="KP18">
        <v>47.7</v>
      </c>
      <c r="KQ18" s="1">
        <v>42899</v>
      </c>
      <c r="KR18">
        <v>46.67</v>
      </c>
      <c r="KS18" s="1">
        <v>42928</v>
      </c>
      <c r="KT18">
        <v>45.66</v>
      </c>
      <c r="KU18" s="1">
        <v>42957</v>
      </c>
      <c r="KV18">
        <v>48.75</v>
      </c>
      <c r="KW18" s="1">
        <v>42990</v>
      </c>
      <c r="KX18">
        <v>48.75</v>
      </c>
      <c r="KY18" s="1">
        <v>43018</v>
      </c>
      <c r="KZ18">
        <v>51.23</v>
      </c>
      <c r="LA18" s="1">
        <v>43052</v>
      </c>
      <c r="LB18">
        <v>56.97</v>
      </c>
      <c r="LC18" s="1">
        <v>43081</v>
      </c>
      <c r="LD18">
        <v>57.16</v>
      </c>
      <c r="LE18" s="1">
        <v>43110</v>
      </c>
      <c r="LF18">
        <v>63.42</v>
      </c>
      <c r="LG18" s="1">
        <v>43139</v>
      </c>
      <c r="LH18">
        <v>60.94</v>
      </c>
      <c r="LI18" s="1">
        <v>43172</v>
      </c>
      <c r="LJ18">
        <v>60.75</v>
      </c>
      <c r="LK18" s="1">
        <v>43201</v>
      </c>
      <c r="LL18">
        <v>66.739999999999995</v>
      </c>
      <c r="LM18" s="1">
        <v>43230</v>
      </c>
      <c r="LN18">
        <v>71.31</v>
      </c>
      <c r="LO18" s="1">
        <v>43263</v>
      </c>
      <c r="LP18">
        <v>66.28</v>
      </c>
      <c r="LQ18" s="1">
        <v>43293</v>
      </c>
      <c r="LR18">
        <v>69.349999999999994</v>
      </c>
      <c r="LS18" s="1">
        <v>43322</v>
      </c>
      <c r="LT18">
        <v>66.94</v>
      </c>
      <c r="LU18" s="1">
        <v>43354</v>
      </c>
      <c r="LV18">
        <v>69.040000000000006</v>
      </c>
      <c r="LW18" s="1">
        <v>43383</v>
      </c>
      <c r="LX18">
        <v>73.03</v>
      </c>
      <c r="LY18" s="1">
        <v>43417</v>
      </c>
      <c r="LZ18">
        <v>55.84</v>
      </c>
      <c r="MA18" s="1">
        <v>43446</v>
      </c>
      <c r="MB18">
        <v>51.36</v>
      </c>
      <c r="MC18" s="1">
        <v>43475</v>
      </c>
      <c r="MD18">
        <v>52.91</v>
      </c>
      <c r="ME18" s="1">
        <v>43507</v>
      </c>
      <c r="MF18">
        <v>52.78</v>
      </c>
      <c r="MG18" s="1">
        <v>43536</v>
      </c>
      <c r="MH18">
        <v>57.2</v>
      </c>
      <c r="MI18" s="1">
        <v>43565</v>
      </c>
      <c r="MJ18">
        <v>64.650000000000006</v>
      </c>
      <c r="MK18" s="1">
        <v>43598</v>
      </c>
      <c r="ML18">
        <v>61.21</v>
      </c>
      <c r="MM18" s="1">
        <v>43627</v>
      </c>
      <c r="MN18">
        <v>53.52</v>
      </c>
      <c r="MO18" s="1">
        <v>43658</v>
      </c>
      <c r="MP18">
        <v>60.3</v>
      </c>
      <c r="MQ18" s="1">
        <v>43689</v>
      </c>
      <c r="MR18">
        <v>54.85</v>
      </c>
      <c r="MS18" s="1">
        <v>43719</v>
      </c>
      <c r="MT18">
        <v>55.67</v>
      </c>
      <c r="MU18" s="1">
        <v>43748</v>
      </c>
      <c r="MV18">
        <v>53.56</v>
      </c>
    </row>
    <row r="19" spans="1:360" x14ac:dyDescent="0.3">
      <c r="A19" s="1">
        <v>38307</v>
      </c>
      <c r="B19">
        <v>46.2</v>
      </c>
      <c r="C19" s="1">
        <v>38337</v>
      </c>
      <c r="D19">
        <v>44.51</v>
      </c>
      <c r="E19" s="1">
        <v>38365</v>
      </c>
      <c r="F19">
        <v>48.19</v>
      </c>
      <c r="G19" s="1">
        <v>38393</v>
      </c>
      <c r="H19">
        <v>47.69</v>
      </c>
      <c r="I19" s="1">
        <v>38425</v>
      </c>
      <c r="J19">
        <v>55.65</v>
      </c>
      <c r="K19" s="1">
        <v>38455</v>
      </c>
      <c r="L19">
        <v>52.13</v>
      </c>
      <c r="M19" s="1">
        <v>38483</v>
      </c>
      <c r="N19">
        <v>51.95</v>
      </c>
      <c r="O19" s="1">
        <v>38517</v>
      </c>
      <c r="P19">
        <v>55.97</v>
      </c>
      <c r="Q19" s="1">
        <v>38546</v>
      </c>
      <c r="R19">
        <v>60.85</v>
      </c>
      <c r="S19" s="1">
        <v>38575</v>
      </c>
      <c r="T19">
        <v>66.75</v>
      </c>
      <c r="U19" s="1">
        <v>38609</v>
      </c>
      <c r="V19">
        <v>65.73</v>
      </c>
      <c r="W19" s="1">
        <v>38636</v>
      </c>
      <c r="X19">
        <v>63.05</v>
      </c>
      <c r="Y19" s="1">
        <v>38671</v>
      </c>
      <c r="Z19" s="2">
        <v>57.61</v>
      </c>
      <c r="AA19" s="1">
        <v>38701</v>
      </c>
      <c r="AB19">
        <v>61.1</v>
      </c>
      <c r="AC19" s="1">
        <v>38729</v>
      </c>
      <c r="AD19" s="2">
        <v>64.489999999999995</v>
      </c>
      <c r="AE19" s="1">
        <v>38757</v>
      </c>
      <c r="AF19">
        <v>63.59</v>
      </c>
      <c r="AG19" s="1">
        <v>38790</v>
      </c>
      <c r="AH19">
        <v>65.09</v>
      </c>
      <c r="AI19" s="1">
        <v>38818</v>
      </c>
      <c r="AJ19">
        <v>70.38</v>
      </c>
      <c r="AK19" s="1">
        <v>38848</v>
      </c>
      <c r="AL19">
        <v>74.680000000000007</v>
      </c>
      <c r="AM19" s="1">
        <v>38882</v>
      </c>
      <c r="AN19">
        <v>69.62</v>
      </c>
      <c r="AO19" s="1">
        <v>38911</v>
      </c>
      <c r="AP19">
        <v>78.239999999999995</v>
      </c>
      <c r="AQ19" s="1">
        <v>38940</v>
      </c>
      <c r="AR19">
        <v>75.989999999999995</v>
      </c>
      <c r="AS19" s="1">
        <v>38973</v>
      </c>
      <c r="AT19">
        <v>64.98</v>
      </c>
      <c r="AU19" s="1">
        <v>39001</v>
      </c>
      <c r="AV19">
        <v>59.45</v>
      </c>
      <c r="AW19" s="1">
        <v>39035</v>
      </c>
      <c r="AX19">
        <v>60.18</v>
      </c>
      <c r="AY19" s="1">
        <v>39064</v>
      </c>
      <c r="AZ19">
        <v>62.17</v>
      </c>
      <c r="BA19" s="1">
        <v>39093</v>
      </c>
      <c r="BB19">
        <v>52.84</v>
      </c>
      <c r="BC19" s="1">
        <v>39122</v>
      </c>
      <c r="BD19">
        <v>60.63</v>
      </c>
      <c r="BE19" s="1">
        <v>39155</v>
      </c>
      <c r="BF19">
        <v>60.47</v>
      </c>
      <c r="BG19" s="1">
        <v>39184</v>
      </c>
      <c r="BH19">
        <v>66.34</v>
      </c>
      <c r="BI19" s="1">
        <v>39213</v>
      </c>
      <c r="BJ19">
        <v>64.12</v>
      </c>
      <c r="BK19" s="1">
        <v>39246</v>
      </c>
      <c r="BL19">
        <v>66.930000000000007</v>
      </c>
      <c r="BM19" s="1">
        <v>39276</v>
      </c>
      <c r="BN19">
        <v>74.13</v>
      </c>
      <c r="BO19" s="1">
        <v>39307</v>
      </c>
      <c r="BP19">
        <v>71.319999999999993</v>
      </c>
      <c r="BQ19" s="1">
        <v>39337</v>
      </c>
      <c r="BR19">
        <v>78.540000000000006</v>
      </c>
      <c r="BS19" s="1">
        <v>39366</v>
      </c>
      <c r="BT19">
        <v>82.26</v>
      </c>
      <c r="BU19" s="1">
        <v>39400</v>
      </c>
      <c r="BV19">
        <v>92.83</v>
      </c>
      <c r="BW19" s="1">
        <v>39429</v>
      </c>
      <c r="BX19">
        <v>92.46</v>
      </c>
      <c r="BY19" s="1">
        <v>39461</v>
      </c>
      <c r="BZ19">
        <v>93.87</v>
      </c>
      <c r="CA19" s="1">
        <v>39491</v>
      </c>
      <c r="CB19">
        <v>93.41</v>
      </c>
      <c r="CC19" s="1">
        <v>39519</v>
      </c>
      <c r="CD19">
        <v>108.57</v>
      </c>
      <c r="CE19" s="1">
        <v>39552</v>
      </c>
      <c r="CF19">
        <v>111.17</v>
      </c>
      <c r="CG19" s="1">
        <v>39581</v>
      </c>
      <c r="CH19">
        <v>125.59</v>
      </c>
      <c r="CI19" s="1">
        <v>39611</v>
      </c>
      <c r="CJ19">
        <v>137.38</v>
      </c>
      <c r="CK19" s="1">
        <v>39644</v>
      </c>
      <c r="CL19">
        <v>139.37</v>
      </c>
      <c r="CM19" s="1">
        <v>39672</v>
      </c>
      <c r="CN19">
        <v>113.13</v>
      </c>
      <c r="CO19" s="1">
        <v>39703</v>
      </c>
      <c r="CP19">
        <v>101.25</v>
      </c>
      <c r="CQ19" s="1">
        <v>39734</v>
      </c>
      <c r="CR19">
        <v>81.680000000000007</v>
      </c>
      <c r="CS19" s="1">
        <v>39766</v>
      </c>
      <c r="CT19">
        <v>57.6</v>
      </c>
      <c r="CU19" s="1">
        <v>39797</v>
      </c>
      <c r="CV19">
        <v>47.47</v>
      </c>
      <c r="CW19" s="1">
        <v>39826</v>
      </c>
      <c r="CX19">
        <v>44.77</v>
      </c>
      <c r="CY19" s="1">
        <v>39855</v>
      </c>
      <c r="CZ19">
        <v>42.47</v>
      </c>
      <c r="DA19" s="1">
        <v>39884</v>
      </c>
      <c r="DB19">
        <v>47.97</v>
      </c>
      <c r="DC19" s="1">
        <v>39917</v>
      </c>
      <c r="DD19">
        <v>52.52</v>
      </c>
      <c r="DE19" s="1">
        <v>39945</v>
      </c>
      <c r="DF19">
        <v>59.71</v>
      </c>
      <c r="DG19" s="1">
        <v>39976</v>
      </c>
      <c r="DH19">
        <v>72.75</v>
      </c>
      <c r="DI19" s="1">
        <v>40009</v>
      </c>
      <c r="DJ19">
        <v>62.58</v>
      </c>
      <c r="DK19" s="1">
        <v>40036</v>
      </c>
      <c r="DL19">
        <v>71.349999999999994</v>
      </c>
      <c r="DM19" s="1">
        <v>40070</v>
      </c>
      <c r="DN19">
        <v>69.37</v>
      </c>
      <c r="DO19" s="1">
        <v>40099</v>
      </c>
      <c r="DP19">
        <v>74.709999999999994</v>
      </c>
      <c r="DQ19" s="1">
        <v>40133</v>
      </c>
      <c r="DR19">
        <v>79.53</v>
      </c>
      <c r="DS19" s="1">
        <v>40162</v>
      </c>
      <c r="DT19">
        <v>72.69</v>
      </c>
      <c r="DU19" s="1">
        <v>40191</v>
      </c>
      <c r="DV19">
        <v>80.040000000000006</v>
      </c>
      <c r="DW19" s="1">
        <v>40219</v>
      </c>
      <c r="DX19">
        <v>74.89</v>
      </c>
      <c r="DY19" s="1">
        <v>40248</v>
      </c>
      <c r="DZ19">
        <v>82.43</v>
      </c>
      <c r="EA19" s="1">
        <v>40282</v>
      </c>
      <c r="EB19">
        <v>86.73</v>
      </c>
      <c r="EC19" s="1">
        <v>40309</v>
      </c>
      <c r="ED19">
        <v>80.22</v>
      </c>
      <c r="EE19" s="1">
        <v>40343</v>
      </c>
      <c r="EF19">
        <v>76.28</v>
      </c>
      <c r="EG19" s="1">
        <v>40373</v>
      </c>
      <c r="EH19">
        <v>77.45</v>
      </c>
      <c r="EI19" s="1">
        <v>40401</v>
      </c>
      <c r="EJ19">
        <v>78.489999999999995</v>
      </c>
      <c r="EK19" s="1">
        <v>40435</v>
      </c>
      <c r="EL19">
        <v>77.83</v>
      </c>
      <c r="EM19" s="1">
        <v>40463</v>
      </c>
      <c r="EN19">
        <v>82.45</v>
      </c>
      <c r="EO19" s="1">
        <v>40498</v>
      </c>
      <c r="EP19">
        <v>82.84</v>
      </c>
      <c r="EQ19" s="1">
        <v>40527</v>
      </c>
      <c r="ER19">
        <v>89.24</v>
      </c>
      <c r="ES19" s="1">
        <v>40555</v>
      </c>
      <c r="ET19">
        <v>92.87</v>
      </c>
      <c r="EU19" s="1">
        <v>40584</v>
      </c>
      <c r="EV19">
        <v>89.94</v>
      </c>
      <c r="EW19" s="1">
        <v>40616</v>
      </c>
      <c r="EX19">
        <v>102.19</v>
      </c>
      <c r="EY19" s="1">
        <v>40645</v>
      </c>
      <c r="EZ19">
        <v>106.97</v>
      </c>
      <c r="FA19" s="1">
        <v>40675</v>
      </c>
      <c r="FB19">
        <v>99.48</v>
      </c>
      <c r="FC19" s="1">
        <v>40708</v>
      </c>
      <c r="FD19">
        <v>99.86</v>
      </c>
      <c r="FE19" s="1">
        <v>40737</v>
      </c>
      <c r="FF19">
        <v>98.49</v>
      </c>
      <c r="FG19" s="1">
        <v>40766</v>
      </c>
      <c r="FH19">
        <v>86.04</v>
      </c>
      <c r="FI19" s="1">
        <v>40800</v>
      </c>
      <c r="FJ19">
        <v>89.01</v>
      </c>
      <c r="FK19" s="1">
        <v>40827</v>
      </c>
      <c r="FL19">
        <v>86.01</v>
      </c>
      <c r="FM19" s="1">
        <v>40862</v>
      </c>
      <c r="FN19">
        <v>99.43</v>
      </c>
      <c r="FO19" s="1">
        <v>40891</v>
      </c>
      <c r="FP19">
        <v>95.14</v>
      </c>
      <c r="FQ19" s="1">
        <v>40920</v>
      </c>
      <c r="FR19">
        <v>99.31</v>
      </c>
      <c r="FS19" s="1">
        <v>40949</v>
      </c>
      <c r="FT19">
        <v>99.03</v>
      </c>
      <c r="FU19" s="1">
        <v>40982</v>
      </c>
      <c r="FV19">
        <v>105.95</v>
      </c>
      <c r="FW19" s="1">
        <v>41011</v>
      </c>
      <c r="FX19">
        <v>104.1</v>
      </c>
      <c r="FY19" s="1">
        <v>41040</v>
      </c>
      <c r="FZ19">
        <v>96.49</v>
      </c>
      <c r="GA19" s="1">
        <v>41073</v>
      </c>
      <c r="GB19">
        <v>82.92</v>
      </c>
      <c r="GC19" s="1">
        <v>41103</v>
      </c>
      <c r="GD19">
        <v>87.5</v>
      </c>
      <c r="GE19" s="1">
        <v>41134</v>
      </c>
      <c r="GF19">
        <v>93.03</v>
      </c>
      <c r="GG19" s="1">
        <v>41164</v>
      </c>
      <c r="GH19">
        <v>97.34</v>
      </c>
      <c r="GI19" s="1">
        <v>41193</v>
      </c>
      <c r="GJ19">
        <v>92.5</v>
      </c>
      <c r="GK19" s="1">
        <v>41227</v>
      </c>
      <c r="GL19">
        <v>86.75</v>
      </c>
      <c r="GM19" s="1">
        <v>41256</v>
      </c>
      <c r="GN19">
        <v>86.44</v>
      </c>
      <c r="GO19" s="1">
        <v>41285</v>
      </c>
      <c r="GP19">
        <v>93.99</v>
      </c>
      <c r="GQ19" s="1">
        <v>41317</v>
      </c>
      <c r="GR19">
        <v>98.07</v>
      </c>
      <c r="GS19" s="1">
        <v>41346</v>
      </c>
      <c r="GT19">
        <v>92.88</v>
      </c>
      <c r="GU19" s="1">
        <v>41376</v>
      </c>
      <c r="GV19">
        <v>91.61</v>
      </c>
      <c r="GW19" s="1">
        <v>41407</v>
      </c>
      <c r="GX19">
        <v>95.41</v>
      </c>
      <c r="GY19" s="1">
        <v>41437</v>
      </c>
      <c r="GZ19">
        <v>96.1</v>
      </c>
      <c r="HA19" s="1">
        <v>41470</v>
      </c>
      <c r="HB19">
        <v>105.92</v>
      </c>
      <c r="HC19" s="1">
        <v>41499</v>
      </c>
      <c r="HD19">
        <v>106.4</v>
      </c>
      <c r="HE19" s="1">
        <v>41529</v>
      </c>
      <c r="HF19">
        <v>107.75</v>
      </c>
      <c r="HG19" s="1">
        <v>41558</v>
      </c>
      <c r="HH19">
        <v>102.06</v>
      </c>
      <c r="HI19" s="1">
        <v>41592</v>
      </c>
      <c r="HJ19">
        <v>94.41</v>
      </c>
      <c r="HK19" s="1">
        <v>41621</v>
      </c>
      <c r="HL19">
        <v>96.93</v>
      </c>
      <c r="HM19" s="1">
        <v>41652</v>
      </c>
      <c r="HN19">
        <v>92.01</v>
      </c>
      <c r="HO19" s="1">
        <v>41682</v>
      </c>
      <c r="HP19">
        <v>99.92</v>
      </c>
      <c r="HQ19" s="1">
        <v>41710</v>
      </c>
      <c r="HR19">
        <v>97.68</v>
      </c>
      <c r="HS19" s="1">
        <v>41740</v>
      </c>
      <c r="HT19">
        <v>102.62</v>
      </c>
      <c r="HU19" s="1">
        <v>41773</v>
      </c>
      <c r="HV19">
        <v>101.74</v>
      </c>
      <c r="HW19" s="1">
        <v>41802</v>
      </c>
      <c r="HX19">
        <v>105.78</v>
      </c>
      <c r="HY19" s="1">
        <v>41835</v>
      </c>
      <c r="HZ19">
        <v>99.53</v>
      </c>
      <c r="IA19" s="1">
        <v>41863</v>
      </c>
      <c r="IB19">
        <v>96.48</v>
      </c>
      <c r="IC19" s="1">
        <v>41894</v>
      </c>
      <c r="ID19">
        <v>91.37</v>
      </c>
      <c r="IE19" s="1">
        <v>41925</v>
      </c>
      <c r="IF19">
        <v>84.98</v>
      </c>
      <c r="IG19" s="1">
        <v>41957</v>
      </c>
      <c r="IH19">
        <v>75.819999999999993</v>
      </c>
      <c r="II19" s="1">
        <v>41988</v>
      </c>
      <c r="IJ19">
        <v>56.26</v>
      </c>
      <c r="IK19" s="1">
        <v>42017</v>
      </c>
      <c r="IL19">
        <v>46.51</v>
      </c>
      <c r="IM19" s="1">
        <v>42046</v>
      </c>
      <c r="IN19">
        <v>49.78</v>
      </c>
      <c r="IO19" s="1">
        <v>42075</v>
      </c>
      <c r="IP19">
        <v>49.13</v>
      </c>
      <c r="IQ19" s="1">
        <v>42108</v>
      </c>
      <c r="IR19">
        <v>54.87</v>
      </c>
      <c r="IS19" s="1">
        <v>42136</v>
      </c>
      <c r="IT19">
        <v>61.74</v>
      </c>
      <c r="IU19" s="1">
        <v>42167</v>
      </c>
      <c r="IV19">
        <v>60.4</v>
      </c>
      <c r="IW19" s="1">
        <v>42200</v>
      </c>
      <c r="IX19">
        <v>51.79</v>
      </c>
      <c r="IY19" s="1">
        <v>42227</v>
      </c>
      <c r="IZ19">
        <v>43.87</v>
      </c>
      <c r="JA19" s="1">
        <v>42261</v>
      </c>
      <c r="JB19">
        <v>44.43</v>
      </c>
      <c r="JC19" s="1">
        <v>42290</v>
      </c>
      <c r="JD19">
        <v>47.15</v>
      </c>
      <c r="JE19" s="1">
        <v>42324</v>
      </c>
      <c r="JF19">
        <v>42.79</v>
      </c>
      <c r="JG19" s="1">
        <v>42353</v>
      </c>
      <c r="JH19">
        <v>38.51</v>
      </c>
      <c r="JI19" s="1">
        <v>42383</v>
      </c>
      <c r="JJ19">
        <v>32.11</v>
      </c>
      <c r="JK19" s="1">
        <v>42411</v>
      </c>
      <c r="JL19">
        <v>28.83</v>
      </c>
      <c r="JM19" s="1">
        <v>42440</v>
      </c>
      <c r="JN19">
        <v>40.090000000000003</v>
      </c>
      <c r="JO19" s="1">
        <v>42473</v>
      </c>
      <c r="JP19">
        <v>43.01</v>
      </c>
      <c r="JQ19" s="1">
        <v>42501</v>
      </c>
      <c r="JR19">
        <v>47.01</v>
      </c>
      <c r="JS19" s="1">
        <v>42535</v>
      </c>
      <c r="JT19">
        <v>49.06</v>
      </c>
      <c r="JU19" s="1">
        <v>42564</v>
      </c>
      <c r="JV19">
        <v>45.44</v>
      </c>
      <c r="JW19" s="1">
        <v>42593</v>
      </c>
      <c r="JX19">
        <v>44.23</v>
      </c>
      <c r="JY19" s="1">
        <v>42627</v>
      </c>
      <c r="JZ19">
        <v>44.15</v>
      </c>
      <c r="KA19" s="1">
        <v>42654</v>
      </c>
      <c r="KB19">
        <v>51.24</v>
      </c>
      <c r="KC19" s="1">
        <v>42689</v>
      </c>
      <c r="KD19">
        <v>46.39</v>
      </c>
      <c r="KE19" s="1">
        <v>42718</v>
      </c>
      <c r="KF19">
        <v>52.09</v>
      </c>
      <c r="KG19" s="1">
        <v>42747</v>
      </c>
      <c r="KH19">
        <v>53.84</v>
      </c>
      <c r="KI19" s="1">
        <v>42775</v>
      </c>
      <c r="KJ19">
        <v>53.46</v>
      </c>
      <c r="KK19" s="1">
        <v>42808</v>
      </c>
      <c r="KL19">
        <v>48.35</v>
      </c>
      <c r="KM19" s="1">
        <v>42836</v>
      </c>
      <c r="KN19">
        <v>53.79</v>
      </c>
      <c r="KO19" s="1">
        <v>42866</v>
      </c>
      <c r="KP19">
        <v>48.2</v>
      </c>
      <c r="KQ19" s="1">
        <v>42900</v>
      </c>
      <c r="KR19">
        <v>44.93</v>
      </c>
      <c r="KS19" s="1">
        <v>42929</v>
      </c>
      <c r="KT19">
        <v>46.25</v>
      </c>
      <c r="KU19" s="1">
        <v>42958</v>
      </c>
      <c r="KV19">
        <v>48.97</v>
      </c>
      <c r="KW19" s="1">
        <v>42991</v>
      </c>
      <c r="KX19">
        <v>49.75</v>
      </c>
      <c r="KY19" s="1">
        <v>43019</v>
      </c>
      <c r="KZ19">
        <v>51.6</v>
      </c>
      <c r="LA19" s="1">
        <v>43053</v>
      </c>
      <c r="LB19">
        <v>55.89</v>
      </c>
      <c r="LC19" s="1">
        <v>43082</v>
      </c>
      <c r="LD19">
        <v>56.59</v>
      </c>
      <c r="LE19" s="1">
        <v>43111</v>
      </c>
      <c r="LF19">
        <v>63.68</v>
      </c>
      <c r="LG19" s="1">
        <v>43140</v>
      </c>
      <c r="LH19">
        <v>58.99</v>
      </c>
      <c r="LI19" s="1">
        <v>43173</v>
      </c>
      <c r="LJ19">
        <v>61.02</v>
      </c>
      <c r="LK19" s="1">
        <v>43202</v>
      </c>
      <c r="LL19">
        <v>66.95</v>
      </c>
      <c r="LM19" s="1">
        <v>43231</v>
      </c>
      <c r="LN19">
        <v>70.680000000000007</v>
      </c>
      <c r="LO19" s="1">
        <v>43264</v>
      </c>
      <c r="LP19">
        <v>66.52</v>
      </c>
      <c r="LQ19" s="1">
        <v>43294</v>
      </c>
      <c r="LR19">
        <v>69.95</v>
      </c>
      <c r="LS19" s="1">
        <v>43325</v>
      </c>
      <c r="LT19">
        <v>66.569999999999993</v>
      </c>
      <c r="LU19" s="1">
        <v>43355</v>
      </c>
      <c r="LV19">
        <v>70.16</v>
      </c>
      <c r="LW19" s="1">
        <v>43384</v>
      </c>
      <c r="LX19">
        <v>70.81</v>
      </c>
      <c r="LY19" s="1">
        <v>43418</v>
      </c>
      <c r="LZ19">
        <v>56.44</v>
      </c>
      <c r="MA19" s="1">
        <v>43447</v>
      </c>
      <c r="MB19">
        <v>52.83</v>
      </c>
      <c r="MC19" s="1">
        <v>43476</v>
      </c>
      <c r="MD19">
        <v>51.91</v>
      </c>
      <c r="ME19" s="1">
        <v>43508</v>
      </c>
      <c r="MF19">
        <v>53.47</v>
      </c>
      <c r="MG19" s="1">
        <v>43537</v>
      </c>
      <c r="MH19">
        <v>58.59</v>
      </c>
      <c r="MI19" s="1">
        <v>43566</v>
      </c>
      <c r="MJ19">
        <v>63.67</v>
      </c>
      <c r="MK19" s="1">
        <v>43599</v>
      </c>
      <c r="ML19">
        <v>61.96</v>
      </c>
      <c r="MM19" s="1">
        <v>43628</v>
      </c>
      <c r="MN19">
        <v>51.37</v>
      </c>
      <c r="MO19" s="1">
        <v>43661</v>
      </c>
      <c r="MP19">
        <v>59.68</v>
      </c>
      <c r="MQ19" s="1">
        <v>43690</v>
      </c>
      <c r="MR19">
        <v>57.1</v>
      </c>
      <c r="MS19" s="1">
        <v>43720</v>
      </c>
      <c r="MT19">
        <v>55.05</v>
      </c>
      <c r="MU19" s="1">
        <v>43749</v>
      </c>
      <c r="MV19">
        <v>54.78</v>
      </c>
    </row>
    <row r="20" spans="1:360" x14ac:dyDescent="0.3">
      <c r="A20" s="1">
        <v>38308</v>
      </c>
      <c r="B20">
        <v>47.12</v>
      </c>
      <c r="C20" s="1">
        <v>38338</v>
      </c>
      <c r="D20">
        <v>46.57</v>
      </c>
      <c r="E20" s="1">
        <v>38366</v>
      </c>
      <c r="F20">
        <v>48.53</v>
      </c>
      <c r="G20" s="1">
        <v>38394</v>
      </c>
      <c r="H20">
        <v>47.8</v>
      </c>
      <c r="I20" s="1">
        <v>38426</v>
      </c>
      <c r="J20">
        <v>55.65</v>
      </c>
      <c r="K20" s="1">
        <v>38456</v>
      </c>
      <c r="L20">
        <v>52.78</v>
      </c>
      <c r="M20" s="1">
        <v>38484</v>
      </c>
      <c r="N20">
        <v>50.19</v>
      </c>
      <c r="O20" s="1">
        <v>38518</v>
      </c>
      <c r="P20">
        <v>56.41</v>
      </c>
      <c r="Q20" s="1">
        <v>38547</v>
      </c>
      <c r="R20">
        <v>58.7</v>
      </c>
      <c r="S20" s="1">
        <v>38576</v>
      </c>
      <c r="T20">
        <v>67.37</v>
      </c>
      <c r="U20" s="1">
        <v>38610</v>
      </c>
      <c r="V20">
        <v>65.25</v>
      </c>
      <c r="W20" s="1">
        <v>38637</v>
      </c>
      <c r="X20">
        <v>63.61</v>
      </c>
      <c r="Y20" s="1">
        <v>38672</v>
      </c>
      <c r="Z20" s="2">
        <v>58.45</v>
      </c>
      <c r="AA20" s="1">
        <v>38702</v>
      </c>
      <c r="AB20">
        <v>59.05</v>
      </c>
      <c r="AC20" s="1">
        <v>38730</v>
      </c>
      <c r="AD20" s="2">
        <v>64.58</v>
      </c>
      <c r="AE20" s="1">
        <v>38758</v>
      </c>
      <c r="AF20">
        <v>62.86</v>
      </c>
      <c r="AG20" s="1">
        <v>38791</v>
      </c>
      <c r="AH20">
        <v>63.84</v>
      </c>
      <c r="AI20" s="1">
        <v>38819</v>
      </c>
      <c r="AJ20">
        <v>70.09</v>
      </c>
      <c r="AK20" s="1">
        <v>38849</v>
      </c>
      <c r="AL20">
        <v>73.28</v>
      </c>
      <c r="AM20" s="1">
        <v>38883</v>
      </c>
      <c r="AN20">
        <v>69.930000000000007</v>
      </c>
      <c r="AO20" s="1">
        <v>38912</v>
      </c>
      <c r="AP20">
        <v>78.709999999999994</v>
      </c>
      <c r="AQ20" s="1">
        <v>38943</v>
      </c>
      <c r="AR20">
        <v>74.95</v>
      </c>
      <c r="AS20" s="1">
        <v>38974</v>
      </c>
      <c r="AT20">
        <v>64.11</v>
      </c>
      <c r="AU20" s="1">
        <v>39002</v>
      </c>
      <c r="AV20">
        <v>59.68</v>
      </c>
      <c r="AW20" s="1">
        <v>39036</v>
      </c>
      <c r="AX20">
        <v>60.72</v>
      </c>
      <c r="AY20" s="1">
        <v>39065</v>
      </c>
      <c r="AZ20">
        <v>63.33</v>
      </c>
      <c r="BA20" s="1">
        <v>39094</v>
      </c>
      <c r="BB20">
        <v>53.87</v>
      </c>
      <c r="BC20" s="1">
        <v>39125</v>
      </c>
      <c r="BD20">
        <v>58.63</v>
      </c>
      <c r="BE20" s="1">
        <v>39156</v>
      </c>
      <c r="BF20">
        <v>59.96</v>
      </c>
      <c r="BG20" s="1">
        <v>39185</v>
      </c>
      <c r="BH20">
        <v>66.33</v>
      </c>
      <c r="BI20" s="1">
        <v>39216</v>
      </c>
      <c r="BJ20">
        <v>63.89</v>
      </c>
      <c r="BK20" s="1">
        <v>39247</v>
      </c>
      <c r="BL20">
        <v>68.14</v>
      </c>
      <c r="BM20" s="1">
        <v>39279</v>
      </c>
      <c r="BN20">
        <v>74.23</v>
      </c>
      <c r="BO20" s="1">
        <v>39308</v>
      </c>
      <c r="BP20">
        <v>72.02</v>
      </c>
      <c r="BQ20" s="1">
        <v>39338</v>
      </c>
      <c r="BR20">
        <v>78.78</v>
      </c>
      <c r="BS20" s="1">
        <v>39367</v>
      </c>
      <c r="BT20">
        <v>82.74</v>
      </c>
      <c r="BU20" s="1">
        <v>39401</v>
      </c>
      <c r="BV20">
        <v>92.07</v>
      </c>
      <c r="BW20" s="1">
        <v>39430</v>
      </c>
      <c r="BX20">
        <v>91.55</v>
      </c>
      <c r="BY20" s="1">
        <v>39462</v>
      </c>
      <c r="BZ20">
        <v>91.73</v>
      </c>
      <c r="CA20" s="1">
        <v>39492</v>
      </c>
      <c r="CB20">
        <v>95.55</v>
      </c>
      <c r="CC20" s="1">
        <v>39520</v>
      </c>
      <c r="CD20">
        <v>109.17</v>
      </c>
      <c r="CE20" s="1">
        <v>39553</v>
      </c>
      <c r="CF20">
        <v>113.22</v>
      </c>
      <c r="CG20" s="1">
        <v>39582</v>
      </c>
      <c r="CH20">
        <v>124.11</v>
      </c>
      <c r="CI20" s="1">
        <v>39612</v>
      </c>
      <c r="CJ20">
        <v>135.47</v>
      </c>
      <c r="CK20" s="1">
        <v>39645</v>
      </c>
      <c r="CL20">
        <v>135.32</v>
      </c>
      <c r="CM20" s="1">
        <v>39673</v>
      </c>
      <c r="CN20">
        <v>115.99</v>
      </c>
      <c r="CO20" s="1">
        <v>39706</v>
      </c>
      <c r="CP20">
        <v>95.69</v>
      </c>
      <c r="CQ20" s="1">
        <v>39735</v>
      </c>
      <c r="CR20">
        <v>78.95</v>
      </c>
      <c r="CS20" s="1">
        <v>39769</v>
      </c>
      <c r="CT20">
        <v>55.49</v>
      </c>
      <c r="CU20" s="1">
        <v>39798</v>
      </c>
      <c r="CV20">
        <v>46.7</v>
      </c>
      <c r="CW20" s="1">
        <v>39827</v>
      </c>
      <c r="CX20">
        <v>44.19</v>
      </c>
      <c r="CY20" s="1">
        <v>39856</v>
      </c>
      <c r="CZ20">
        <v>42.17</v>
      </c>
      <c r="DA20" s="1">
        <v>39885</v>
      </c>
      <c r="DB20">
        <v>47.03</v>
      </c>
      <c r="DC20" s="1">
        <v>39918</v>
      </c>
      <c r="DD20">
        <v>51.77</v>
      </c>
      <c r="DE20" s="1">
        <v>39946</v>
      </c>
      <c r="DF20">
        <v>58.97</v>
      </c>
      <c r="DG20" s="1">
        <v>39979</v>
      </c>
      <c r="DH20">
        <v>71.31</v>
      </c>
      <c r="DI20" s="1">
        <v>40010</v>
      </c>
      <c r="DJ20">
        <v>63.06</v>
      </c>
      <c r="DK20" s="1">
        <v>40037</v>
      </c>
      <c r="DL20">
        <v>72.010000000000005</v>
      </c>
      <c r="DM20" s="1">
        <v>40071</v>
      </c>
      <c r="DN20">
        <v>71.3</v>
      </c>
      <c r="DO20" s="1">
        <v>40100</v>
      </c>
      <c r="DP20">
        <v>75.599999999999994</v>
      </c>
      <c r="DQ20" s="1">
        <v>40134</v>
      </c>
      <c r="DR20">
        <v>79.72</v>
      </c>
      <c r="DS20" s="1">
        <v>40163</v>
      </c>
      <c r="DT20">
        <v>74.38</v>
      </c>
      <c r="DU20" s="1">
        <v>40192</v>
      </c>
      <c r="DV20">
        <v>79.88</v>
      </c>
      <c r="DW20" s="1">
        <v>40220</v>
      </c>
      <c r="DX20">
        <v>75.72</v>
      </c>
      <c r="DY20" s="1">
        <v>40249</v>
      </c>
      <c r="DZ20">
        <v>81.540000000000006</v>
      </c>
      <c r="EA20" s="1">
        <v>40283</v>
      </c>
      <c r="EB20">
        <v>86.75</v>
      </c>
      <c r="EC20" s="1">
        <v>40310</v>
      </c>
      <c r="ED20">
        <v>80.150000000000006</v>
      </c>
      <c r="EE20" s="1">
        <v>40344</v>
      </c>
      <c r="EF20">
        <v>77.91</v>
      </c>
      <c r="EG20" s="1">
        <v>40374</v>
      </c>
      <c r="EH20">
        <v>77.010000000000005</v>
      </c>
      <c r="EI20" s="1">
        <v>40402</v>
      </c>
      <c r="EJ20">
        <v>76.150000000000006</v>
      </c>
      <c r="EK20" s="1">
        <v>40436</v>
      </c>
      <c r="EL20">
        <v>77.12</v>
      </c>
      <c r="EM20" s="1">
        <v>40464</v>
      </c>
      <c r="EN20">
        <v>83.74</v>
      </c>
      <c r="EO20" s="1">
        <v>40499</v>
      </c>
      <c r="EP20">
        <v>81.040000000000006</v>
      </c>
      <c r="EQ20" s="1">
        <v>40528</v>
      </c>
      <c r="ER20">
        <v>88.4</v>
      </c>
      <c r="ES20" s="1">
        <v>40556</v>
      </c>
      <c r="ET20">
        <v>92.3</v>
      </c>
      <c r="EU20" s="1">
        <v>40585</v>
      </c>
      <c r="EV20">
        <v>89.13</v>
      </c>
      <c r="EW20" s="1">
        <v>40617</v>
      </c>
      <c r="EX20">
        <v>97.98</v>
      </c>
      <c r="EY20" s="1">
        <v>40646</v>
      </c>
      <c r="EZ20">
        <v>107.71</v>
      </c>
      <c r="FA20" s="1">
        <v>40676</v>
      </c>
      <c r="FB20">
        <v>100.12</v>
      </c>
      <c r="FC20" s="1">
        <v>40709</v>
      </c>
      <c r="FD20">
        <v>95.26</v>
      </c>
      <c r="FE20" s="1">
        <v>40738</v>
      </c>
      <c r="FF20">
        <v>96.11</v>
      </c>
      <c r="FG20" s="1">
        <v>40767</v>
      </c>
      <c r="FH20">
        <v>85.69</v>
      </c>
      <c r="FI20" s="1">
        <v>40801</v>
      </c>
      <c r="FJ20">
        <v>89.59</v>
      </c>
      <c r="FK20" s="1">
        <v>40828</v>
      </c>
      <c r="FL20">
        <v>85.78</v>
      </c>
      <c r="FM20" s="1">
        <v>40863</v>
      </c>
      <c r="FN20">
        <v>102.6</v>
      </c>
      <c r="FO20" s="1">
        <v>40892</v>
      </c>
      <c r="FP20">
        <v>94.07</v>
      </c>
      <c r="FQ20" s="1">
        <v>40921</v>
      </c>
      <c r="FR20">
        <v>98.88</v>
      </c>
      <c r="FS20" s="1">
        <v>40952</v>
      </c>
      <c r="FT20">
        <v>101.29</v>
      </c>
      <c r="FU20" s="1">
        <v>40983</v>
      </c>
      <c r="FV20">
        <v>105.65</v>
      </c>
      <c r="FW20" s="1">
        <v>41012</v>
      </c>
      <c r="FX20">
        <v>103.32</v>
      </c>
      <c r="FY20" s="1">
        <v>41043</v>
      </c>
      <c r="FZ20">
        <v>95.13</v>
      </c>
      <c r="GA20" s="1">
        <v>41074</v>
      </c>
      <c r="GB20">
        <v>84.22</v>
      </c>
      <c r="GC20" s="1">
        <v>41106</v>
      </c>
      <c r="GD20">
        <v>88.81</v>
      </c>
      <c r="GE20" s="1">
        <v>41135</v>
      </c>
      <c r="GF20">
        <v>93.74</v>
      </c>
      <c r="GG20" s="1">
        <v>41165</v>
      </c>
      <c r="GH20">
        <v>98.63</v>
      </c>
      <c r="GI20" s="1">
        <v>41194</v>
      </c>
      <c r="GJ20">
        <v>92.28</v>
      </c>
      <c r="GK20" s="1">
        <v>41228</v>
      </c>
      <c r="GL20">
        <v>85.87</v>
      </c>
      <c r="GM20" s="1">
        <v>41257</v>
      </c>
      <c r="GN20">
        <v>87.25</v>
      </c>
      <c r="GO20" s="1">
        <v>41288</v>
      </c>
      <c r="GP20">
        <v>94.59</v>
      </c>
      <c r="GQ20" s="1">
        <v>41318</v>
      </c>
      <c r="GR20">
        <v>97.6</v>
      </c>
      <c r="GS20" s="1">
        <v>41347</v>
      </c>
      <c r="GT20">
        <v>93.38</v>
      </c>
      <c r="GU20" s="1">
        <v>41379</v>
      </c>
      <c r="GV20">
        <v>89.03</v>
      </c>
      <c r="GW20" s="1">
        <v>41408</v>
      </c>
      <c r="GX20">
        <v>94.48</v>
      </c>
      <c r="GY20" s="1">
        <v>41438</v>
      </c>
      <c r="GZ20">
        <v>96.92</v>
      </c>
      <c r="HA20" s="1">
        <v>41471</v>
      </c>
      <c r="HB20">
        <v>105.69</v>
      </c>
      <c r="HC20" s="1">
        <v>41500</v>
      </c>
      <c r="HD20">
        <v>106.56</v>
      </c>
      <c r="HE20" s="1">
        <v>41530</v>
      </c>
      <c r="HF20">
        <v>107.54</v>
      </c>
      <c r="HG20" s="1">
        <v>41561</v>
      </c>
      <c r="HH20">
        <v>102.48</v>
      </c>
      <c r="HI20" s="1">
        <v>41593</v>
      </c>
      <c r="HJ20">
        <v>94.49</v>
      </c>
      <c r="HK20" s="1">
        <v>41624</v>
      </c>
      <c r="HL20">
        <v>97.77</v>
      </c>
      <c r="HM20" s="1">
        <v>41653</v>
      </c>
      <c r="HN20">
        <v>92.78</v>
      </c>
      <c r="HO20" s="1">
        <v>41683</v>
      </c>
      <c r="HP20">
        <v>100.05</v>
      </c>
      <c r="HQ20" s="1">
        <v>41711</v>
      </c>
      <c r="HR20">
        <v>97.94</v>
      </c>
      <c r="HS20" s="1">
        <v>41743</v>
      </c>
      <c r="HT20">
        <v>103.21</v>
      </c>
      <c r="HU20" s="1">
        <v>41774</v>
      </c>
      <c r="HV20">
        <v>101.13</v>
      </c>
      <c r="HW20" s="1">
        <v>41803</v>
      </c>
      <c r="HX20">
        <v>106.17</v>
      </c>
      <c r="HY20" s="1">
        <v>41836</v>
      </c>
      <c r="HZ20">
        <v>100.6</v>
      </c>
      <c r="IA20" s="1">
        <v>41864</v>
      </c>
      <c r="IB20">
        <v>96.74</v>
      </c>
      <c r="IC20" s="1">
        <v>41897</v>
      </c>
      <c r="ID20">
        <v>91.99</v>
      </c>
      <c r="IE20" s="1">
        <v>41926</v>
      </c>
      <c r="IF20">
        <v>81.2</v>
      </c>
      <c r="IG20" s="1">
        <v>41960</v>
      </c>
      <c r="IH20">
        <v>75.66</v>
      </c>
      <c r="II20" s="1">
        <v>41989</v>
      </c>
      <c r="IJ20">
        <v>56.26</v>
      </c>
      <c r="IK20" s="1">
        <v>42018</v>
      </c>
      <c r="IL20">
        <v>48.96</v>
      </c>
      <c r="IM20" s="1">
        <v>42047</v>
      </c>
      <c r="IN20">
        <v>52.16</v>
      </c>
      <c r="IO20" s="1">
        <v>42076</v>
      </c>
      <c r="IP20">
        <v>47.06</v>
      </c>
      <c r="IQ20" s="1">
        <v>42109</v>
      </c>
      <c r="IR20">
        <v>57.69</v>
      </c>
      <c r="IS20" s="1">
        <v>42137</v>
      </c>
      <c r="IT20">
        <v>61.49</v>
      </c>
      <c r="IU20" s="1">
        <v>42170</v>
      </c>
      <c r="IV20">
        <v>60</v>
      </c>
      <c r="IW20" s="1">
        <v>42201</v>
      </c>
      <c r="IX20">
        <v>51.24</v>
      </c>
      <c r="IY20" s="1">
        <v>42228</v>
      </c>
      <c r="IZ20">
        <v>44.01</v>
      </c>
      <c r="JA20" s="1">
        <v>42262</v>
      </c>
      <c r="JB20">
        <v>45</v>
      </c>
      <c r="JC20" s="1">
        <v>42291</v>
      </c>
      <c r="JD20">
        <v>47.16</v>
      </c>
      <c r="JE20" s="1">
        <v>42325</v>
      </c>
      <c r="JF20">
        <v>41.71</v>
      </c>
      <c r="JG20" s="1">
        <v>42354</v>
      </c>
      <c r="JH20">
        <v>36.75</v>
      </c>
      <c r="JI20" s="1">
        <v>42384</v>
      </c>
      <c r="JJ20">
        <v>30.39</v>
      </c>
      <c r="JK20" s="1">
        <v>42412</v>
      </c>
      <c r="JL20">
        <v>31.91</v>
      </c>
      <c r="JM20" s="1">
        <v>42443</v>
      </c>
      <c r="JN20">
        <v>38.840000000000003</v>
      </c>
      <c r="JO20" s="1">
        <v>42474</v>
      </c>
      <c r="JP20">
        <v>42.67</v>
      </c>
      <c r="JQ20" s="1">
        <v>42502</v>
      </c>
      <c r="JR20">
        <v>47.45</v>
      </c>
      <c r="JS20" s="1">
        <v>42536</v>
      </c>
      <c r="JT20">
        <v>48.5</v>
      </c>
      <c r="JU20" s="1">
        <v>42565</v>
      </c>
      <c r="JV20">
        <v>46.42</v>
      </c>
      <c r="JW20" s="1">
        <v>42594</v>
      </c>
      <c r="JX20">
        <v>45.18</v>
      </c>
      <c r="JY20" s="1">
        <v>42628</v>
      </c>
      <c r="JZ20">
        <v>44.52</v>
      </c>
      <c r="KA20" s="1">
        <v>42655</v>
      </c>
      <c r="KB20">
        <v>50.64</v>
      </c>
      <c r="KC20" s="1">
        <v>42690</v>
      </c>
      <c r="KD20">
        <v>46.1</v>
      </c>
      <c r="KE20" s="1">
        <v>42719</v>
      </c>
      <c r="KF20">
        <v>51.97</v>
      </c>
      <c r="KG20" s="1">
        <v>42748</v>
      </c>
      <c r="KH20">
        <v>53.15</v>
      </c>
      <c r="KI20" s="1">
        <v>42776</v>
      </c>
      <c r="KJ20">
        <v>54.33</v>
      </c>
      <c r="KK20" s="1">
        <v>42809</v>
      </c>
      <c r="KL20">
        <v>49.38</v>
      </c>
      <c r="KM20" s="1">
        <v>42837</v>
      </c>
      <c r="KN20">
        <v>53.52</v>
      </c>
      <c r="KO20" s="1">
        <v>42867</v>
      </c>
      <c r="KP20">
        <v>48.17</v>
      </c>
      <c r="KQ20" s="1">
        <v>42901</v>
      </c>
      <c r="KR20">
        <v>44.68</v>
      </c>
      <c r="KS20" s="1">
        <v>42930</v>
      </c>
      <c r="KT20">
        <v>46.75</v>
      </c>
      <c r="KU20" s="1">
        <v>42961</v>
      </c>
      <c r="KV20">
        <v>47.73</v>
      </c>
      <c r="KW20" s="1">
        <v>42992</v>
      </c>
      <c r="KX20">
        <v>50.35</v>
      </c>
      <c r="KY20" s="1">
        <v>43020</v>
      </c>
      <c r="KZ20">
        <v>50.93</v>
      </c>
      <c r="LA20" s="1">
        <v>43054</v>
      </c>
      <c r="LB20">
        <v>55.52</v>
      </c>
      <c r="LC20" s="1">
        <v>43083</v>
      </c>
      <c r="LD20">
        <v>57.08</v>
      </c>
      <c r="LE20" s="1">
        <v>43112</v>
      </c>
      <c r="LF20">
        <v>64.23</v>
      </c>
      <c r="LG20" s="1">
        <v>43143</v>
      </c>
      <c r="LH20">
        <v>59.08</v>
      </c>
      <c r="LI20" s="1">
        <v>43174</v>
      </c>
      <c r="LJ20">
        <v>61.25</v>
      </c>
      <c r="LK20" s="1">
        <v>43203</v>
      </c>
      <c r="LL20">
        <v>67.33</v>
      </c>
      <c r="LM20" s="1">
        <v>43234</v>
      </c>
      <c r="LN20">
        <v>70.989999999999995</v>
      </c>
      <c r="LO20" s="1">
        <v>43265</v>
      </c>
      <c r="LP20">
        <v>66.69</v>
      </c>
      <c r="LQ20" s="1">
        <v>43297</v>
      </c>
      <c r="LR20">
        <v>67.069999999999993</v>
      </c>
      <c r="LS20" s="1">
        <v>43326</v>
      </c>
      <c r="LT20">
        <v>66.33</v>
      </c>
      <c r="LU20" s="1">
        <v>43356</v>
      </c>
      <c r="LV20">
        <v>68.41</v>
      </c>
      <c r="LW20" s="1">
        <v>43385</v>
      </c>
      <c r="LX20">
        <v>71.180000000000007</v>
      </c>
      <c r="LY20" s="1">
        <v>43419</v>
      </c>
      <c r="LZ20">
        <v>56.68</v>
      </c>
      <c r="MA20" s="1">
        <v>43448</v>
      </c>
      <c r="MB20">
        <v>51.47</v>
      </c>
      <c r="MC20" s="1">
        <v>43479</v>
      </c>
      <c r="MD20">
        <v>50.8</v>
      </c>
      <c r="ME20" s="1">
        <v>43509</v>
      </c>
      <c r="MF20">
        <v>54.31</v>
      </c>
      <c r="MG20" s="1">
        <v>43538</v>
      </c>
      <c r="MH20">
        <v>58.91</v>
      </c>
      <c r="MI20" s="1">
        <v>43567</v>
      </c>
      <c r="MJ20">
        <v>64.02</v>
      </c>
      <c r="MK20" s="1">
        <v>43600</v>
      </c>
      <c r="ML20">
        <v>62.24</v>
      </c>
      <c r="MM20" s="1">
        <v>43629</v>
      </c>
      <c r="MN20">
        <v>52.54</v>
      </c>
      <c r="MO20" s="1">
        <v>43662</v>
      </c>
      <c r="MP20">
        <v>57.74</v>
      </c>
      <c r="MQ20" s="1">
        <v>43691</v>
      </c>
      <c r="MR20">
        <v>55.25</v>
      </c>
      <c r="MS20" s="1">
        <v>43721</v>
      </c>
      <c r="MT20">
        <v>54.8</v>
      </c>
      <c r="MU20" s="1">
        <v>43752</v>
      </c>
      <c r="MV20">
        <v>53.65</v>
      </c>
    </row>
    <row r="21" spans="1:360" x14ac:dyDescent="0.3">
      <c r="A21" s="1">
        <v>38309</v>
      </c>
      <c r="B21">
        <v>46.38</v>
      </c>
      <c r="C21" s="1">
        <v>38341</v>
      </c>
      <c r="D21">
        <v>45.78</v>
      </c>
      <c r="E21" s="1">
        <v>38370</v>
      </c>
      <c r="F21">
        <v>48.48</v>
      </c>
      <c r="G21" s="1">
        <v>38397</v>
      </c>
      <c r="H21">
        <v>48.02</v>
      </c>
      <c r="I21" s="1">
        <v>38427</v>
      </c>
      <c r="J21">
        <v>57.04</v>
      </c>
      <c r="K21" s="1">
        <v>38457</v>
      </c>
      <c r="L21">
        <v>52.06</v>
      </c>
      <c r="M21" s="1">
        <v>38485</v>
      </c>
      <c r="N21">
        <v>50.28</v>
      </c>
      <c r="O21" s="1">
        <v>38519</v>
      </c>
      <c r="P21">
        <v>57.43</v>
      </c>
      <c r="Q21" s="1">
        <v>38548</v>
      </c>
      <c r="R21">
        <v>59.13</v>
      </c>
      <c r="S21" s="1">
        <v>38579</v>
      </c>
      <c r="T21">
        <v>67.069999999999993</v>
      </c>
      <c r="U21" s="1">
        <v>38611</v>
      </c>
      <c r="V21">
        <v>63.34</v>
      </c>
      <c r="W21" s="1">
        <v>38638</v>
      </c>
      <c r="X21">
        <v>62.61</v>
      </c>
      <c r="Y21" s="1">
        <v>38673</v>
      </c>
      <c r="Z21" s="2">
        <v>57.15</v>
      </c>
      <c r="AA21" s="1">
        <v>38705</v>
      </c>
      <c r="AB21">
        <v>58.05</v>
      </c>
      <c r="AC21" s="1">
        <v>38734</v>
      </c>
      <c r="AD21" s="2">
        <v>66.94</v>
      </c>
      <c r="AE21" s="1">
        <v>38761</v>
      </c>
      <c r="AF21">
        <v>62.31</v>
      </c>
      <c r="AG21" s="1">
        <v>38792</v>
      </c>
      <c r="AH21">
        <v>65.099999999999994</v>
      </c>
      <c r="AI21" s="1">
        <v>38820</v>
      </c>
      <c r="AJ21">
        <v>70.819999999999993</v>
      </c>
      <c r="AK21" s="1">
        <v>38852</v>
      </c>
      <c r="AL21">
        <v>70.47</v>
      </c>
      <c r="AM21" s="1">
        <v>38884</v>
      </c>
      <c r="AN21">
        <v>70.2</v>
      </c>
      <c r="AO21" s="1">
        <v>38915</v>
      </c>
      <c r="AP21">
        <v>76.91</v>
      </c>
      <c r="AQ21" s="1">
        <v>38944</v>
      </c>
      <c r="AR21">
        <v>74.33</v>
      </c>
      <c r="AS21" s="1">
        <v>38975</v>
      </c>
      <c r="AT21">
        <v>64.02</v>
      </c>
      <c r="AU21" s="1">
        <v>39003</v>
      </c>
      <c r="AV21">
        <v>60.3</v>
      </c>
      <c r="AW21" s="1">
        <v>39037</v>
      </c>
      <c r="AX21">
        <v>58.57</v>
      </c>
      <c r="AY21" s="1">
        <v>39066</v>
      </c>
      <c r="AZ21">
        <v>64.09</v>
      </c>
      <c r="BA21" s="1">
        <v>39098</v>
      </c>
      <c r="BB21">
        <v>51.96</v>
      </c>
      <c r="BC21" s="1">
        <v>39126</v>
      </c>
      <c r="BD21">
        <v>59.85</v>
      </c>
      <c r="BE21" s="1">
        <v>39157</v>
      </c>
      <c r="BF21">
        <v>59.58</v>
      </c>
      <c r="BG21" s="1">
        <v>39188</v>
      </c>
      <c r="BH21">
        <v>65.67</v>
      </c>
      <c r="BI21" s="1">
        <v>39217</v>
      </c>
      <c r="BJ21">
        <v>64.599999999999994</v>
      </c>
      <c r="BK21" s="1">
        <v>39248</v>
      </c>
      <c r="BL21">
        <v>68.540000000000006</v>
      </c>
      <c r="BM21" s="1">
        <v>39280</v>
      </c>
      <c r="BN21">
        <v>74.11</v>
      </c>
      <c r="BO21" s="1">
        <v>39309</v>
      </c>
      <c r="BP21">
        <v>73.209999999999994</v>
      </c>
      <c r="BQ21" s="1">
        <v>39339</v>
      </c>
      <c r="BR21">
        <v>78.09</v>
      </c>
      <c r="BS21" s="1">
        <v>39370</v>
      </c>
      <c r="BT21">
        <v>85.13</v>
      </c>
      <c r="BU21" s="1">
        <v>39402</v>
      </c>
      <c r="BV21">
        <v>93.84</v>
      </c>
      <c r="BW21" s="1">
        <v>39433</v>
      </c>
      <c r="BX21">
        <v>91.05</v>
      </c>
      <c r="BY21" s="1">
        <v>39463</v>
      </c>
      <c r="BZ21">
        <v>90.36</v>
      </c>
      <c r="CA21" s="1">
        <v>39493</v>
      </c>
      <c r="CB21">
        <v>95.45</v>
      </c>
      <c r="CC21" s="1">
        <v>39521</v>
      </c>
      <c r="CD21">
        <v>108.74</v>
      </c>
      <c r="CE21" s="1">
        <v>39554</v>
      </c>
      <c r="CF21">
        <v>114.45</v>
      </c>
      <c r="CG21" s="1">
        <v>39583</v>
      </c>
      <c r="CH21">
        <v>123.85</v>
      </c>
      <c r="CI21" s="1">
        <v>39615</v>
      </c>
      <c r="CJ21">
        <v>135.34</v>
      </c>
      <c r="CK21" s="1">
        <v>39646</v>
      </c>
      <c r="CL21">
        <v>130.18</v>
      </c>
      <c r="CM21" s="1">
        <v>39674</v>
      </c>
      <c r="CN21">
        <v>115.03</v>
      </c>
      <c r="CO21" s="1">
        <v>39707</v>
      </c>
      <c r="CP21">
        <v>91.02</v>
      </c>
      <c r="CQ21" s="1">
        <v>39736</v>
      </c>
      <c r="CR21">
        <v>74.88</v>
      </c>
      <c r="CS21" s="1">
        <v>39770</v>
      </c>
      <c r="CT21">
        <v>54.76</v>
      </c>
      <c r="CU21" s="1">
        <v>39799</v>
      </c>
      <c r="CV21">
        <v>44.61</v>
      </c>
      <c r="CW21" s="1">
        <v>39828</v>
      </c>
      <c r="CX21">
        <v>43.54</v>
      </c>
      <c r="CY21" s="1">
        <v>39857</v>
      </c>
      <c r="CZ21">
        <v>41.97</v>
      </c>
      <c r="DA21" s="1">
        <v>39888</v>
      </c>
      <c r="DB21">
        <v>48.05</v>
      </c>
      <c r="DC21" s="1">
        <v>39919</v>
      </c>
      <c r="DD21">
        <v>52.16</v>
      </c>
      <c r="DE21" s="1">
        <v>39947</v>
      </c>
      <c r="DF21">
        <v>59.42</v>
      </c>
      <c r="DG21" s="1">
        <v>39980</v>
      </c>
      <c r="DH21">
        <v>71.16</v>
      </c>
      <c r="DI21" s="1">
        <v>40011</v>
      </c>
      <c r="DJ21">
        <v>64.58</v>
      </c>
      <c r="DK21" s="1">
        <v>40038</v>
      </c>
      <c r="DL21">
        <v>72.48</v>
      </c>
      <c r="DM21" s="1">
        <v>40072</v>
      </c>
      <c r="DN21">
        <v>72.87</v>
      </c>
      <c r="DO21" s="1">
        <v>40101</v>
      </c>
      <c r="DP21">
        <v>78.08</v>
      </c>
      <c r="DQ21" s="1">
        <v>40135</v>
      </c>
      <c r="DR21">
        <v>80.099999999999994</v>
      </c>
      <c r="DS21" s="1">
        <v>40164</v>
      </c>
      <c r="DT21">
        <v>74.08</v>
      </c>
      <c r="DU21" s="1">
        <v>40193</v>
      </c>
      <c r="DV21">
        <v>78.37</v>
      </c>
      <c r="DW21" s="1">
        <v>40221</v>
      </c>
      <c r="DX21">
        <v>74.5</v>
      </c>
      <c r="DY21" s="1">
        <v>40252</v>
      </c>
      <c r="DZ21">
        <v>80.08</v>
      </c>
      <c r="EA21" s="1">
        <v>40284</v>
      </c>
      <c r="EB21">
        <v>84.67</v>
      </c>
      <c r="EC21" s="1">
        <v>40311</v>
      </c>
      <c r="ED21">
        <v>78.989999999999995</v>
      </c>
      <c r="EE21" s="1">
        <v>40345</v>
      </c>
      <c r="EF21">
        <v>78.72</v>
      </c>
      <c r="EG21" s="1">
        <v>40375</v>
      </c>
      <c r="EH21">
        <v>76.38</v>
      </c>
      <c r="EI21" s="1">
        <v>40403</v>
      </c>
      <c r="EJ21">
        <v>75.77</v>
      </c>
      <c r="EK21" s="1">
        <v>40437</v>
      </c>
      <c r="EL21">
        <v>75.739999999999995</v>
      </c>
      <c r="EM21" s="1">
        <v>40465</v>
      </c>
      <c r="EN21">
        <v>83.36</v>
      </c>
      <c r="EO21" s="1">
        <v>40500</v>
      </c>
      <c r="EP21">
        <v>82.42</v>
      </c>
      <c r="EQ21" s="1">
        <v>40529</v>
      </c>
      <c r="ER21">
        <v>88.6</v>
      </c>
      <c r="ES21" s="1">
        <v>40557</v>
      </c>
      <c r="ET21">
        <v>92.57</v>
      </c>
      <c r="EU21" s="1">
        <v>40588</v>
      </c>
      <c r="EV21">
        <v>88.73</v>
      </c>
      <c r="EW21" s="1">
        <v>40618</v>
      </c>
      <c r="EX21">
        <v>98.95</v>
      </c>
      <c r="EY21" s="1">
        <v>40647</v>
      </c>
      <c r="EZ21">
        <v>108.7</v>
      </c>
      <c r="FA21" s="1">
        <v>40679</v>
      </c>
      <c r="FB21">
        <v>97.85</v>
      </c>
      <c r="FC21" s="1">
        <v>40710</v>
      </c>
      <c r="FD21">
        <v>95.36</v>
      </c>
      <c r="FE21" s="1">
        <v>40739</v>
      </c>
      <c r="FF21">
        <v>97.6</v>
      </c>
      <c r="FG21" s="1">
        <v>40770</v>
      </c>
      <c r="FH21">
        <v>88.14</v>
      </c>
      <c r="FI21" s="1">
        <v>40802</v>
      </c>
      <c r="FJ21">
        <v>88.18</v>
      </c>
      <c r="FK21" s="1">
        <v>40829</v>
      </c>
      <c r="FL21">
        <v>84.45</v>
      </c>
      <c r="FM21" s="1">
        <v>40864</v>
      </c>
      <c r="FN21">
        <v>98.93</v>
      </c>
      <c r="FO21" s="1">
        <v>40893</v>
      </c>
      <c r="FP21">
        <v>93.75</v>
      </c>
      <c r="FQ21" s="1">
        <v>40925</v>
      </c>
      <c r="FR21">
        <v>100.87</v>
      </c>
      <c r="FS21" s="1">
        <v>40953</v>
      </c>
      <c r="FT21">
        <v>101.08</v>
      </c>
      <c r="FU21" s="1">
        <v>40984</v>
      </c>
      <c r="FV21">
        <v>107.58</v>
      </c>
      <c r="FW21" s="1">
        <v>41015</v>
      </c>
      <c r="FX21">
        <v>103.37</v>
      </c>
      <c r="FY21" s="1">
        <v>41044</v>
      </c>
      <c r="FZ21">
        <v>94.35</v>
      </c>
      <c r="GA21" s="1">
        <v>41075</v>
      </c>
      <c r="GB21">
        <v>84.33</v>
      </c>
      <c r="GC21" s="1">
        <v>41107</v>
      </c>
      <c r="GD21">
        <v>89.54</v>
      </c>
      <c r="GE21" s="1">
        <v>41136</v>
      </c>
      <c r="GF21">
        <v>94.62</v>
      </c>
      <c r="GG21" s="1">
        <v>41166</v>
      </c>
      <c r="GH21">
        <v>99.33</v>
      </c>
      <c r="GI21" s="1">
        <v>41197</v>
      </c>
      <c r="GJ21">
        <v>92.32</v>
      </c>
      <c r="GK21" s="1">
        <v>41229</v>
      </c>
      <c r="GL21">
        <v>86.92</v>
      </c>
      <c r="GM21" s="1">
        <v>41260</v>
      </c>
      <c r="GN21">
        <v>87.67</v>
      </c>
      <c r="GO21" s="1">
        <v>41289</v>
      </c>
      <c r="GP21">
        <v>93.72</v>
      </c>
      <c r="GQ21" s="1">
        <v>41319</v>
      </c>
      <c r="GR21">
        <v>97.9</v>
      </c>
      <c r="GS21" s="1">
        <v>41348</v>
      </c>
      <c r="GT21">
        <v>93.82</v>
      </c>
      <c r="GU21" s="1">
        <v>41380</v>
      </c>
      <c r="GV21">
        <v>89.03</v>
      </c>
      <c r="GW21" s="1">
        <v>41409</v>
      </c>
      <c r="GX21">
        <v>94.56</v>
      </c>
      <c r="GY21" s="1">
        <v>41439</v>
      </c>
      <c r="GZ21">
        <v>98.07</v>
      </c>
      <c r="HA21" s="1">
        <v>41472</v>
      </c>
      <c r="HB21">
        <v>106.35</v>
      </c>
      <c r="HC21" s="1">
        <v>41501</v>
      </c>
      <c r="HD21">
        <v>107.19</v>
      </c>
      <c r="HE21" s="1">
        <v>41533</v>
      </c>
      <c r="HF21">
        <v>106.19</v>
      </c>
      <c r="HG21" s="1">
        <v>41562</v>
      </c>
      <c r="HH21">
        <v>101.41</v>
      </c>
      <c r="HI21" s="1">
        <v>41596</v>
      </c>
      <c r="HJ21">
        <v>93.68</v>
      </c>
      <c r="HK21" s="1">
        <v>41625</v>
      </c>
      <c r="HL21">
        <v>97.47</v>
      </c>
      <c r="HM21" s="1">
        <v>41654</v>
      </c>
      <c r="HN21">
        <v>94.35</v>
      </c>
      <c r="HO21" s="1">
        <v>41684</v>
      </c>
      <c r="HP21">
        <v>100.13</v>
      </c>
      <c r="HQ21" s="1">
        <v>41712</v>
      </c>
      <c r="HR21">
        <v>98.56</v>
      </c>
      <c r="HS21" s="1">
        <v>41744</v>
      </c>
      <c r="HT21">
        <v>103</v>
      </c>
      <c r="HU21" s="1">
        <v>41775</v>
      </c>
      <c r="HV21">
        <v>101.58</v>
      </c>
      <c r="HW21" s="1">
        <v>41806</v>
      </c>
      <c r="HX21">
        <v>106.3</v>
      </c>
      <c r="HY21" s="1">
        <v>41837</v>
      </c>
      <c r="HZ21">
        <v>102.2</v>
      </c>
      <c r="IA21" s="1">
        <v>41865</v>
      </c>
      <c r="IB21">
        <v>94.08</v>
      </c>
      <c r="IC21" s="1">
        <v>41898</v>
      </c>
      <c r="ID21">
        <v>93.81</v>
      </c>
      <c r="IE21" s="1">
        <v>41927</v>
      </c>
      <c r="IF21">
        <v>80.94</v>
      </c>
      <c r="IG21" s="1">
        <v>41961</v>
      </c>
      <c r="IH21">
        <v>74.64</v>
      </c>
      <c r="II21" s="1">
        <v>41990</v>
      </c>
      <c r="IJ21">
        <v>56.79</v>
      </c>
      <c r="IK21" s="1">
        <v>42019</v>
      </c>
      <c r="IL21">
        <v>46.73</v>
      </c>
      <c r="IM21" s="1">
        <v>42048</v>
      </c>
      <c r="IN21">
        <v>53.67</v>
      </c>
      <c r="IO21" s="1">
        <v>42079</v>
      </c>
      <c r="IP21">
        <v>46.13</v>
      </c>
      <c r="IQ21" s="1">
        <v>42110</v>
      </c>
      <c r="IR21">
        <v>58.11</v>
      </c>
      <c r="IS21" s="1">
        <v>42138</v>
      </c>
      <c r="IT21">
        <v>60.84</v>
      </c>
      <c r="IU21" s="1">
        <v>42171</v>
      </c>
      <c r="IV21">
        <v>60.45</v>
      </c>
      <c r="IW21" s="1">
        <v>42202</v>
      </c>
      <c r="IX21">
        <v>51.21</v>
      </c>
      <c r="IY21" s="1">
        <v>42229</v>
      </c>
      <c r="IZ21">
        <v>42.98</v>
      </c>
      <c r="JA21" s="1">
        <v>42263</v>
      </c>
      <c r="JB21">
        <v>47.51</v>
      </c>
      <c r="JC21" s="1">
        <v>42292</v>
      </c>
      <c r="JD21">
        <v>46.87</v>
      </c>
      <c r="JE21" s="1">
        <v>42326</v>
      </c>
      <c r="JF21">
        <v>41.95</v>
      </c>
      <c r="JG21" s="1">
        <v>42355</v>
      </c>
      <c r="JH21">
        <v>36.270000000000003</v>
      </c>
      <c r="JI21" s="1">
        <v>42388</v>
      </c>
      <c r="JJ21">
        <v>29.57</v>
      </c>
      <c r="JK21" s="1">
        <v>42416</v>
      </c>
      <c r="JL21">
        <v>30.97</v>
      </c>
      <c r="JM21" s="1">
        <v>42444</v>
      </c>
      <c r="JN21">
        <v>38.08</v>
      </c>
      <c r="JO21" s="1">
        <v>42475</v>
      </c>
      <c r="JP21">
        <v>41.71</v>
      </c>
      <c r="JQ21" s="1">
        <v>42503</v>
      </c>
      <c r="JR21">
        <v>46.9</v>
      </c>
      <c r="JS21" s="1">
        <v>42537</v>
      </c>
      <c r="JT21">
        <v>46.74</v>
      </c>
      <c r="JU21" s="1">
        <v>42566</v>
      </c>
      <c r="JV21">
        <v>46.65</v>
      </c>
      <c r="JW21" s="1">
        <v>42597</v>
      </c>
      <c r="JX21">
        <v>46.4</v>
      </c>
      <c r="JY21" s="1">
        <v>42629</v>
      </c>
      <c r="JZ21">
        <v>43.62</v>
      </c>
      <c r="KA21" s="1">
        <v>42656</v>
      </c>
      <c r="KB21">
        <v>50.85</v>
      </c>
      <c r="KC21" s="1">
        <v>42691</v>
      </c>
      <c r="KD21">
        <v>45.98</v>
      </c>
      <c r="KE21" s="1">
        <v>42720</v>
      </c>
      <c r="KF21">
        <v>52.95</v>
      </c>
      <c r="KG21" s="1">
        <v>42752</v>
      </c>
      <c r="KH21">
        <v>53.26</v>
      </c>
      <c r="KI21" s="1">
        <v>42779</v>
      </c>
      <c r="KJ21">
        <v>53.43</v>
      </c>
      <c r="KK21" s="1">
        <v>42810</v>
      </c>
      <c r="KL21">
        <v>49.24</v>
      </c>
      <c r="KM21" s="1">
        <v>42838</v>
      </c>
      <c r="KN21">
        <v>53.6</v>
      </c>
      <c r="KO21" s="1">
        <v>42870</v>
      </c>
      <c r="KP21">
        <v>49.16</v>
      </c>
      <c r="KQ21" s="1">
        <v>42902</v>
      </c>
      <c r="KR21">
        <v>44.97</v>
      </c>
      <c r="KS21" s="1">
        <v>42933</v>
      </c>
      <c r="KT21">
        <v>46.23</v>
      </c>
      <c r="KU21" s="1">
        <v>42962</v>
      </c>
      <c r="KV21">
        <v>47.7</v>
      </c>
      <c r="KW21" s="1">
        <v>42993</v>
      </c>
      <c r="KX21">
        <v>50.44</v>
      </c>
      <c r="KY21" s="1">
        <v>43021</v>
      </c>
      <c r="KZ21">
        <v>51.73</v>
      </c>
      <c r="LA21" s="1">
        <v>43055</v>
      </c>
      <c r="LB21">
        <v>55.35</v>
      </c>
      <c r="LC21" s="1">
        <v>43084</v>
      </c>
      <c r="LD21">
        <v>57.33</v>
      </c>
      <c r="LE21" s="1">
        <v>43116</v>
      </c>
      <c r="LF21">
        <v>63.67</v>
      </c>
      <c r="LG21" s="1">
        <v>43144</v>
      </c>
      <c r="LH21">
        <v>59.03</v>
      </c>
      <c r="LI21" s="1">
        <v>43175</v>
      </c>
      <c r="LJ21">
        <v>62.41</v>
      </c>
      <c r="LK21" s="1">
        <v>43206</v>
      </c>
      <c r="LL21">
        <v>66.2</v>
      </c>
      <c r="LM21" s="1">
        <v>43235</v>
      </c>
      <c r="LN21">
        <v>71.37</v>
      </c>
      <c r="LO21" s="1">
        <v>43266</v>
      </c>
      <c r="LP21">
        <v>64.849999999999994</v>
      </c>
      <c r="LQ21" s="1">
        <v>43298</v>
      </c>
      <c r="LR21">
        <v>67.16</v>
      </c>
      <c r="LS21" s="1">
        <v>43327</v>
      </c>
      <c r="LT21">
        <v>64.459999999999994</v>
      </c>
      <c r="LU21" s="1">
        <v>43357</v>
      </c>
      <c r="LV21">
        <v>68.77</v>
      </c>
      <c r="LW21" s="1">
        <v>43388</v>
      </c>
      <c r="LX21">
        <v>71.61</v>
      </c>
      <c r="LY21" s="1">
        <v>43420</v>
      </c>
      <c r="LZ21">
        <v>56.68</v>
      </c>
      <c r="MA21" s="1">
        <v>43451</v>
      </c>
      <c r="MB21">
        <v>50.2</v>
      </c>
      <c r="MC21" s="1">
        <v>43480</v>
      </c>
      <c r="MD21">
        <v>52.39</v>
      </c>
      <c r="ME21" s="1">
        <v>43510</v>
      </c>
      <c r="MF21">
        <v>54.79</v>
      </c>
      <c r="MG21" s="1">
        <v>43539</v>
      </c>
      <c r="MH21">
        <v>58.82</v>
      </c>
      <c r="MI21" s="1">
        <v>43570</v>
      </c>
      <c r="MJ21">
        <v>63.56</v>
      </c>
      <c r="MK21" s="1">
        <v>43601</v>
      </c>
      <c r="ML21">
        <v>63.06</v>
      </c>
      <c r="MM21" s="1">
        <v>43630</v>
      </c>
      <c r="MN21">
        <v>52.77</v>
      </c>
      <c r="MO21" s="1">
        <v>43663</v>
      </c>
      <c r="MP21">
        <v>56.92</v>
      </c>
      <c r="MQ21" s="1">
        <v>43692</v>
      </c>
      <c r="MR21">
        <v>54.42</v>
      </c>
      <c r="MS21" s="1">
        <v>43724</v>
      </c>
      <c r="MT21">
        <v>62.67</v>
      </c>
      <c r="MU21" s="1">
        <v>43753</v>
      </c>
      <c r="MV21">
        <v>52.88</v>
      </c>
    </row>
    <row r="22" spans="1:360" x14ac:dyDescent="0.3">
      <c r="A22" s="1">
        <v>38310</v>
      </c>
      <c r="B22">
        <v>48.89</v>
      </c>
      <c r="C22" s="1">
        <v>38342</v>
      </c>
      <c r="D22">
        <v>45.76</v>
      </c>
      <c r="E22" s="1">
        <v>38371</v>
      </c>
      <c r="F22">
        <v>47.86</v>
      </c>
      <c r="G22" s="1">
        <v>38398</v>
      </c>
      <c r="H22">
        <v>47.77</v>
      </c>
      <c r="I22" s="1">
        <v>38428</v>
      </c>
      <c r="J22">
        <v>56.91</v>
      </c>
      <c r="K22" s="1">
        <v>38460</v>
      </c>
      <c r="L22">
        <v>51.47</v>
      </c>
      <c r="M22" s="1">
        <v>38488</v>
      </c>
      <c r="N22">
        <v>50.17</v>
      </c>
      <c r="O22" s="1">
        <v>38520</v>
      </c>
      <c r="P22">
        <v>59.18</v>
      </c>
      <c r="Q22" s="1">
        <v>38551</v>
      </c>
      <c r="R22">
        <v>58.42</v>
      </c>
      <c r="S22" s="1">
        <v>38580</v>
      </c>
      <c r="T22">
        <v>66.7</v>
      </c>
      <c r="U22" s="1">
        <v>38614</v>
      </c>
      <c r="V22">
        <v>67.510000000000005</v>
      </c>
      <c r="W22" s="1">
        <v>38639</v>
      </c>
      <c r="X22">
        <v>61.99</v>
      </c>
      <c r="Y22" s="1">
        <v>38674</v>
      </c>
      <c r="Z22" s="2">
        <v>57.21</v>
      </c>
      <c r="AA22" s="1">
        <v>38706</v>
      </c>
      <c r="AB22">
        <v>58.09</v>
      </c>
      <c r="AC22" s="1">
        <v>38735</v>
      </c>
      <c r="AD22" s="2">
        <v>66.25</v>
      </c>
      <c r="AE22" s="1">
        <v>38762</v>
      </c>
      <c r="AF22">
        <v>61.03</v>
      </c>
      <c r="AG22" s="1">
        <v>38793</v>
      </c>
      <c r="AH22">
        <v>64.2</v>
      </c>
      <c r="AI22" s="1">
        <v>38824</v>
      </c>
      <c r="AJ22">
        <v>71.98</v>
      </c>
      <c r="AK22" s="1">
        <v>38853</v>
      </c>
      <c r="AL22">
        <v>70.319999999999993</v>
      </c>
      <c r="AM22" s="1">
        <v>38887</v>
      </c>
      <c r="AN22">
        <v>69.55</v>
      </c>
      <c r="AO22" s="1">
        <v>38916</v>
      </c>
      <c r="AP22">
        <v>75.260000000000005</v>
      </c>
      <c r="AQ22" s="1">
        <v>38945</v>
      </c>
      <c r="AR22">
        <v>73.19</v>
      </c>
      <c r="AS22" s="1">
        <v>38978</v>
      </c>
      <c r="AT22">
        <v>64.45</v>
      </c>
      <c r="AU22" s="1">
        <v>39006</v>
      </c>
      <c r="AV22">
        <v>61.57</v>
      </c>
      <c r="AW22" s="1">
        <v>39038</v>
      </c>
      <c r="AX22">
        <v>58.97</v>
      </c>
      <c r="AY22" s="1">
        <v>39069</v>
      </c>
      <c r="AZ22">
        <v>62.79</v>
      </c>
      <c r="BA22" s="1">
        <v>39099</v>
      </c>
      <c r="BB22">
        <v>53.13</v>
      </c>
      <c r="BC22" s="1">
        <v>39127</v>
      </c>
      <c r="BD22">
        <v>58.57</v>
      </c>
      <c r="BE22" s="1">
        <v>39160</v>
      </c>
      <c r="BF22">
        <v>59.7</v>
      </c>
      <c r="BG22" s="1">
        <v>39189</v>
      </c>
      <c r="BH22">
        <v>64.459999999999994</v>
      </c>
      <c r="BI22" s="1">
        <v>39218</v>
      </c>
      <c r="BJ22">
        <v>63.95</v>
      </c>
      <c r="BK22" s="1">
        <v>39251</v>
      </c>
      <c r="BL22">
        <v>69.62</v>
      </c>
      <c r="BM22" s="1">
        <v>39281</v>
      </c>
      <c r="BN22">
        <v>75.3</v>
      </c>
      <c r="BO22" s="1">
        <v>39310</v>
      </c>
      <c r="BP22">
        <v>70.87</v>
      </c>
      <c r="BQ22" s="1">
        <v>39342</v>
      </c>
      <c r="BR22">
        <v>79.38</v>
      </c>
      <c r="BS22" s="1">
        <v>39371</v>
      </c>
      <c r="BT22">
        <v>86.58</v>
      </c>
      <c r="BU22" s="1">
        <v>39405</v>
      </c>
      <c r="BV22">
        <v>94.64</v>
      </c>
      <c r="BW22" s="1">
        <v>39434</v>
      </c>
      <c r="BX22">
        <v>90.08</v>
      </c>
      <c r="BY22" s="1">
        <v>39464</v>
      </c>
      <c r="BZ22">
        <v>89.57</v>
      </c>
      <c r="CA22" s="1">
        <v>39497</v>
      </c>
      <c r="CB22">
        <v>99.7</v>
      </c>
      <c r="CC22" s="1">
        <v>39524</v>
      </c>
      <c r="CD22">
        <v>104.23</v>
      </c>
      <c r="CE22" s="1">
        <v>39555</v>
      </c>
      <c r="CF22">
        <v>114.45</v>
      </c>
      <c r="CG22" s="1">
        <v>39584</v>
      </c>
      <c r="CH22">
        <v>126.04</v>
      </c>
      <c r="CI22" s="1">
        <v>39616</v>
      </c>
      <c r="CJ22">
        <v>134.53</v>
      </c>
      <c r="CK22" s="1">
        <v>39647</v>
      </c>
      <c r="CL22">
        <v>129.47</v>
      </c>
      <c r="CM22" s="1">
        <v>39675</v>
      </c>
      <c r="CN22">
        <v>113.94</v>
      </c>
      <c r="CO22" s="1">
        <v>39708</v>
      </c>
      <c r="CP22">
        <v>96.96</v>
      </c>
      <c r="CQ22" s="1">
        <v>39737</v>
      </c>
      <c r="CR22">
        <v>70.260000000000005</v>
      </c>
      <c r="CS22" s="1">
        <v>39771</v>
      </c>
      <c r="CT22">
        <v>54.1</v>
      </c>
      <c r="CU22" s="1">
        <v>39800</v>
      </c>
      <c r="CV22">
        <v>41.67</v>
      </c>
      <c r="CW22" s="1">
        <v>39829</v>
      </c>
      <c r="CX22">
        <v>42.57</v>
      </c>
      <c r="CY22" s="1">
        <v>39861</v>
      </c>
      <c r="CZ22">
        <v>38.54</v>
      </c>
      <c r="DA22" s="1">
        <v>39889</v>
      </c>
      <c r="DB22">
        <v>50.04</v>
      </c>
      <c r="DC22" s="1">
        <v>39920</v>
      </c>
      <c r="DD22">
        <v>52.47</v>
      </c>
      <c r="DE22" s="1">
        <v>39948</v>
      </c>
      <c r="DF22">
        <v>57</v>
      </c>
      <c r="DG22" s="1">
        <v>39981</v>
      </c>
      <c r="DH22">
        <v>71.7</v>
      </c>
      <c r="DI22" s="1">
        <v>40014</v>
      </c>
      <c r="DJ22">
        <v>65.290000000000006</v>
      </c>
      <c r="DK22" s="1">
        <v>40039</v>
      </c>
      <c r="DL22">
        <v>69.599999999999994</v>
      </c>
      <c r="DM22" s="1">
        <v>40073</v>
      </c>
      <c r="DN22">
        <v>72.94</v>
      </c>
      <c r="DO22" s="1">
        <v>40102</v>
      </c>
      <c r="DP22">
        <v>79.02</v>
      </c>
      <c r="DQ22" s="1">
        <v>40136</v>
      </c>
      <c r="DR22">
        <v>78.05</v>
      </c>
      <c r="DS22" s="1">
        <v>40165</v>
      </c>
      <c r="DT22">
        <v>74.42</v>
      </c>
      <c r="DU22" s="1">
        <v>40197</v>
      </c>
      <c r="DV22">
        <v>79.319999999999993</v>
      </c>
      <c r="DW22" s="1">
        <v>40225</v>
      </c>
      <c r="DX22">
        <v>77.42</v>
      </c>
      <c r="DY22" s="1">
        <v>40253</v>
      </c>
      <c r="DZ22">
        <v>81.97</v>
      </c>
      <c r="EA22" s="1">
        <v>40287</v>
      </c>
      <c r="EB22">
        <v>83.13</v>
      </c>
      <c r="EC22" s="1">
        <v>40312</v>
      </c>
      <c r="ED22">
        <v>75.430000000000007</v>
      </c>
      <c r="EE22" s="1">
        <v>40346</v>
      </c>
      <c r="EF22">
        <v>78.040000000000006</v>
      </c>
      <c r="EG22" s="1">
        <v>40378</v>
      </c>
      <c r="EH22">
        <v>76.900000000000006</v>
      </c>
      <c r="EI22" s="1">
        <v>40406</v>
      </c>
      <c r="EJ22">
        <v>75.599999999999994</v>
      </c>
      <c r="EK22" s="1">
        <v>40438</v>
      </c>
      <c r="EL22">
        <v>74.92</v>
      </c>
      <c r="EM22" s="1">
        <v>40466</v>
      </c>
      <c r="EN22">
        <v>81.93</v>
      </c>
      <c r="EO22" s="1">
        <v>40501</v>
      </c>
      <c r="EP22">
        <v>81.98</v>
      </c>
      <c r="EQ22" s="1">
        <v>40532</v>
      </c>
      <c r="ER22">
        <v>89.37</v>
      </c>
      <c r="ES22" s="1">
        <v>40561</v>
      </c>
      <c r="ET22">
        <v>92.31</v>
      </c>
      <c r="EU22" s="1">
        <v>40589</v>
      </c>
      <c r="EV22">
        <v>87.57</v>
      </c>
      <c r="EW22" s="1">
        <v>40619</v>
      </c>
      <c r="EX22">
        <v>102.39</v>
      </c>
      <c r="EY22" s="1">
        <v>40648</v>
      </c>
      <c r="EZ22">
        <v>110.22</v>
      </c>
      <c r="FA22" s="1">
        <v>40680</v>
      </c>
      <c r="FB22">
        <v>97.43</v>
      </c>
      <c r="FC22" s="1">
        <v>40711</v>
      </c>
      <c r="FD22">
        <v>93.4</v>
      </c>
      <c r="FE22" s="1">
        <v>40742</v>
      </c>
      <c r="FF22">
        <v>96.25</v>
      </c>
      <c r="FG22" s="1">
        <v>40771</v>
      </c>
      <c r="FH22">
        <v>86.85</v>
      </c>
      <c r="FI22" s="1">
        <v>40805</v>
      </c>
      <c r="FJ22">
        <v>85.81</v>
      </c>
      <c r="FK22" s="1">
        <v>40830</v>
      </c>
      <c r="FL22">
        <v>87</v>
      </c>
      <c r="FM22" s="1">
        <v>40865</v>
      </c>
      <c r="FN22">
        <v>97.67</v>
      </c>
      <c r="FO22" s="1">
        <v>40896</v>
      </c>
      <c r="FP22">
        <v>94.05</v>
      </c>
      <c r="FQ22" s="1">
        <v>40926</v>
      </c>
      <c r="FR22">
        <v>100.76</v>
      </c>
      <c r="FS22" s="1">
        <v>40954</v>
      </c>
      <c r="FT22">
        <v>102.14</v>
      </c>
      <c r="FU22" s="1">
        <v>40987</v>
      </c>
      <c r="FV22">
        <v>108.56</v>
      </c>
      <c r="FW22" s="1">
        <v>41016</v>
      </c>
      <c r="FX22">
        <v>104.64</v>
      </c>
      <c r="FY22" s="1">
        <v>41045</v>
      </c>
      <c r="FZ22">
        <v>93.19</v>
      </c>
      <c r="GA22" s="1">
        <v>41078</v>
      </c>
      <c r="GB22">
        <v>83.6</v>
      </c>
      <c r="GC22" s="1">
        <v>41108</v>
      </c>
      <c r="GD22">
        <v>90.17</v>
      </c>
      <c r="GE22" s="1">
        <v>41137</v>
      </c>
      <c r="GF22">
        <v>95.89</v>
      </c>
      <c r="GG22" s="1">
        <v>41169</v>
      </c>
      <c r="GH22">
        <v>96.95</v>
      </c>
      <c r="GI22" s="1">
        <v>41198</v>
      </c>
      <c r="GJ22">
        <v>92.54</v>
      </c>
      <c r="GK22" s="1">
        <v>41232</v>
      </c>
      <c r="GL22">
        <v>89.28</v>
      </c>
      <c r="GM22" s="1">
        <v>41261</v>
      </c>
      <c r="GN22">
        <v>88.4</v>
      </c>
      <c r="GO22" s="1">
        <v>41290</v>
      </c>
      <c r="GP22">
        <v>94.68</v>
      </c>
      <c r="GQ22" s="1">
        <v>41320</v>
      </c>
      <c r="GR22">
        <v>96.41</v>
      </c>
      <c r="GS22" s="1">
        <v>41351</v>
      </c>
      <c r="GT22">
        <v>94.11</v>
      </c>
      <c r="GU22" s="1">
        <v>41381</v>
      </c>
      <c r="GV22">
        <v>86.97</v>
      </c>
      <c r="GW22" s="1">
        <v>41410</v>
      </c>
      <c r="GX22">
        <v>95.45</v>
      </c>
      <c r="GY22" s="1">
        <v>41442</v>
      </c>
      <c r="GZ22">
        <v>98.03</v>
      </c>
      <c r="HA22" s="1">
        <v>41473</v>
      </c>
      <c r="HB22">
        <v>107.81</v>
      </c>
      <c r="HC22" s="1">
        <v>41502</v>
      </c>
      <c r="HD22">
        <v>107.29</v>
      </c>
      <c r="HE22" s="1">
        <v>41534</v>
      </c>
      <c r="HF22">
        <v>104.82</v>
      </c>
      <c r="HG22" s="1">
        <v>41563</v>
      </c>
      <c r="HH22">
        <v>102.49</v>
      </c>
      <c r="HI22" s="1">
        <v>41597</v>
      </c>
      <c r="HJ22">
        <v>93.89</v>
      </c>
      <c r="HK22" s="1">
        <v>41626</v>
      </c>
      <c r="HL22">
        <v>98.06</v>
      </c>
      <c r="HM22" s="1">
        <v>41655</v>
      </c>
      <c r="HN22">
        <v>94.1</v>
      </c>
      <c r="HO22" s="1">
        <v>41688</v>
      </c>
      <c r="HP22">
        <v>102.1</v>
      </c>
      <c r="HQ22" s="1">
        <v>41715</v>
      </c>
      <c r="HR22">
        <v>97.62</v>
      </c>
      <c r="HS22" s="1">
        <v>41745</v>
      </c>
      <c r="HT22">
        <v>103.03</v>
      </c>
      <c r="HU22" s="1">
        <v>41778</v>
      </c>
      <c r="HV22">
        <v>102.11</v>
      </c>
      <c r="HW22" s="1">
        <v>41807</v>
      </c>
      <c r="HX22">
        <v>105.87</v>
      </c>
      <c r="HY22" s="1">
        <v>41838</v>
      </c>
      <c r="HZ22">
        <v>101.95</v>
      </c>
      <c r="IA22" s="1">
        <v>41866</v>
      </c>
      <c r="IB22">
        <v>95.32</v>
      </c>
      <c r="IC22" s="1">
        <v>41899</v>
      </c>
      <c r="ID22">
        <v>93.2</v>
      </c>
      <c r="IE22" s="1">
        <v>41928</v>
      </c>
      <c r="IF22">
        <v>81.95</v>
      </c>
      <c r="IG22" s="1">
        <v>41962</v>
      </c>
      <c r="IH22">
        <v>74.5</v>
      </c>
      <c r="II22" s="1">
        <v>41991</v>
      </c>
      <c r="IJ22">
        <v>54.36</v>
      </c>
      <c r="IK22" s="1">
        <v>42020</v>
      </c>
      <c r="IL22">
        <v>49.13</v>
      </c>
      <c r="IM22" s="1">
        <v>42052</v>
      </c>
      <c r="IN22">
        <v>54.29</v>
      </c>
      <c r="IO22" s="1">
        <v>42080</v>
      </c>
      <c r="IP22">
        <v>45.19</v>
      </c>
      <c r="IQ22" s="1">
        <v>42111</v>
      </c>
      <c r="IR22">
        <v>57.32</v>
      </c>
      <c r="IS22" s="1">
        <v>42139</v>
      </c>
      <c r="IT22">
        <v>60.54</v>
      </c>
      <c r="IU22" s="1">
        <v>42172</v>
      </c>
      <c r="IV22">
        <v>60.33</v>
      </c>
      <c r="IW22" s="1">
        <v>42205</v>
      </c>
      <c r="IX22">
        <v>50.44</v>
      </c>
      <c r="IY22" s="1">
        <v>42230</v>
      </c>
      <c r="IZ22">
        <v>43.11</v>
      </c>
      <c r="JA22" s="1">
        <v>42264</v>
      </c>
      <c r="JB22">
        <v>47.2</v>
      </c>
      <c r="JC22" s="1">
        <v>42293</v>
      </c>
      <c r="JD22">
        <v>47.72</v>
      </c>
      <c r="JE22" s="1">
        <v>42327</v>
      </c>
      <c r="JF22">
        <v>41.72</v>
      </c>
      <c r="JG22" s="1">
        <v>42356</v>
      </c>
      <c r="JH22">
        <v>36.06</v>
      </c>
      <c r="JI22" s="1">
        <v>42389</v>
      </c>
      <c r="JJ22">
        <v>28.35</v>
      </c>
      <c r="JK22" s="1">
        <v>42417</v>
      </c>
      <c r="JL22">
        <v>32.979999999999997</v>
      </c>
      <c r="JM22" s="1">
        <v>42445</v>
      </c>
      <c r="JN22">
        <v>40</v>
      </c>
      <c r="JO22" s="1">
        <v>42478</v>
      </c>
      <c r="JP22">
        <v>41.19</v>
      </c>
      <c r="JQ22" s="1">
        <v>42506</v>
      </c>
      <c r="JR22">
        <v>48.42</v>
      </c>
      <c r="JS22" s="1">
        <v>42538</v>
      </c>
      <c r="JT22">
        <v>48.56</v>
      </c>
      <c r="JU22" s="1">
        <v>42569</v>
      </c>
      <c r="JV22">
        <v>45.94</v>
      </c>
      <c r="JW22" s="1">
        <v>42598</v>
      </c>
      <c r="JX22">
        <v>47.22</v>
      </c>
      <c r="JY22" s="1">
        <v>42632</v>
      </c>
      <c r="JZ22">
        <v>43.86</v>
      </c>
      <c r="KA22" s="1">
        <v>42657</v>
      </c>
      <c r="KB22">
        <v>50.75</v>
      </c>
      <c r="KC22" s="1">
        <v>42692</v>
      </c>
      <c r="KD22">
        <v>46.36</v>
      </c>
      <c r="KE22" s="1">
        <v>42723</v>
      </c>
      <c r="KF22">
        <v>53.06</v>
      </c>
      <c r="KG22" s="1">
        <v>42753</v>
      </c>
      <c r="KH22">
        <v>51.89</v>
      </c>
      <c r="KI22" s="1">
        <v>42780</v>
      </c>
      <c r="KJ22">
        <v>53.71</v>
      </c>
      <c r="KK22" s="1">
        <v>42811</v>
      </c>
      <c r="KL22">
        <v>49.31</v>
      </c>
      <c r="KM22" s="1">
        <v>42842</v>
      </c>
      <c r="KN22">
        <v>53.11</v>
      </c>
      <c r="KO22" s="1">
        <v>42871</v>
      </c>
      <c r="KP22">
        <v>49</v>
      </c>
      <c r="KQ22" s="1">
        <v>42905</v>
      </c>
      <c r="KR22">
        <v>44.43</v>
      </c>
      <c r="KS22" s="1">
        <v>42934</v>
      </c>
      <c r="KT22">
        <v>46.59</v>
      </c>
      <c r="KU22" s="1">
        <v>42963</v>
      </c>
      <c r="KV22">
        <v>46.94</v>
      </c>
      <c r="KW22" s="1">
        <v>42996</v>
      </c>
      <c r="KX22">
        <v>50.35</v>
      </c>
      <c r="KY22" s="1">
        <v>43024</v>
      </c>
      <c r="KZ22">
        <v>52.14</v>
      </c>
      <c r="LA22" s="1">
        <v>43056</v>
      </c>
      <c r="LB22">
        <v>56.71</v>
      </c>
      <c r="LC22" s="1">
        <v>43087</v>
      </c>
      <c r="LD22">
        <v>57.22</v>
      </c>
      <c r="LE22" s="1">
        <v>43117</v>
      </c>
      <c r="LF22">
        <v>63.92</v>
      </c>
      <c r="LG22" s="1">
        <v>43145</v>
      </c>
      <c r="LH22">
        <v>60.51</v>
      </c>
      <c r="LI22" s="1">
        <v>43178</v>
      </c>
      <c r="LJ22">
        <v>62.13</v>
      </c>
      <c r="LK22" s="1">
        <v>43207</v>
      </c>
      <c r="LL22">
        <v>66.510000000000005</v>
      </c>
      <c r="LM22" s="1">
        <v>43236</v>
      </c>
      <c r="LN22">
        <v>71.56</v>
      </c>
      <c r="LO22" s="1">
        <v>43269</v>
      </c>
      <c r="LP22">
        <v>65.69</v>
      </c>
      <c r="LQ22" s="1">
        <v>43299</v>
      </c>
      <c r="LR22">
        <v>67.75</v>
      </c>
      <c r="LS22" s="1">
        <v>43328</v>
      </c>
      <c r="LT22">
        <v>64.88</v>
      </c>
      <c r="LU22" s="1">
        <v>43360</v>
      </c>
      <c r="LV22">
        <v>68.680000000000007</v>
      </c>
      <c r="LW22" s="1">
        <v>43389</v>
      </c>
      <c r="LX22">
        <v>71.760000000000005</v>
      </c>
      <c r="LY22" s="1">
        <v>43423</v>
      </c>
      <c r="LZ22">
        <v>57.2</v>
      </c>
      <c r="MA22" s="1">
        <v>43452</v>
      </c>
      <c r="MB22">
        <v>46.6</v>
      </c>
      <c r="MC22" s="1">
        <v>43481</v>
      </c>
      <c r="MD22">
        <v>52.61</v>
      </c>
      <c r="ME22" s="1">
        <v>43511</v>
      </c>
      <c r="MF22">
        <v>55.98</v>
      </c>
      <c r="MG22" s="1">
        <v>43542</v>
      </c>
      <c r="MH22">
        <v>59.38</v>
      </c>
      <c r="MI22" s="1">
        <v>43571</v>
      </c>
      <c r="MJ22">
        <v>64.19</v>
      </c>
      <c r="MK22" s="1">
        <v>43602</v>
      </c>
      <c r="ML22">
        <v>62.92</v>
      </c>
      <c r="MM22" s="1">
        <v>43633</v>
      </c>
      <c r="MN22">
        <v>52.17</v>
      </c>
      <c r="MO22" s="1">
        <v>43664</v>
      </c>
      <c r="MP22">
        <v>55.42</v>
      </c>
      <c r="MQ22" s="1">
        <v>43693</v>
      </c>
      <c r="MR22">
        <v>54.81</v>
      </c>
      <c r="MS22" s="1">
        <v>43725</v>
      </c>
      <c r="MT22">
        <v>59.1</v>
      </c>
      <c r="MU22" s="1">
        <v>43754</v>
      </c>
      <c r="MV22">
        <v>53.45</v>
      </c>
    </row>
    <row r="23" spans="1:360" x14ac:dyDescent="0.3">
      <c r="A23" s="1">
        <v>38313</v>
      </c>
      <c r="B23">
        <v>48.64</v>
      </c>
      <c r="C23" s="1">
        <v>38343</v>
      </c>
      <c r="D23">
        <v>44.24</v>
      </c>
      <c r="E23" s="1">
        <v>38372</v>
      </c>
      <c r="F23">
        <v>47.31</v>
      </c>
      <c r="G23" s="1">
        <v>38399</v>
      </c>
      <c r="H23">
        <v>48.86</v>
      </c>
      <c r="I23" s="1">
        <v>38429</v>
      </c>
      <c r="J23">
        <v>57.24</v>
      </c>
      <c r="K23" s="1">
        <v>38461</v>
      </c>
      <c r="L23">
        <v>53.57</v>
      </c>
      <c r="M23" s="1">
        <v>38489</v>
      </c>
      <c r="N23">
        <v>50.67</v>
      </c>
      <c r="O23" s="1">
        <v>38523</v>
      </c>
      <c r="P23">
        <v>59.88</v>
      </c>
      <c r="Q23" s="1">
        <v>38552</v>
      </c>
      <c r="R23">
        <v>58.69</v>
      </c>
      <c r="S23" s="1">
        <v>38581</v>
      </c>
      <c r="T23">
        <v>63.85</v>
      </c>
      <c r="U23" s="1">
        <v>38615</v>
      </c>
      <c r="V23">
        <v>66.2</v>
      </c>
      <c r="W23" s="1">
        <v>38642</v>
      </c>
      <c r="X23">
        <v>63.61</v>
      </c>
      <c r="Y23" s="1">
        <v>38677</v>
      </c>
      <c r="Z23" s="2">
        <v>57.7</v>
      </c>
      <c r="AA23" s="1">
        <v>38707</v>
      </c>
      <c r="AB23">
        <v>58.56</v>
      </c>
      <c r="AC23" s="1">
        <v>38736</v>
      </c>
      <c r="AD23" s="2">
        <v>67.19</v>
      </c>
      <c r="AE23" s="1">
        <v>38763</v>
      </c>
      <c r="AF23">
        <v>59.25</v>
      </c>
      <c r="AG23" s="1">
        <v>38796</v>
      </c>
      <c r="AH23">
        <v>61.96</v>
      </c>
      <c r="AI23" s="1">
        <v>38825</v>
      </c>
      <c r="AJ23">
        <v>73.09</v>
      </c>
      <c r="AK23" s="1">
        <v>38854</v>
      </c>
      <c r="AL23">
        <v>69.42</v>
      </c>
      <c r="AM23" s="1">
        <v>38888</v>
      </c>
      <c r="AN23">
        <v>69.34</v>
      </c>
      <c r="AO23" s="1">
        <v>38917</v>
      </c>
      <c r="AP23">
        <v>74.77</v>
      </c>
      <c r="AQ23" s="1">
        <v>38946</v>
      </c>
      <c r="AR23">
        <v>71.48</v>
      </c>
      <c r="AS23" s="1">
        <v>38979</v>
      </c>
      <c r="AT23">
        <v>62.17</v>
      </c>
      <c r="AU23" s="1">
        <v>39007</v>
      </c>
      <c r="AV23">
        <v>60.66</v>
      </c>
      <c r="AW23" s="1">
        <v>39041</v>
      </c>
      <c r="AX23">
        <v>58.8</v>
      </c>
      <c r="AY23" s="1">
        <v>39070</v>
      </c>
      <c r="AZ23">
        <v>63.46</v>
      </c>
      <c r="BA23" s="1">
        <v>39100</v>
      </c>
      <c r="BB23">
        <v>51.81</v>
      </c>
      <c r="BC23" s="1">
        <v>39128</v>
      </c>
      <c r="BD23">
        <v>58.51</v>
      </c>
      <c r="BE23" s="1">
        <v>39161</v>
      </c>
      <c r="BF23">
        <v>59.25</v>
      </c>
      <c r="BG23" s="1">
        <v>39190</v>
      </c>
      <c r="BH23">
        <v>64.38</v>
      </c>
      <c r="BI23" s="1">
        <v>39219</v>
      </c>
      <c r="BJ23">
        <v>65.92</v>
      </c>
      <c r="BK23" s="1">
        <v>39252</v>
      </c>
      <c r="BL23">
        <v>69.540000000000006</v>
      </c>
      <c r="BM23" s="1">
        <v>39282</v>
      </c>
      <c r="BN23">
        <v>76.069999999999993</v>
      </c>
      <c r="BO23" s="1">
        <v>39311</v>
      </c>
      <c r="BP23">
        <v>71.819999999999993</v>
      </c>
      <c r="BQ23" s="1">
        <v>39343</v>
      </c>
      <c r="BR23">
        <v>80.23</v>
      </c>
      <c r="BS23" s="1">
        <v>39372</v>
      </c>
      <c r="BT23">
        <v>86.19</v>
      </c>
      <c r="BU23" s="1">
        <v>39406</v>
      </c>
      <c r="BV23">
        <v>98.03</v>
      </c>
      <c r="BW23" s="1">
        <v>39435</v>
      </c>
      <c r="BX23">
        <v>91.24</v>
      </c>
      <c r="BY23" s="1">
        <v>39465</v>
      </c>
      <c r="BZ23">
        <v>89.92</v>
      </c>
      <c r="CA23" s="1">
        <v>39498</v>
      </c>
      <c r="CB23">
        <v>99.7</v>
      </c>
      <c r="CC23" s="1">
        <v>39525</v>
      </c>
      <c r="CD23">
        <v>108.5</v>
      </c>
      <c r="CE23" s="1">
        <v>39556</v>
      </c>
      <c r="CF23">
        <v>116.16</v>
      </c>
      <c r="CG23" s="1">
        <v>39587</v>
      </c>
      <c r="CH23">
        <v>126.72</v>
      </c>
      <c r="CI23" s="1">
        <v>39617</v>
      </c>
      <c r="CJ23">
        <v>137.16999999999999</v>
      </c>
      <c r="CK23" s="1">
        <v>39650</v>
      </c>
      <c r="CL23">
        <v>131.82</v>
      </c>
      <c r="CM23" s="1">
        <v>39678</v>
      </c>
      <c r="CN23">
        <v>112.89</v>
      </c>
      <c r="CO23" s="1">
        <v>39709</v>
      </c>
      <c r="CP23">
        <v>97.54</v>
      </c>
      <c r="CQ23" s="1">
        <v>39738</v>
      </c>
      <c r="CR23">
        <v>72.13</v>
      </c>
      <c r="CS23" s="1">
        <v>39772</v>
      </c>
      <c r="CT23">
        <v>49.42</v>
      </c>
      <c r="CU23" s="1">
        <v>39801</v>
      </c>
      <c r="CV23">
        <v>42.36</v>
      </c>
      <c r="CW23" s="1">
        <v>39833</v>
      </c>
      <c r="CX23">
        <v>40.840000000000003</v>
      </c>
      <c r="CY23" s="1">
        <v>39862</v>
      </c>
      <c r="CZ23">
        <v>37.409999999999997</v>
      </c>
      <c r="DA23" s="1">
        <v>39890</v>
      </c>
      <c r="DB23">
        <v>48.9</v>
      </c>
      <c r="DC23" s="1">
        <v>39923</v>
      </c>
      <c r="DD23">
        <v>48.51</v>
      </c>
      <c r="DE23" s="1">
        <v>39951</v>
      </c>
      <c r="DF23">
        <v>59.59</v>
      </c>
      <c r="DG23" s="1">
        <v>39982</v>
      </c>
      <c r="DH23">
        <v>71.91</v>
      </c>
      <c r="DI23" s="1">
        <v>40015</v>
      </c>
      <c r="DJ23">
        <v>65.61</v>
      </c>
      <c r="DK23" s="1">
        <v>40042</v>
      </c>
      <c r="DL23">
        <v>68.81</v>
      </c>
      <c r="DM23" s="1">
        <v>40074</v>
      </c>
      <c r="DN23">
        <v>72.489999999999995</v>
      </c>
      <c r="DO23" s="1">
        <v>40105</v>
      </c>
      <c r="DP23">
        <v>79.959999999999994</v>
      </c>
      <c r="DQ23" s="1">
        <v>40137</v>
      </c>
      <c r="DR23">
        <v>77.47</v>
      </c>
      <c r="DS23" s="1">
        <v>40168</v>
      </c>
      <c r="DT23">
        <v>73.72</v>
      </c>
      <c r="DU23" s="1">
        <v>40198</v>
      </c>
      <c r="DV23">
        <v>77.739999999999995</v>
      </c>
      <c r="DW23" s="1">
        <v>40226</v>
      </c>
      <c r="DX23">
        <v>77.73</v>
      </c>
      <c r="DY23" s="1">
        <v>40254</v>
      </c>
      <c r="DZ23">
        <v>83.21</v>
      </c>
      <c r="EA23" s="1">
        <v>40288</v>
      </c>
      <c r="EB23">
        <v>83.85</v>
      </c>
      <c r="EC23" s="1">
        <v>40315</v>
      </c>
      <c r="ED23">
        <v>73.22</v>
      </c>
      <c r="EE23" s="1">
        <v>40347</v>
      </c>
      <c r="EF23">
        <v>78.260000000000005</v>
      </c>
      <c r="EG23" s="1">
        <v>40379</v>
      </c>
      <c r="EH23">
        <v>77.58</v>
      </c>
      <c r="EI23" s="1">
        <v>40407</v>
      </c>
      <c r="EJ23">
        <v>76.16</v>
      </c>
      <c r="EK23" s="1">
        <v>40441</v>
      </c>
      <c r="EL23">
        <v>76.19</v>
      </c>
      <c r="EM23" s="1">
        <v>40469</v>
      </c>
      <c r="EN23">
        <v>83.8</v>
      </c>
      <c r="EO23" s="1">
        <v>40504</v>
      </c>
      <c r="EP23">
        <v>81.739999999999995</v>
      </c>
      <c r="EQ23" s="1">
        <v>40533</v>
      </c>
      <c r="ER23">
        <v>89.82</v>
      </c>
      <c r="ES23" s="1">
        <v>40562</v>
      </c>
      <c r="ET23">
        <v>91.81</v>
      </c>
      <c r="EU23" s="1">
        <v>40590</v>
      </c>
      <c r="EV23">
        <v>87.84</v>
      </c>
      <c r="EW23" s="1">
        <v>40620</v>
      </c>
      <c r="EX23">
        <v>101.85</v>
      </c>
      <c r="EY23" s="1">
        <v>40651</v>
      </c>
      <c r="EZ23">
        <v>107.69</v>
      </c>
      <c r="FA23" s="1">
        <v>40681</v>
      </c>
      <c r="FB23">
        <v>100.56</v>
      </c>
      <c r="FC23" s="1">
        <v>40714</v>
      </c>
      <c r="FD23">
        <v>93.63</v>
      </c>
      <c r="FE23" s="1">
        <v>40743</v>
      </c>
      <c r="FF23">
        <v>97.86</v>
      </c>
      <c r="FG23" s="1">
        <v>40772</v>
      </c>
      <c r="FH23">
        <v>87.73</v>
      </c>
      <c r="FI23" s="1">
        <v>40806</v>
      </c>
      <c r="FJ23">
        <v>86.92</v>
      </c>
      <c r="FK23" s="1">
        <v>40833</v>
      </c>
      <c r="FL23">
        <v>86.62</v>
      </c>
      <c r="FM23" s="1">
        <v>40868</v>
      </c>
      <c r="FN23">
        <v>96.92</v>
      </c>
      <c r="FO23" s="1">
        <v>40897</v>
      </c>
      <c r="FP23">
        <v>97.24</v>
      </c>
      <c r="FQ23" s="1">
        <v>40927</v>
      </c>
      <c r="FR23">
        <v>100.54</v>
      </c>
      <c r="FS23" s="1">
        <v>40955</v>
      </c>
      <c r="FT23">
        <v>102.64</v>
      </c>
      <c r="FU23" s="1">
        <v>40988</v>
      </c>
      <c r="FV23">
        <v>106.07</v>
      </c>
      <c r="FW23" s="1">
        <v>41017</v>
      </c>
      <c r="FX23">
        <v>103.12</v>
      </c>
      <c r="FY23" s="1">
        <v>41046</v>
      </c>
      <c r="FZ23">
        <v>92.94</v>
      </c>
      <c r="GA23" s="1">
        <v>41079</v>
      </c>
      <c r="GB23">
        <v>84.35</v>
      </c>
      <c r="GC23" s="1">
        <v>41109</v>
      </c>
      <c r="GD23">
        <v>92.97</v>
      </c>
      <c r="GE23" s="1">
        <v>41138</v>
      </c>
      <c r="GF23">
        <v>96.32</v>
      </c>
      <c r="GG23" s="1">
        <v>41170</v>
      </c>
      <c r="GH23">
        <v>95.62</v>
      </c>
      <c r="GI23" s="1">
        <v>41199</v>
      </c>
      <c r="GJ23">
        <v>92.59</v>
      </c>
      <c r="GK23" s="1">
        <v>41233</v>
      </c>
      <c r="GL23">
        <v>86.75</v>
      </c>
      <c r="GM23" s="1">
        <v>41262</v>
      </c>
      <c r="GN23">
        <v>89.98</v>
      </c>
      <c r="GO23" s="1">
        <v>41291</v>
      </c>
      <c r="GP23">
        <v>95.94</v>
      </c>
      <c r="GQ23" s="1">
        <v>41324</v>
      </c>
      <c r="GR23">
        <v>97.1</v>
      </c>
      <c r="GS23" s="1">
        <v>41352</v>
      </c>
      <c r="GT23">
        <v>92.52</v>
      </c>
      <c r="GU23" s="1">
        <v>41382</v>
      </c>
      <c r="GV23">
        <v>88</v>
      </c>
      <c r="GW23" s="1">
        <v>41411</v>
      </c>
      <c r="GX23">
        <v>96.29</v>
      </c>
      <c r="GY23" s="1">
        <v>41443</v>
      </c>
      <c r="GZ23">
        <v>98.67</v>
      </c>
      <c r="HA23" s="1">
        <v>41474</v>
      </c>
      <c r="HB23">
        <v>107.87</v>
      </c>
      <c r="HC23" s="1">
        <v>41505</v>
      </c>
      <c r="HD23">
        <v>106.86</v>
      </c>
      <c r="HE23" s="1">
        <v>41535</v>
      </c>
      <c r="HF23">
        <v>107.28</v>
      </c>
      <c r="HG23" s="1">
        <v>41564</v>
      </c>
      <c r="HH23">
        <v>100.87</v>
      </c>
      <c r="HI23" s="1">
        <v>41598</v>
      </c>
      <c r="HJ23">
        <v>93.85</v>
      </c>
      <c r="HK23" s="1">
        <v>41627</v>
      </c>
      <c r="HL23">
        <v>99.04</v>
      </c>
      <c r="HM23" s="1">
        <v>41656</v>
      </c>
      <c r="HN23">
        <v>94.59</v>
      </c>
      <c r="HO23" s="1">
        <v>41689</v>
      </c>
      <c r="HP23">
        <v>102.84</v>
      </c>
      <c r="HQ23" s="1">
        <v>41716</v>
      </c>
      <c r="HR23">
        <v>98.88</v>
      </c>
      <c r="HS23" s="1">
        <v>41746</v>
      </c>
      <c r="HT23">
        <v>103.37</v>
      </c>
      <c r="HU23" s="1">
        <v>41779</v>
      </c>
      <c r="HV23">
        <v>102.33</v>
      </c>
      <c r="HW23" s="1">
        <v>41808</v>
      </c>
      <c r="HX23">
        <v>105.59</v>
      </c>
      <c r="HY23" s="1">
        <v>41841</v>
      </c>
      <c r="HZ23">
        <v>102.86</v>
      </c>
      <c r="IA23" s="1">
        <v>41869</v>
      </c>
      <c r="IB23">
        <v>93.75</v>
      </c>
      <c r="IC23" s="1">
        <v>41900</v>
      </c>
      <c r="ID23">
        <v>91.98</v>
      </c>
      <c r="IE23" s="1">
        <v>41929</v>
      </c>
      <c r="IF23">
        <v>82.06</v>
      </c>
      <c r="IG23" s="1">
        <v>41963</v>
      </c>
      <c r="IH23">
        <v>75.849999999999994</v>
      </c>
      <c r="II23" s="1">
        <v>41992</v>
      </c>
      <c r="IJ23">
        <v>57.13</v>
      </c>
      <c r="IK23" s="1">
        <v>42024</v>
      </c>
      <c r="IL23">
        <v>46.47</v>
      </c>
      <c r="IM23" s="1">
        <v>42053</v>
      </c>
      <c r="IN23">
        <v>52.82</v>
      </c>
      <c r="IO23" s="1">
        <v>42081</v>
      </c>
      <c r="IP23">
        <v>46.65</v>
      </c>
      <c r="IQ23" s="1">
        <v>42114</v>
      </c>
      <c r="IR23">
        <v>57.88</v>
      </c>
      <c r="IS23" s="1">
        <v>42142</v>
      </c>
      <c r="IT23">
        <v>60.24</v>
      </c>
      <c r="IU23" s="1">
        <v>42173</v>
      </c>
      <c r="IV23">
        <v>60.82</v>
      </c>
      <c r="IW23" s="1">
        <v>42206</v>
      </c>
      <c r="IX23">
        <v>50.86</v>
      </c>
      <c r="IY23" s="1">
        <v>42233</v>
      </c>
      <c r="IZ23">
        <v>42.41</v>
      </c>
      <c r="JA23" s="1">
        <v>42265</v>
      </c>
      <c r="JB23">
        <v>45.02</v>
      </c>
      <c r="JC23" s="1">
        <v>42296</v>
      </c>
      <c r="JD23">
        <v>46.28</v>
      </c>
      <c r="JE23" s="1">
        <v>42328</v>
      </c>
      <c r="JF23">
        <v>41.9</v>
      </c>
      <c r="JG23" s="1">
        <v>42359</v>
      </c>
      <c r="JH23">
        <v>35.81</v>
      </c>
      <c r="JI23" s="1">
        <v>42390</v>
      </c>
      <c r="JJ23">
        <v>29.53</v>
      </c>
      <c r="JK23" s="1">
        <v>42418</v>
      </c>
      <c r="JL23">
        <v>32.93</v>
      </c>
      <c r="JM23" s="1">
        <v>42446</v>
      </c>
      <c r="JN23">
        <v>41.66</v>
      </c>
      <c r="JO23" s="1">
        <v>42479</v>
      </c>
      <c r="JP23">
        <v>42.47</v>
      </c>
      <c r="JQ23" s="1">
        <v>42507</v>
      </c>
      <c r="JR23">
        <v>48.99</v>
      </c>
      <c r="JS23" s="1">
        <v>42541</v>
      </c>
      <c r="JT23">
        <v>49.96</v>
      </c>
      <c r="JU23" s="1">
        <v>42570</v>
      </c>
      <c r="JV23">
        <v>45.45</v>
      </c>
      <c r="JW23" s="1">
        <v>42599</v>
      </c>
      <c r="JX23">
        <v>47.52</v>
      </c>
      <c r="JY23" s="1">
        <v>42633</v>
      </c>
      <c r="JZ23">
        <v>44.05</v>
      </c>
      <c r="KA23" s="1">
        <v>42660</v>
      </c>
      <c r="KB23">
        <v>50.37</v>
      </c>
      <c r="KC23" s="1">
        <v>42695</v>
      </c>
      <c r="KD23">
        <v>48.24</v>
      </c>
      <c r="KE23" s="1">
        <v>42724</v>
      </c>
      <c r="KF23">
        <v>53.3</v>
      </c>
      <c r="KG23" s="1">
        <v>42754</v>
      </c>
      <c r="KH23">
        <v>52.12</v>
      </c>
      <c r="KI23" s="1">
        <v>42781</v>
      </c>
      <c r="KJ23">
        <v>53.6</v>
      </c>
      <c r="KK23" s="1">
        <v>42814</v>
      </c>
      <c r="KL23">
        <v>48.91</v>
      </c>
      <c r="KM23" s="1">
        <v>42843</v>
      </c>
      <c r="KN23">
        <v>52.85</v>
      </c>
      <c r="KO23" s="1">
        <v>42872</v>
      </c>
      <c r="KP23">
        <v>49.41</v>
      </c>
      <c r="KQ23" s="1">
        <v>42906</v>
      </c>
      <c r="KR23">
        <v>43.51</v>
      </c>
      <c r="KS23" s="1">
        <v>42935</v>
      </c>
      <c r="KT23">
        <v>47.32</v>
      </c>
      <c r="KU23" s="1">
        <v>42964</v>
      </c>
      <c r="KV23">
        <v>47.24</v>
      </c>
      <c r="KW23" s="1">
        <v>42997</v>
      </c>
      <c r="KX23">
        <v>49.9</v>
      </c>
      <c r="KY23" s="1">
        <v>43025</v>
      </c>
      <c r="KZ23">
        <v>52.11</v>
      </c>
      <c r="LA23" s="1">
        <v>43059</v>
      </c>
      <c r="LB23">
        <v>56.42</v>
      </c>
      <c r="LC23" s="1">
        <v>43088</v>
      </c>
      <c r="LD23">
        <v>57.56</v>
      </c>
      <c r="LE23" s="1">
        <v>43118</v>
      </c>
      <c r="LF23">
        <v>63.89</v>
      </c>
      <c r="LG23" s="1">
        <v>43146</v>
      </c>
      <c r="LH23">
        <v>61.17</v>
      </c>
      <c r="LI23" s="1">
        <v>43179</v>
      </c>
      <c r="LJ23">
        <v>63.54</v>
      </c>
      <c r="LK23" s="1">
        <v>43208</v>
      </c>
      <c r="LL23">
        <v>68.47</v>
      </c>
      <c r="LM23" s="1">
        <v>43237</v>
      </c>
      <c r="LN23">
        <v>71.569999999999993</v>
      </c>
      <c r="LO23" s="1">
        <v>43270</v>
      </c>
      <c r="LP23">
        <v>64.900000000000006</v>
      </c>
      <c r="LQ23" s="1">
        <v>43300</v>
      </c>
      <c r="LR23">
        <v>68.239999999999995</v>
      </c>
      <c r="LS23" s="1">
        <v>43329</v>
      </c>
      <c r="LT23">
        <v>65.209999999999994</v>
      </c>
      <c r="LU23" s="1">
        <v>43361</v>
      </c>
      <c r="LV23">
        <v>69.59</v>
      </c>
      <c r="LW23" s="1">
        <v>43390</v>
      </c>
      <c r="LX23">
        <v>69.7</v>
      </c>
      <c r="LY23" s="1">
        <v>43424</v>
      </c>
      <c r="LZ23">
        <v>53.43</v>
      </c>
      <c r="MA23" s="1">
        <v>43453</v>
      </c>
      <c r="MB23">
        <v>48.17</v>
      </c>
      <c r="MC23" s="1">
        <v>43482</v>
      </c>
      <c r="MD23">
        <v>52.36</v>
      </c>
      <c r="ME23" s="1">
        <v>43515</v>
      </c>
      <c r="MF23">
        <v>56.45</v>
      </c>
      <c r="MG23" s="1">
        <v>43543</v>
      </c>
      <c r="MH23">
        <v>59.29</v>
      </c>
      <c r="MI23" s="1">
        <v>43572</v>
      </c>
      <c r="MJ23">
        <v>63.87</v>
      </c>
      <c r="MK23" s="1">
        <v>43605</v>
      </c>
      <c r="ML23">
        <v>63.21</v>
      </c>
      <c r="MM23" s="1">
        <v>43634</v>
      </c>
      <c r="MN23">
        <v>54.11</v>
      </c>
      <c r="MO23" s="1">
        <v>43665</v>
      </c>
      <c r="MP23">
        <v>55.76</v>
      </c>
      <c r="MQ23" s="1">
        <v>43696</v>
      </c>
      <c r="MR23">
        <v>56.14</v>
      </c>
      <c r="MS23" s="1">
        <v>43726</v>
      </c>
      <c r="MT23">
        <v>58.04</v>
      </c>
      <c r="MU23" s="1">
        <v>43755</v>
      </c>
      <c r="MV23">
        <v>54.03</v>
      </c>
    </row>
    <row r="24" spans="1:360" x14ac:dyDescent="0.3">
      <c r="A24" s="1">
        <v>38314</v>
      </c>
      <c r="B24">
        <v>48.94</v>
      </c>
      <c r="C24" s="1">
        <v>38344</v>
      </c>
      <c r="D24">
        <v>44.18</v>
      </c>
      <c r="E24" s="1">
        <v>38373</v>
      </c>
      <c r="F24">
        <v>48.53</v>
      </c>
      <c r="G24" s="1">
        <v>38400</v>
      </c>
      <c r="H24">
        <v>48.22</v>
      </c>
      <c r="I24" s="1">
        <v>38432</v>
      </c>
      <c r="J24">
        <v>57.46</v>
      </c>
      <c r="K24" s="1">
        <v>38462</v>
      </c>
      <c r="L24">
        <v>54.03</v>
      </c>
      <c r="M24" s="1">
        <v>38490</v>
      </c>
      <c r="N24">
        <v>49.13</v>
      </c>
      <c r="O24" s="1">
        <v>38524</v>
      </c>
      <c r="P24">
        <v>59.04</v>
      </c>
      <c r="Q24" s="1">
        <v>38553</v>
      </c>
      <c r="R24">
        <v>58.02</v>
      </c>
      <c r="S24" s="1">
        <v>38582</v>
      </c>
      <c r="T24">
        <v>63.77</v>
      </c>
      <c r="U24" s="1">
        <v>38616</v>
      </c>
      <c r="V24">
        <v>66.8</v>
      </c>
      <c r="W24" s="1">
        <v>38643</v>
      </c>
      <c r="X24">
        <v>62.44</v>
      </c>
      <c r="Y24" s="1">
        <v>38678</v>
      </c>
      <c r="Z24" s="2">
        <v>58.84</v>
      </c>
      <c r="AA24" s="1">
        <v>38708</v>
      </c>
      <c r="AB24">
        <v>58.28</v>
      </c>
      <c r="AC24" s="1">
        <v>38737</v>
      </c>
      <c r="AD24" s="2">
        <v>68.48</v>
      </c>
      <c r="AE24" s="1">
        <v>38764</v>
      </c>
      <c r="AF24">
        <v>60.13</v>
      </c>
      <c r="AG24" s="1">
        <v>38797</v>
      </c>
      <c r="AH24">
        <v>62.34</v>
      </c>
      <c r="AI24" s="1">
        <v>38826</v>
      </c>
      <c r="AJ24">
        <v>74.12</v>
      </c>
      <c r="AK24" s="1">
        <v>38855</v>
      </c>
      <c r="AL24">
        <v>70.14</v>
      </c>
      <c r="AM24" s="1">
        <v>38889</v>
      </c>
      <c r="AN24">
        <v>70.33</v>
      </c>
      <c r="AO24" s="1">
        <v>38918</v>
      </c>
      <c r="AP24">
        <v>74.27</v>
      </c>
      <c r="AQ24" s="1">
        <v>38947</v>
      </c>
      <c r="AR24">
        <v>72.099999999999994</v>
      </c>
      <c r="AS24" s="1">
        <v>38980</v>
      </c>
      <c r="AT24">
        <v>60.74</v>
      </c>
      <c r="AU24" s="1">
        <v>39008</v>
      </c>
      <c r="AV24">
        <v>59.3</v>
      </c>
      <c r="AW24" s="1">
        <v>39042</v>
      </c>
      <c r="AX24">
        <v>60.17</v>
      </c>
      <c r="AY24" s="1">
        <v>39071</v>
      </c>
      <c r="AZ24">
        <v>63.72</v>
      </c>
      <c r="BA24" s="1">
        <v>39101</v>
      </c>
      <c r="BB24">
        <v>53.4</v>
      </c>
      <c r="BC24" s="1">
        <v>39129</v>
      </c>
      <c r="BD24">
        <v>59.86</v>
      </c>
      <c r="BE24" s="1">
        <v>39162</v>
      </c>
      <c r="BF24">
        <v>59.61</v>
      </c>
      <c r="BG24" s="1">
        <v>39191</v>
      </c>
      <c r="BH24">
        <v>63.32</v>
      </c>
      <c r="BI24" s="1">
        <v>39220</v>
      </c>
      <c r="BJ24">
        <v>65.98</v>
      </c>
      <c r="BK24" s="1">
        <v>39253</v>
      </c>
      <c r="BL24">
        <v>68.86</v>
      </c>
      <c r="BM24" s="1">
        <v>39283</v>
      </c>
      <c r="BN24">
        <v>75.790000000000006</v>
      </c>
      <c r="BO24" s="1">
        <v>39314</v>
      </c>
      <c r="BP24">
        <v>70.959999999999994</v>
      </c>
      <c r="BQ24" s="1">
        <v>39344</v>
      </c>
      <c r="BR24">
        <v>80.849999999999994</v>
      </c>
      <c r="BS24" s="1">
        <v>39373</v>
      </c>
      <c r="BT24">
        <v>88.04</v>
      </c>
      <c r="BU24" s="1">
        <v>39407</v>
      </c>
      <c r="BV24">
        <v>97.29</v>
      </c>
      <c r="BW24" s="1">
        <v>39436</v>
      </c>
      <c r="BX24">
        <v>91.06</v>
      </c>
      <c r="BY24" s="1">
        <v>39469</v>
      </c>
      <c r="BZ24">
        <v>89.21</v>
      </c>
      <c r="CA24" s="1">
        <v>39499</v>
      </c>
      <c r="CB24">
        <v>98.23</v>
      </c>
      <c r="CC24" s="1">
        <v>39526</v>
      </c>
      <c r="CD24">
        <v>102.54</v>
      </c>
      <c r="CE24" s="1">
        <v>39559</v>
      </c>
      <c r="CF24">
        <v>116.63</v>
      </c>
      <c r="CG24" s="1">
        <v>39588</v>
      </c>
      <c r="CH24">
        <v>128.97999999999999</v>
      </c>
      <c r="CI24" s="1">
        <v>39618</v>
      </c>
      <c r="CJ24">
        <v>132.6</v>
      </c>
      <c r="CK24" s="1">
        <v>39651</v>
      </c>
      <c r="CL24">
        <v>128.41999999999999</v>
      </c>
      <c r="CM24" s="1">
        <v>39679</v>
      </c>
      <c r="CN24">
        <v>114.54</v>
      </c>
      <c r="CO24" s="1">
        <v>39710</v>
      </c>
      <c r="CP24">
        <v>102.75</v>
      </c>
      <c r="CQ24" s="1">
        <v>39741</v>
      </c>
      <c r="CR24">
        <v>74.39</v>
      </c>
      <c r="CS24" s="1">
        <v>39773</v>
      </c>
      <c r="CT24">
        <v>49.93</v>
      </c>
      <c r="CU24" s="1">
        <v>39804</v>
      </c>
      <c r="CV24">
        <v>39.909999999999997</v>
      </c>
      <c r="CW24" s="1">
        <v>39834</v>
      </c>
      <c r="CX24">
        <v>43.55</v>
      </c>
      <c r="CY24" s="1">
        <v>39863</v>
      </c>
      <c r="CZ24">
        <v>40.18</v>
      </c>
      <c r="DA24" s="1">
        <v>39891</v>
      </c>
      <c r="DB24">
        <v>52.04</v>
      </c>
      <c r="DC24" s="1">
        <v>39924</v>
      </c>
      <c r="DD24">
        <v>48.55</v>
      </c>
      <c r="DE24" s="1">
        <v>39952</v>
      </c>
      <c r="DF24">
        <v>60.1</v>
      </c>
      <c r="DG24" s="1">
        <v>39983</v>
      </c>
      <c r="DH24">
        <v>70.02</v>
      </c>
      <c r="DI24" s="1">
        <v>40016</v>
      </c>
      <c r="DJ24">
        <v>65.400000000000006</v>
      </c>
      <c r="DK24" s="1">
        <v>40043</v>
      </c>
      <c r="DL24">
        <v>71.09</v>
      </c>
      <c r="DM24" s="1">
        <v>40077</v>
      </c>
      <c r="DN24">
        <v>69.930000000000007</v>
      </c>
      <c r="DO24" s="1">
        <v>40106</v>
      </c>
      <c r="DP24">
        <v>79.12</v>
      </c>
      <c r="DQ24" s="1">
        <v>40140</v>
      </c>
      <c r="DR24">
        <v>77.56</v>
      </c>
      <c r="DS24" s="1">
        <v>40169</v>
      </c>
      <c r="DT24">
        <v>74.400000000000006</v>
      </c>
      <c r="DU24" s="1">
        <v>40199</v>
      </c>
      <c r="DV24">
        <v>76.08</v>
      </c>
      <c r="DW24" s="1">
        <v>40227</v>
      </c>
      <c r="DX24">
        <v>79.42</v>
      </c>
      <c r="DY24" s="1">
        <v>40255</v>
      </c>
      <c r="DZ24">
        <v>82.54</v>
      </c>
      <c r="EA24" s="1">
        <v>40289</v>
      </c>
      <c r="EB24">
        <v>83.68</v>
      </c>
      <c r="EC24" s="1">
        <v>40316</v>
      </c>
      <c r="ED24">
        <v>72.7</v>
      </c>
      <c r="EE24" s="1">
        <v>40350</v>
      </c>
      <c r="EF24">
        <v>78.61</v>
      </c>
      <c r="EG24" s="1">
        <v>40380</v>
      </c>
      <c r="EH24">
        <v>76.56</v>
      </c>
      <c r="EI24" s="1">
        <v>40408</v>
      </c>
      <c r="EJ24">
        <v>75.78</v>
      </c>
      <c r="EK24" s="1">
        <v>40442</v>
      </c>
      <c r="EL24">
        <v>74.97</v>
      </c>
      <c r="EM24" s="1">
        <v>40470</v>
      </c>
      <c r="EN24">
        <v>80.16</v>
      </c>
      <c r="EO24" s="1">
        <v>40505</v>
      </c>
      <c r="EP24">
        <v>81.25</v>
      </c>
      <c r="EQ24" s="1">
        <v>40534</v>
      </c>
      <c r="ER24">
        <v>90.48</v>
      </c>
      <c r="ES24" s="1">
        <v>40563</v>
      </c>
      <c r="ET24">
        <v>89.59</v>
      </c>
      <c r="EU24" s="1">
        <v>40591</v>
      </c>
      <c r="EV24">
        <v>88.84</v>
      </c>
      <c r="EW24" s="1">
        <v>40623</v>
      </c>
      <c r="EX24">
        <v>103.09</v>
      </c>
      <c r="EY24" s="1">
        <v>40652</v>
      </c>
      <c r="EZ24">
        <v>108.28</v>
      </c>
      <c r="FA24" s="1">
        <v>40682</v>
      </c>
      <c r="FB24">
        <v>98.93</v>
      </c>
      <c r="FC24" s="1">
        <v>40715</v>
      </c>
      <c r="FD24">
        <v>94.17</v>
      </c>
      <c r="FE24" s="1">
        <v>40744</v>
      </c>
      <c r="FF24">
        <v>98.4</v>
      </c>
      <c r="FG24" s="1">
        <v>40773</v>
      </c>
      <c r="FH24">
        <v>82.51</v>
      </c>
      <c r="FI24" s="1">
        <v>40807</v>
      </c>
      <c r="FJ24">
        <v>85.92</v>
      </c>
      <c r="FK24" s="1">
        <v>40834</v>
      </c>
      <c r="FL24">
        <v>88.53</v>
      </c>
      <c r="FM24" s="1">
        <v>40869</v>
      </c>
      <c r="FN24">
        <v>98.01</v>
      </c>
      <c r="FO24" s="1">
        <v>40898</v>
      </c>
      <c r="FP24">
        <v>98.67</v>
      </c>
      <c r="FQ24" s="1">
        <v>40928</v>
      </c>
      <c r="FR24">
        <v>98.33</v>
      </c>
      <c r="FS24" s="1">
        <v>40956</v>
      </c>
      <c r="FT24">
        <v>103.6</v>
      </c>
      <c r="FU24" s="1">
        <v>40989</v>
      </c>
      <c r="FV24">
        <v>107.27</v>
      </c>
      <c r="FW24" s="1">
        <v>41018</v>
      </c>
      <c r="FX24">
        <v>102.72</v>
      </c>
      <c r="FY24" s="1">
        <v>41047</v>
      </c>
      <c r="FZ24">
        <v>91.8</v>
      </c>
      <c r="GA24" s="1">
        <v>41080</v>
      </c>
      <c r="GB24">
        <v>81.45</v>
      </c>
      <c r="GC24" s="1">
        <v>41110</v>
      </c>
      <c r="GD24">
        <v>91.83</v>
      </c>
      <c r="GE24" s="1">
        <v>41141</v>
      </c>
      <c r="GF24">
        <v>96.26</v>
      </c>
      <c r="GG24" s="1">
        <v>41171</v>
      </c>
      <c r="GH24">
        <v>92.3</v>
      </c>
      <c r="GI24" s="1">
        <v>41200</v>
      </c>
      <c r="GJ24">
        <v>92.53</v>
      </c>
      <c r="GK24" s="1">
        <v>41234</v>
      </c>
      <c r="GL24">
        <v>87.38</v>
      </c>
      <c r="GM24" s="1">
        <v>41263</v>
      </c>
      <c r="GN24">
        <v>90.13</v>
      </c>
      <c r="GO24" s="1">
        <v>41292</v>
      </c>
      <c r="GP24">
        <v>96.04</v>
      </c>
      <c r="GQ24" s="1">
        <v>41325</v>
      </c>
      <c r="GR24">
        <v>95.22</v>
      </c>
      <c r="GS24" s="1">
        <v>41353</v>
      </c>
      <c r="GT24">
        <v>93.5</v>
      </c>
      <c r="GU24" s="1">
        <v>41383</v>
      </c>
      <c r="GV24">
        <v>88.27</v>
      </c>
      <c r="GW24" s="1">
        <v>41414</v>
      </c>
      <c r="GX24">
        <v>96.93</v>
      </c>
      <c r="GY24" s="1">
        <v>41444</v>
      </c>
      <c r="GZ24">
        <v>98.48</v>
      </c>
      <c r="HA24" s="1">
        <v>41477</v>
      </c>
      <c r="HB24">
        <v>106.94</v>
      </c>
      <c r="HC24" s="1">
        <v>41506</v>
      </c>
      <c r="HD24">
        <v>105.11</v>
      </c>
      <c r="HE24" s="1">
        <v>41536</v>
      </c>
      <c r="HF24">
        <v>105.86</v>
      </c>
      <c r="HG24" s="1">
        <v>41565</v>
      </c>
      <c r="HH24">
        <v>101.11</v>
      </c>
      <c r="HI24" s="1">
        <v>41599</v>
      </c>
      <c r="HJ24">
        <v>95.44</v>
      </c>
      <c r="HK24" s="1">
        <v>41628</v>
      </c>
      <c r="HL24">
        <v>99.32</v>
      </c>
      <c r="HM24" s="1">
        <v>41660</v>
      </c>
      <c r="HN24">
        <v>94.97</v>
      </c>
      <c r="HO24" s="1">
        <v>41690</v>
      </c>
      <c r="HP24">
        <v>102.75</v>
      </c>
      <c r="HQ24" s="1">
        <v>41717</v>
      </c>
      <c r="HR24">
        <v>99.17</v>
      </c>
      <c r="HS24" s="1">
        <v>41750</v>
      </c>
      <c r="HT24">
        <v>103.65</v>
      </c>
      <c r="HU24" s="1">
        <v>41780</v>
      </c>
      <c r="HV24">
        <v>104.07</v>
      </c>
      <c r="HW24" s="1">
        <v>41809</v>
      </c>
      <c r="HX24">
        <v>106.05</v>
      </c>
      <c r="HY24" s="1">
        <v>41842</v>
      </c>
      <c r="HZ24">
        <v>102.39</v>
      </c>
      <c r="IA24" s="1">
        <v>41870</v>
      </c>
      <c r="IB24">
        <v>92.86</v>
      </c>
      <c r="IC24" s="1">
        <v>41901</v>
      </c>
      <c r="ID24">
        <v>91.65</v>
      </c>
      <c r="IE24" s="1">
        <v>41932</v>
      </c>
      <c r="IF24">
        <v>81.91</v>
      </c>
      <c r="IG24" s="1">
        <v>41964</v>
      </c>
      <c r="IH24">
        <v>76.510000000000005</v>
      </c>
      <c r="II24" s="1">
        <v>41995</v>
      </c>
      <c r="IJ24">
        <v>55.26</v>
      </c>
      <c r="IK24" s="1">
        <v>42025</v>
      </c>
      <c r="IL24">
        <v>47.78</v>
      </c>
      <c r="IM24" s="1">
        <v>42054</v>
      </c>
      <c r="IN24">
        <v>51.83</v>
      </c>
      <c r="IO24" s="1">
        <v>42082</v>
      </c>
      <c r="IP24">
        <v>45.53</v>
      </c>
      <c r="IQ24" s="1">
        <v>42115</v>
      </c>
      <c r="IR24">
        <v>56.61</v>
      </c>
      <c r="IS24" s="1">
        <v>42143</v>
      </c>
      <c r="IT24">
        <v>57.99</v>
      </c>
      <c r="IU24" s="1">
        <v>42174</v>
      </c>
      <c r="IV24">
        <v>59.97</v>
      </c>
      <c r="IW24" s="1">
        <v>42207</v>
      </c>
      <c r="IX24">
        <v>49.19</v>
      </c>
      <c r="IY24" s="1">
        <v>42234</v>
      </c>
      <c r="IZ24">
        <v>43.12</v>
      </c>
      <c r="JA24" s="1">
        <v>42268</v>
      </c>
      <c r="JB24">
        <v>46.96</v>
      </c>
      <c r="JC24" s="1">
        <v>42297</v>
      </c>
      <c r="JD24">
        <v>46.29</v>
      </c>
      <c r="JE24" s="1">
        <v>42331</v>
      </c>
      <c r="JF24">
        <v>41.75</v>
      </c>
      <c r="JG24" s="1">
        <v>42360</v>
      </c>
      <c r="JH24">
        <v>36.14</v>
      </c>
      <c r="JI24" s="1">
        <v>42391</v>
      </c>
      <c r="JJ24">
        <v>32.19</v>
      </c>
      <c r="JK24" s="1">
        <v>42419</v>
      </c>
      <c r="JL24">
        <v>31.75</v>
      </c>
      <c r="JM24" s="1">
        <v>42447</v>
      </c>
      <c r="JN24">
        <v>41.14</v>
      </c>
      <c r="JO24" s="1">
        <v>42480</v>
      </c>
      <c r="JP24">
        <v>44.18</v>
      </c>
      <c r="JQ24" s="1">
        <v>42508</v>
      </c>
      <c r="JR24">
        <v>48.78</v>
      </c>
      <c r="JS24" s="1">
        <v>42542</v>
      </c>
      <c r="JT24">
        <v>49.85</v>
      </c>
      <c r="JU24" s="1">
        <v>42571</v>
      </c>
      <c r="JV24">
        <v>45.75</v>
      </c>
      <c r="JW24" s="1">
        <v>42600</v>
      </c>
      <c r="JX24">
        <v>48.89</v>
      </c>
      <c r="JY24" s="1">
        <v>42634</v>
      </c>
      <c r="JZ24">
        <v>45.34</v>
      </c>
      <c r="KA24" s="1">
        <v>42661</v>
      </c>
      <c r="KB24">
        <v>50.62</v>
      </c>
      <c r="KC24" s="1">
        <v>42696</v>
      </c>
      <c r="KD24">
        <v>48.03</v>
      </c>
      <c r="KE24" s="1">
        <v>42725</v>
      </c>
      <c r="KF24">
        <v>52.49</v>
      </c>
      <c r="KG24" s="1">
        <v>42755</v>
      </c>
      <c r="KH24">
        <v>53.22</v>
      </c>
      <c r="KI24" s="1">
        <v>42782</v>
      </c>
      <c r="KJ24">
        <v>53.75</v>
      </c>
      <c r="KK24" s="1">
        <v>42815</v>
      </c>
      <c r="KL24">
        <v>48.24</v>
      </c>
      <c r="KM24" s="1">
        <v>42844</v>
      </c>
      <c r="KN24">
        <v>50.85</v>
      </c>
      <c r="KO24" s="1">
        <v>42873</v>
      </c>
      <c r="KP24">
        <v>49.66</v>
      </c>
      <c r="KQ24" s="1">
        <v>42907</v>
      </c>
      <c r="KR24">
        <v>42.53</v>
      </c>
      <c r="KS24" s="1">
        <v>42936</v>
      </c>
      <c r="KT24">
        <v>46.92</v>
      </c>
      <c r="KU24" s="1">
        <v>42965</v>
      </c>
      <c r="KV24">
        <v>48.66</v>
      </c>
      <c r="KW24" s="1">
        <v>42998</v>
      </c>
      <c r="KX24">
        <v>50.69</v>
      </c>
      <c r="KY24" s="1">
        <v>43026</v>
      </c>
      <c r="KZ24">
        <v>52.26</v>
      </c>
      <c r="LA24" s="1">
        <v>43060</v>
      </c>
      <c r="LB24">
        <v>56.83</v>
      </c>
      <c r="LC24" s="1">
        <v>43089</v>
      </c>
      <c r="LD24">
        <v>58.09</v>
      </c>
      <c r="LE24" s="1">
        <v>43119</v>
      </c>
      <c r="LF24">
        <v>63.31</v>
      </c>
      <c r="LG24" s="1">
        <v>43147</v>
      </c>
      <c r="LH24">
        <v>61.55</v>
      </c>
      <c r="LI24" s="1">
        <v>43180</v>
      </c>
      <c r="LJ24">
        <v>65.17</v>
      </c>
      <c r="LK24" s="1">
        <v>43209</v>
      </c>
      <c r="LL24">
        <v>68.33</v>
      </c>
      <c r="LM24" s="1">
        <v>43238</v>
      </c>
      <c r="LN24">
        <v>71.37</v>
      </c>
      <c r="LO24" s="1">
        <v>43271</v>
      </c>
      <c r="LP24">
        <v>65.709999999999994</v>
      </c>
      <c r="LQ24" s="1">
        <v>43301</v>
      </c>
      <c r="LR24">
        <v>68.260000000000005</v>
      </c>
      <c r="LS24" s="1">
        <v>43332</v>
      </c>
      <c r="LT24">
        <v>65.42</v>
      </c>
      <c r="LU24" s="1">
        <v>43362</v>
      </c>
      <c r="LV24">
        <v>70.77</v>
      </c>
      <c r="LW24" s="1">
        <v>43391</v>
      </c>
      <c r="LX24">
        <v>68.709999999999994</v>
      </c>
      <c r="LY24" s="1">
        <v>43425</v>
      </c>
      <c r="LZ24">
        <v>54.63</v>
      </c>
      <c r="MA24" s="1">
        <v>43454</v>
      </c>
      <c r="MB24">
        <v>45.88</v>
      </c>
      <c r="MC24" s="1">
        <v>43483</v>
      </c>
      <c r="MD24">
        <v>54.04</v>
      </c>
      <c r="ME24" s="1">
        <v>43516</v>
      </c>
      <c r="MF24">
        <v>57.16</v>
      </c>
      <c r="MG24" s="1">
        <v>43544</v>
      </c>
      <c r="MH24">
        <v>60.23</v>
      </c>
      <c r="MI24" s="1">
        <v>43573</v>
      </c>
      <c r="MJ24">
        <v>64.069999999999993</v>
      </c>
      <c r="MK24" s="1">
        <v>43606</v>
      </c>
      <c r="ML24">
        <v>63.13</v>
      </c>
      <c r="MM24" s="1">
        <v>43635</v>
      </c>
      <c r="MN24">
        <v>53.97</v>
      </c>
      <c r="MO24" s="1">
        <v>43668</v>
      </c>
      <c r="MP24">
        <v>56.22</v>
      </c>
      <c r="MQ24" s="1">
        <v>43697</v>
      </c>
      <c r="MR24">
        <v>56.13</v>
      </c>
      <c r="MS24" s="1">
        <v>43727</v>
      </c>
      <c r="MT24">
        <v>58.19</v>
      </c>
      <c r="MU24" s="1">
        <v>43756</v>
      </c>
      <c r="MV24">
        <v>53.87</v>
      </c>
    </row>
    <row r="25" spans="1:360" x14ac:dyDescent="0.3">
      <c r="A25" s="1">
        <v>38315</v>
      </c>
      <c r="B25">
        <v>49.44</v>
      </c>
      <c r="C25" s="1">
        <v>38348</v>
      </c>
      <c r="D25">
        <v>41.32</v>
      </c>
      <c r="E25" s="1">
        <v>38376</v>
      </c>
      <c r="F25">
        <v>48.81</v>
      </c>
      <c r="G25" s="1">
        <v>38401</v>
      </c>
      <c r="H25">
        <v>49.01</v>
      </c>
      <c r="I25" s="1">
        <v>38433</v>
      </c>
      <c r="J25">
        <v>56.03</v>
      </c>
      <c r="K25" s="1">
        <v>38463</v>
      </c>
      <c r="L25">
        <v>54.2</v>
      </c>
      <c r="M25" s="1">
        <v>38491</v>
      </c>
      <c r="N25">
        <v>48.74</v>
      </c>
      <c r="O25" s="1">
        <v>38525</v>
      </c>
      <c r="P25">
        <v>58.09</v>
      </c>
      <c r="Q25" s="1">
        <v>38554</v>
      </c>
      <c r="R25">
        <v>57.13</v>
      </c>
      <c r="S25" s="1">
        <v>38583</v>
      </c>
      <c r="T25">
        <v>65.790000000000006</v>
      </c>
      <c r="U25" s="1">
        <v>38617</v>
      </c>
      <c r="V25">
        <v>66.5</v>
      </c>
      <c r="W25" s="1">
        <v>38644</v>
      </c>
      <c r="X25">
        <v>61.51</v>
      </c>
      <c r="Y25" s="1">
        <v>38679</v>
      </c>
      <c r="Z25" s="2">
        <v>58.71</v>
      </c>
      <c r="AA25" s="1">
        <v>38709</v>
      </c>
      <c r="AB25">
        <v>58.43</v>
      </c>
      <c r="AC25" s="1">
        <v>38740</v>
      </c>
      <c r="AD25" s="2">
        <v>68.099999999999994</v>
      </c>
      <c r="AE25" s="1">
        <v>38765</v>
      </c>
      <c r="AF25">
        <v>61.29</v>
      </c>
      <c r="AG25" s="1">
        <v>38798</v>
      </c>
      <c r="AH25">
        <v>61.77</v>
      </c>
      <c r="AI25" s="1">
        <v>38827</v>
      </c>
      <c r="AJ25">
        <v>73.69</v>
      </c>
      <c r="AK25" s="1">
        <v>38856</v>
      </c>
      <c r="AL25">
        <v>69.290000000000006</v>
      </c>
      <c r="AM25" s="1">
        <v>38890</v>
      </c>
      <c r="AN25">
        <v>70.84</v>
      </c>
      <c r="AO25" s="1">
        <v>38919</v>
      </c>
      <c r="AP25">
        <v>74.430000000000007</v>
      </c>
      <c r="AQ25" s="1">
        <v>38950</v>
      </c>
      <c r="AR25">
        <v>73.3</v>
      </c>
      <c r="AS25" s="1">
        <v>38981</v>
      </c>
      <c r="AT25">
        <v>61.59</v>
      </c>
      <c r="AU25" s="1">
        <v>39009</v>
      </c>
      <c r="AV25">
        <v>60.5</v>
      </c>
      <c r="AW25" s="1">
        <v>39043</v>
      </c>
      <c r="AX25">
        <v>59.24</v>
      </c>
      <c r="AY25" s="1">
        <v>39072</v>
      </c>
      <c r="AZ25">
        <v>62.66</v>
      </c>
      <c r="BA25" s="1">
        <v>39104</v>
      </c>
      <c r="BB25">
        <v>52.58</v>
      </c>
      <c r="BC25" s="1">
        <v>39133</v>
      </c>
      <c r="BD25">
        <v>58.85</v>
      </c>
      <c r="BE25" s="1">
        <v>39163</v>
      </c>
      <c r="BF25">
        <v>61.69</v>
      </c>
      <c r="BG25" s="1">
        <v>39192</v>
      </c>
      <c r="BH25">
        <v>64.11</v>
      </c>
      <c r="BI25" s="1">
        <v>39223</v>
      </c>
      <c r="BJ25">
        <v>66.87</v>
      </c>
      <c r="BK25" s="1">
        <v>39254</v>
      </c>
      <c r="BL25">
        <v>68.650000000000006</v>
      </c>
      <c r="BM25" s="1">
        <v>39286</v>
      </c>
      <c r="BN25">
        <v>74.89</v>
      </c>
      <c r="BO25" s="1">
        <v>39315</v>
      </c>
      <c r="BP25">
        <v>69.569999999999993</v>
      </c>
      <c r="BQ25" s="1">
        <v>39345</v>
      </c>
      <c r="BR25">
        <v>81.78</v>
      </c>
      <c r="BS25" s="1">
        <v>39374</v>
      </c>
      <c r="BT25">
        <v>86.95</v>
      </c>
      <c r="BU25" s="1">
        <v>39409</v>
      </c>
      <c r="BV25">
        <v>98.18</v>
      </c>
      <c r="BW25" s="1">
        <v>39437</v>
      </c>
      <c r="BX25">
        <v>93.31</v>
      </c>
      <c r="BY25" s="1">
        <v>39470</v>
      </c>
      <c r="BZ25">
        <v>86.99</v>
      </c>
      <c r="CA25" s="1">
        <v>39500</v>
      </c>
      <c r="CB25">
        <v>98.81</v>
      </c>
      <c r="CC25" s="1">
        <v>39527</v>
      </c>
      <c r="CD25">
        <v>101.84</v>
      </c>
      <c r="CE25" s="1">
        <v>39560</v>
      </c>
      <c r="CF25">
        <v>118.07</v>
      </c>
      <c r="CG25" s="1">
        <v>39589</v>
      </c>
      <c r="CH25">
        <v>133.16999999999999</v>
      </c>
      <c r="CI25" s="1">
        <v>39619</v>
      </c>
      <c r="CJ25">
        <v>135.36000000000001</v>
      </c>
      <c r="CK25" s="1">
        <v>39652</v>
      </c>
      <c r="CL25">
        <v>124.44</v>
      </c>
      <c r="CM25" s="1">
        <v>39680</v>
      </c>
      <c r="CN25">
        <v>115.56</v>
      </c>
      <c r="CO25" s="1">
        <v>39713</v>
      </c>
      <c r="CP25">
        <v>109.37</v>
      </c>
      <c r="CQ25" s="1">
        <v>39742</v>
      </c>
      <c r="CR25">
        <v>72.180000000000007</v>
      </c>
      <c r="CS25" s="1">
        <v>39776</v>
      </c>
      <c r="CT25">
        <v>54.5</v>
      </c>
      <c r="CU25" s="1">
        <v>39805</v>
      </c>
      <c r="CV25">
        <v>38.979999999999997</v>
      </c>
      <c r="CW25" s="1">
        <v>39835</v>
      </c>
      <c r="CX25">
        <v>43.67</v>
      </c>
      <c r="CY25" s="1">
        <v>39864</v>
      </c>
      <c r="CZ25">
        <v>40.03</v>
      </c>
      <c r="DA25" s="1">
        <v>39892</v>
      </c>
      <c r="DB25">
        <v>52.07</v>
      </c>
      <c r="DC25" s="1">
        <v>39925</v>
      </c>
      <c r="DD25">
        <v>48.85</v>
      </c>
      <c r="DE25" s="1">
        <v>39953</v>
      </c>
      <c r="DF25">
        <v>62.04</v>
      </c>
      <c r="DG25" s="1">
        <v>39986</v>
      </c>
      <c r="DH25">
        <v>67.5</v>
      </c>
      <c r="DI25" s="1">
        <v>40017</v>
      </c>
      <c r="DJ25">
        <v>67.16</v>
      </c>
      <c r="DK25" s="1">
        <v>40044</v>
      </c>
      <c r="DL25">
        <v>73.83</v>
      </c>
      <c r="DM25" s="1">
        <v>40078</v>
      </c>
      <c r="DN25">
        <v>71.760000000000005</v>
      </c>
      <c r="DO25" s="1">
        <v>40107</v>
      </c>
      <c r="DP25">
        <v>81.37</v>
      </c>
      <c r="DQ25" s="1">
        <v>40141</v>
      </c>
      <c r="DR25">
        <v>76.02</v>
      </c>
      <c r="DS25" s="1">
        <v>40170</v>
      </c>
      <c r="DT25">
        <v>76.67</v>
      </c>
      <c r="DU25" s="1">
        <v>40200</v>
      </c>
      <c r="DV25">
        <v>74.540000000000006</v>
      </c>
      <c r="DW25" s="1">
        <v>40228</v>
      </c>
      <c r="DX25">
        <v>80.06</v>
      </c>
      <c r="DY25" s="1">
        <v>40256</v>
      </c>
      <c r="DZ25">
        <v>80.97</v>
      </c>
      <c r="EA25" s="1">
        <v>40290</v>
      </c>
      <c r="EB25">
        <v>83.7</v>
      </c>
      <c r="EC25" s="1">
        <v>40317</v>
      </c>
      <c r="ED25">
        <v>72.48</v>
      </c>
      <c r="EE25" s="1">
        <v>40351</v>
      </c>
      <c r="EF25">
        <v>77.849999999999994</v>
      </c>
      <c r="EG25" s="1">
        <v>40381</v>
      </c>
      <c r="EH25">
        <v>79.3</v>
      </c>
      <c r="EI25" s="1">
        <v>40409</v>
      </c>
      <c r="EJ25">
        <v>74.77</v>
      </c>
      <c r="EK25" s="1">
        <v>40443</v>
      </c>
      <c r="EL25">
        <v>74.709999999999994</v>
      </c>
      <c r="EM25" s="1">
        <v>40471</v>
      </c>
      <c r="EN25">
        <v>82.54</v>
      </c>
      <c r="EO25" s="1">
        <v>40506</v>
      </c>
      <c r="EP25">
        <v>83.86</v>
      </c>
      <c r="EQ25" s="1">
        <v>40535</v>
      </c>
      <c r="ER25">
        <v>91.51</v>
      </c>
      <c r="ES25" s="1">
        <v>40564</v>
      </c>
      <c r="ET25">
        <v>89.11</v>
      </c>
      <c r="EU25" s="1">
        <v>40592</v>
      </c>
      <c r="EV25">
        <v>89.71</v>
      </c>
      <c r="EW25" s="1">
        <v>40624</v>
      </c>
      <c r="EX25">
        <v>104.97</v>
      </c>
      <c r="EY25" s="1">
        <v>40653</v>
      </c>
      <c r="EZ25">
        <v>111.45</v>
      </c>
      <c r="FA25" s="1">
        <v>40683</v>
      </c>
      <c r="FB25">
        <v>100.1</v>
      </c>
      <c r="FC25" s="1">
        <v>40716</v>
      </c>
      <c r="FD25">
        <v>95.41</v>
      </c>
      <c r="FE25" s="1">
        <v>40745</v>
      </c>
      <c r="FF25">
        <v>99.13</v>
      </c>
      <c r="FG25" s="1">
        <v>40774</v>
      </c>
      <c r="FH25">
        <v>82.41</v>
      </c>
      <c r="FI25" s="1">
        <v>40808</v>
      </c>
      <c r="FJ25">
        <v>80.510000000000005</v>
      </c>
      <c r="FK25" s="1">
        <v>40835</v>
      </c>
      <c r="FL25">
        <v>86.29</v>
      </c>
      <c r="FM25" s="1">
        <v>40870</v>
      </c>
      <c r="FN25">
        <v>96.17</v>
      </c>
      <c r="FO25" s="1">
        <v>40899</v>
      </c>
      <c r="FP25">
        <v>99.53</v>
      </c>
      <c r="FQ25" s="1">
        <v>40931</v>
      </c>
      <c r="FR25">
        <v>99.58</v>
      </c>
      <c r="FS25" s="1">
        <v>40960</v>
      </c>
      <c r="FT25">
        <v>106.25</v>
      </c>
      <c r="FU25" s="1">
        <v>40990</v>
      </c>
      <c r="FV25">
        <v>105.35</v>
      </c>
      <c r="FW25" s="1">
        <v>41019</v>
      </c>
      <c r="FX25">
        <v>103.88</v>
      </c>
      <c r="FY25" s="1">
        <v>41050</v>
      </c>
      <c r="FZ25">
        <v>92.86</v>
      </c>
      <c r="GA25" s="1">
        <v>41081</v>
      </c>
      <c r="GB25">
        <v>78.2</v>
      </c>
      <c r="GC25" s="1">
        <v>41113</v>
      </c>
      <c r="GD25">
        <v>88.14</v>
      </c>
      <c r="GE25" s="1">
        <v>41142</v>
      </c>
      <c r="GF25">
        <v>96.84</v>
      </c>
      <c r="GG25" s="1">
        <v>41172</v>
      </c>
      <c r="GH25">
        <v>92.42</v>
      </c>
      <c r="GI25" s="1">
        <v>41201</v>
      </c>
      <c r="GJ25">
        <v>90.44</v>
      </c>
      <c r="GK25" s="1">
        <v>41236</v>
      </c>
      <c r="GL25">
        <v>88.28</v>
      </c>
      <c r="GM25" s="1">
        <v>41264</v>
      </c>
      <c r="GN25">
        <v>88.66</v>
      </c>
      <c r="GO25" s="1">
        <v>41296</v>
      </c>
      <c r="GP25">
        <v>96.68</v>
      </c>
      <c r="GQ25" s="1">
        <v>41326</v>
      </c>
      <c r="GR25">
        <v>92.84</v>
      </c>
      <c r="GS25" s="1">
        <v>41354</v>
      </c>
      <c r="GT25">
        <v>92.45</v>
      </c>
      <c r="GU25" s="1">
        <v>41386</v>
      </c>
      <c r="GV25">
        <v>89.19</v>
      </c>
      <c r="GW25" s="1">
        <v>41415</v>
      </c>
      <c r="GX25">
        <v>96.18</v>
      </c>
      <c r="GY25" s="1">
        <v>41445</v>
      </c>
      <c r="GZ25">
        <v>95.14</v>
      </c>
      <c r="HA25" s="1">
        <v>41478</v>
      </c>
      <c r="HB25">
        <v>107.23</v>
      </c>
      <c r="HC25" s="1">
        <v>41507</v>
      </c>
      <c r="HD25">
        <v>103.85</v>
      </c>
      <c r="HE25" s="1">
        <v>41537</v>
      </c>
      <c r="HF25">
        <v>104.75</v>
      </c>
      <c r="HG25" s="1">
        <v>41568</v>
      </c>
      <c r="HH25">
        <v>99.68</v>
      </c>
      <c r="HI25" s="1">
        <v>41600</v>
      </c>
      <c r="HJ25">
        <v>94.84</v>
      </c>
      <c r="HK25" s="1">
        <v>41631</v>
      </c>
      <c r="HL25">
        <v>98.91</v>
      </c>
      <c r="HM25" s="1">
        <v>41661</v>
      </c>
      <c r="HN25">
        <v>96.73</v>
      </c>
      <c r="HO25" s="1">
        <v>41691</v>
      </c>
      <c r="HP25">
        <v>102.2</v>
      </c>
      <c r="HQ25" s="1">
        <v>41718</v>
      </c>
      <c r="HR25">
        <v>98.9</v>
      </c>
      <c r="HS25" s="1">
        <v>41751</v>
      </c>
      <c r="HT25">
        <v>101.75</v>
      </c>
      <c r="HU25" s="1">
        <v>41781</v>
      </c>
      <c r="HV25">
        <v>103.74</v>
      </c>
      <c r="HW25" s="1">
        <v>41810</v>
      </c>
      <c r="HX25">
        <v>106.83</v>
      </c>
      <c r="HY25" s="1">
        <v>41843</v>
      </c>
      <c r="HZ25">
        <v>103.12</v>
      </c>
      <c r="IA25" s="1">
        <v>41871</v>
      </c>
      <c r="IB25">
        <v>93.45</v>
      </c>
      <c r="IC25" s="1">
        <v>41904</v>
      </c>
      <c r="ID25">
        <v>90.87</v>
      </c>
      <c r="IE25" s="1">
        <v>41933</v>
      </c>
      <c r="IF25">
        <v>82.49</v>
      </c>
      <c r="IG25" s="1">
        <v>41967</v>
      </c>
      <c r="IH25">
        <v>75.78</v>
      </c>
      <c r="II25" s="1">
        <v>41996</v>
      </c>
      <c r="IJ25">
        <v>57.12</v>
      </c>
      <c r="IK25" s="1">
        <v>42026</v>
      </c>
      <c r="IL25">
        <v>46.31</v>
      </c>
      <c r="IM25" s="1">
        <v>42055</v>
      </c>
      <c r="IN25">
        <v>50.81</v>
      </c>
      <c r="IO25" s="1">
        <v>42083</v>
      </c>
      <c r="IP25">
        <v>46.57</v>
      </c>
      <c r="IQ25" s="1">
        <v>42116</v>
      </c>
      <c r="IR25">
        <v>56.16</v>
      </c>
      <c r="IS25" s="1">
        <v>42144</v>
      </c>
      <c r="IT25">
        <v>58.98</v>
      </c>
      <c r="IU25" s="1">
        <v>42177</v>
      </c>
      <c r="IV25">
        <v>60.38</v>
      </c>
      <c r="IW25" s="1">
        <v>42208</v>
      </c>
      <c r="IX25">
        <v>48.45</v>
      </c>
      <c r="IY25" s="1">
        <v>42235</v>
      </c>
      <c r="IZ25">
        <v>41.27</v>
      </c>
      <c r="JA25" s="1">
        <v>42269</v>
      </c>
      <c r="JB25">
        <v>46.36</v>
      </c>
      <c r="JC25" s="1">
        <v>42298</v>
      </c>
      <c r="JD25">
        <v>45.2</v>
      </c>
      <c r="JE25" s="1">
        <v>42332</v>
      </c>
      <c r="JF25">
        <v>42.87</v>
      </c>
      <c r="JG25" s="1">
        <v>42361</v>
      </c>
      <c r="JH25">
        <v>37.5</v>
      </c>
      <c r="JI25" s="1">
        <v>42394</v>
      </c>
      <c r="JJ25">
        <v>30.34</v>
      </c>
      <c r="JK25" s="1">
        <v>42422</v>
      </c>
      <c r="JL25">
        <v>33.39</v>
      </c>
      <c r="JM25" s="1">
        <v>42450</v>
      </c>
      <c r="JN25">
        <v>41.52</v>
      </c>
      <c r="JO25" s="1">
        <v>42481</v>
      </c>
      <c r="JP25">
        <v>43.18</v>
      </c>
      <c r="JQ25" s="1">
        <v>42509</v>
      </c>
      <c r="JR25">
        <v>48.67</v>
      </c>
      <c r="JS25" s="1">
        <v>42543</v>
      </c>
      <c r="JT25">
        <v>49.13</v>
      </c>
      <c r="JU25" s="1">
        <v>42572</v>
      </c>
      <c r="JV25">
        <v>44.75</v>
      </c>
      <c r="JW25" s="1">
        <v>42601</v>
      </c>
      <c r="JX25">
        <v>49.11</v>
      </c>
      <c r="JY25" s="1">
        <v>42635</v>
      </c>
      <c r="JZ25">
        <v>46.32</v>
      </c>
      <c r="KA25" s="1">
        <v>42662</v>
      </c>
      <c r="KB25">
        <v>51.82</v>
      </c>
      <c r="KC25" s="1">
        <v>42697</v>
      </c>
      <c r="KD25">
        <v>47.96</v>
      </c>
      <c r="KE25" s="1">
        <v>42726</v>
      </c>
      <c r="KF25">
        <v>52.95</v>
      </c>
      <c r="KG25" s="1">
        <v>42758</v>
      </c>
      <c r="KH25">
        <v>52.75</v>
      </c>
      <c r="KI25" s="1">
        <v>42783</v>
      </c>
      <c r="KJ25">
        <v>53.78</v>
      </c>
      <c r="KK25" s="1">
        <v>42816</v>
      </c>
      <c r="KL25">
        <v>48.04</v>
      </c>
      <c r="KM25" s="1">
        <v>42845</v>
      </c>
      <c r="KN25">
        <v>50.71</v>
      </c>
      <c r="KO25" s="1">
        <v>42874</v>
      </c>
      <c r="KP25">
        <v>50.67</v>
      </c>
      <c r="KQ25" s="1">
        <v>42908</v>
      </c>
      <c r="KR25">
        <v>42.74</v>
      </c>
      <c r="KS25" s="1">
        <v>42937</v>
      </c>
      <c r="KT25">
        <v>45.77</v>
      </c>
      <c r="KU25" s="1">
        <v>42968</v>
      </c>
      <c r="KV25">
        <v>47.53</v>
      </c>
      <c r="KW25" s="1">
        <v>42999</v>
      </c>
      <c r="KX25">
        <v>50.55</v>
      </c>
      <c r="KY25" s="1">
        <v>43027</v>
      </c>
      <c r="KZ25">
        <v>51.51</v>
      </c>
      <c r="LA25" s="1">
        <v>43061</v>
      </c>
      <c r="LB25">
        <v>58.02</v>
      </c>
      <c r="LC25" s="1">
        <v>43090</v>
      </c>
      <c r="LD25">
        <v>58.36</v>
      </c>
      <c r="LE25" s="1">
        <v>43122</v>
      </c>
      <c r="LF25">
        <v>63.57</v>
      </c>
      <c r="LG25" s="1">
        <v>43151</v>
      </c>
      <c r="LH25">
        <v>61.79</v>
      </c>
      <c r="LI25" s="1">
        <v>43181</v>
      </c>
      <c r="LJ25">
        <v>64.3</v>
      </c>
      <c r="LK25" s="1">
        <v>43210</v>
      </c>
      <c r="LL25">
        <v>68.400000000000006</v>
      </c>
      <c r="LM25" s="1">
        <v>43241</v>
      </c>
      <c r="LN25">
        <v>72.349999999999994</v>
      </c>
      <c r="LO25" s="1">
        <v>43272</v>
      </c>
      <c r="LP25">
        <v>65.540000000000006</v>
      </c>
      <c r="LQ25" s="1">
        <v>43304</v>
      </c>
      <c r="LR25">
        <v>67.89</v>
      </c>
      <c r="LS25" s="1">
        <v>43333</v>
      </c>
      <c r="LT25">
        <v>65.84</v>
      </c>
      <c r="LU25" s="1">
        <v>43363</v>
      </c>
      <c r="LV25">
        <v>70.319999999999993</v>
      </c>
      <c r="LW25" s="1">
        <v>43392</v>
      </c>
      <c r="LX25">
        <v>69.28</v>
      </c>
      <c r="LY25" s="1">
        <v>43427</v>
      </c>
      <c r="LZ25">
        <v>50.42</v>
      </c>
      <c r="MA25" s="1">
        <v>43455</v>
      </c>
      <c r="MB25">
        <v>45.59</v>
      </c>
      <c r="MC25" s="1">
        <v>43487</v>
      </c>
      <c r="MD25">
        <v>53.01</v>
      </c>
      <c r="ME25" s="1">
        <v>43517</v>
      </c>
      <c r="MF25">
        <v>56.96</v>
      </c>
      <c r="MG25" s="1">
        <v>43545</v>
      </c>
      <c r="MH25">
        <v>59.98</v>
      </c>
      <c r="MI25" s="1">
        <v>43577</v>
      </c>
      <c r="MJ25">
        <v>65.55</v>
      </c>
      <c r="MK25" s="1">
        <v>43607</v>
      </c>
      <c r="ML25">
        <v>61.42</v>
      </c>
      <c r="MM25" s="1">
        <v>43636</v>
      </c>
      <c r="MN25">
        <v>57.07</v>
      </c>
      <c r="MO25" s="1">
        <v>43669</v>
      </c>
      <c r="MP25">
        <v>56.77</v>
      </c>
      <c r="MQ25" s="1">
        <v>43698</v>
      </c>
      <c r="MR25">
        <v>55.68</v>
      </c>
      <c r="MS25" s="1">
        <v>43728</v>
      </c>
      <c r="MT25">
        <v>58.09</v>
      </c>
      <c r="MU25" s="1">
        <v>43759</v>
      </c>
      <c r="MV25">
        <v>53.51</v>
      </c>
    </row>
    <row r="26" spans="1:360" x14ac:dyDescent="0.3">
      <c r="A26" s="1">
        <v>38320</v>
      </c>
      <c r="B26">
        <v>49.76</v>
      </c>
      <c r="C26" s="1">
        <v>38349</v>
      </c>
      <c r="D26">
        <v>41.77</v>
      </c>
      <c r="E26" s="1">
        <v>38377</v>
      </c>
      <c r="F26">
        <v>49.64</v>
      </c>
      <c r="G26" s="1">
        <v>38405</v>
      </c>
      <c r="H26">
        <v>51.42</v>
      </c>
      <c r="I26" s="1">
        <v>38434</v>
      </c>
      <c r="J26">
        <v>53.81</v>
      </c>
      <c r="K26" s="1">
        <v>38464</v>
      </c>
      <c r="L26">
        <v>55.39</v>
      </c>
      <c r="M26" s="1">
        <v>38492</v>
      </c>
      <c r="N26">
        <v>48.65</v>
      </c>
      <c r="O26" s="1">
        <v>38526</v>
      </c>
      <c r="P26">
        <v>59.42</v>
      </c>
      <c r="Q26" s="1">
        <v>38555</v>
      </c>
      <c r="R26">
        <v>58.65</v>
      </c>
      <c r="S26" s="1">
        <v>38586</v>
      </c>
      <c r="T26">
        <v>65.650000000000006</v>
      </c>
      <c r="U26" s="1">
        <v>38618</v>
      </c>
      <c r="V26">
        <v>64.19</v>
      </c>
      <c r="W26" s="1">
        <v>38645</v>
      </c>
      <c r="X26">
        <v>60.02</v>
      </c>
      <c r="Y26" s="1">
        <v>38684</v>
      </c>
      <c r="Z26" s="2">
        <v>57.36</v>
      </c>
      <c r="AA26" s="1">
        <v>38713</v>
      </c>
      <c r="AB26">
        <v>58.16</v>
      </c>
      <c r="AC26" s="1">
        <v>38741</v>
      </c>
      <c r="AD26" s="2">
        <v>67.06</v>
      </c>
      <c r="AE26" s="1">
        <v>38769</v>
      </c>
      <c r="AF26">
        <v>62.74</v>
      </c>
      <c r="AG26" s="1">
        <v>38799</v>
      </c>
      <c r="AH26">
        <v>63.91</v>
      </c>
      <c r="AI26" s="1">
        <v>38828</v>
      </c>
      <c r="AJ26">
        <v>75.17</v>
      </c>
      <c r="AK26" s="1">
        <v>38859</v>
      </c>
      <c r="AL26">
        <v>69.959999999999994</v>
      </c>
      <c r="AM26" s="1">
        <v>38891</v>
      </c>
      <c r="AN26">
        <v>70.87</v>
      </c>
      <c r="AO26" s="1">
        <v>38922</v>
      </c>
      <c r="AP26">
        <v>75.05</v>
      </c>
      <c r="AQ26" s="1">
        <v>38951</v>
      </c>
      <c r="AR26">
        <v>73.099999999999994</v>
      </c>
      <c r="AS26" s="1">
        <v>38982</v>
      </c>
      <c r="AT26">
        <v>60.55</v>
      </c>
      <c r="AU26" s="1">
        <v>39010</v>
      </c>
      <c r="AV26">
        <v>59.33</v>
      </c>
      <c r="AW26" s="1">
        <v>39045</v>
      </c>
      <c r="AX26">
        <v>59.24</v>
      </c>
      <c r="AY26" s="1">
        <v>39073</v>
      </c>
      <c r="AZ26">
        <v>62.41</v>
      </c>
      <c r="BA26" s="1">
        <v>39105</v>
      </c>
      <c r="BB26">
        <v>55.04</v>
      </c>
      <c r="BC26" s="1">
        <v>39134</v>
      </c>
      <c r="BD26">
        <v>60.07</v>
      </c>
      <c r="BE26" s="1">
        <v>39164</v>
      </c>
      <c r="BF26">
        <v>62.28</v>
      </c>
      <c r="BG26" s="1">
        <v>39195</v>
      </c>
      <c r="BH26">
        <v>65.89</v>
      </c>
      <c r="BI26" s="1">
        <v>39224</v>
      </c>
      <c r="BJ26">
        <v>65.510000000000005</v>
      </c>
      <c r="BK26" s="1">
        <v>39255</v>
      </c>
      <c r="BL26">
        <v>69.14</v>
      </c>
      <c r="BM26" s="1">
        <v>39287</v>
      </c>
      <c r="BN26">
        <v>73.56</v>
      </c>
      <c r="BO26" s="1">
        <v>39316</v>
      </c>
      <c r="BP26">
        <v>69.260000000000005</v>
      </c>
      <c r="BQ26" s="1">
        <v>39346</v>
      </c>
      <c r="BR26">
        <v>81.62</v>
      </c>
      <c r="BS26" s="1">
        <v>39377</v>
      </c>
      <c r="BT26">
        <v>86.02</v>
      </c>
      <c r="BU26" s="1">
        <v>39412</v>
      </c>
      <c r="BV26">
        <v>97.7</v>
      </c>
      <c r="BW26" s="1">
        <v>39440</v>
      </c>
      <c r="BX26">
        <v>94.13</v>
      </c>
      <c r="BY26" s="1">
        <v>39471</v>
      </c>
      <c r="BZ26">
        <v>89.41</v>
      </c>
      <c r="CA26" s="1">
        <v>39503</v>
      </c>
      <c r="CB26">
        <v>99.23</v>
      </c>
      <c r="CC26" s="1">
        <v>39531</v>
      </c>
      <c r="CD26">
        <v>100.86</v>
      </c>
      <c r="CE26" s="1">
        <v>39561</v>
      </c>
      <c r="CF26">
        <v>118.3</v>
      </c>
      <c r="CG26" s="1">
        <v>39590</v>
      </c>
      <c r="CH26">
        <v>130.81</v>
      </c>
      <c r="CI26" s="1">
        <v>39622</v>
      </c>
      <c r="CJ26">
        <v>136.74</v>
      </c>
      <c r="CK26" s="1">
        <v>39653</v>
      </c>
      <c r="CL26">
        <v>125.49</v>
      </c>
      <c r="CM26" s="1">
        <v>39681</v>
      </c>
      <c r="CN26">
        <v>121.18</v>
      </c>
      <c r="CO26" s="1">
        <v>39714</v>
      </c>
      <c r="CP26">
        <v>106.61</v>
      </c>
      <c r="CQ26" s="1">
        <v>39743</v>
      </c>
      <c r="CR26">
        <v>66.75</v>
      </c>
      <c r="CS26" s="1">
        <v>39777</v>
      </c>
      <c r="CT26">
        <v>50.77</v>
      </c>
      <c r="CU26" s="1">
        <v>39806</v>
      </c>
      <c r="CV26">
        <v>35.35</v>
      </c>
      <c r="CW26" s="1">
        <v>39836</v>
      </c>
      <c r="CX26">
        <v>46.47</v>
      </c>
      <c r="CY26" s="1">
        <v>39867</v>
      </c>
      <c r="CZ26">
        <v>38.44</v>
      </c>
      <c r="DA26" s="1">
        <v>39895</v>
      </c>
      <c r="DB26">
        <v>53.8</v>
      </c>
      <c r="DC26" s="1">
        <v>39926</v>
      </c>
      <c r="DD26">
        <v>49.62</v>
      </c>
      <c r="DE26" s="1">
        <v>39954</v>
      </c>
      <c r="DF26">
        <v>61.05</v>
      </c>
      <c r="DG26" s="1">
        <v>39987</v>
      </c>
      <c r="DH26">
        <v>69.239999999999995</v>
      </c>
      <c r="DI26" s="1">
        <v>40018</v>
      </c>
      <c r="DJ26">
        <v>68.05</v>
      </c>
      <c r="DK26" s="1">
        <v>40045</v>
      </c>
      <c r="DL26">
        <v>72.91</v>
      </c>
      <c r="DM26" s="1">
        <v>40079</v>
      </c>
      <c r="DN26">
        <v>68.97</v>
      </c>
      <c r="DO26" s="1">
        <v>40108</v>
      </c>
      <c r="DP26">
        <v>81.19</v>
      </c>
      <c r="DQ26" s="1">
        <v>40142</v>
      </c>
      <c r="DR26">
        <v>77.959999999999994</v>
      </c>
      <c r="DS26" s="1">
        <v>40171</v>
      </c>
      <c r="DT26">
        <v>78.05</v>
      </c>
      <c r="DU26" s="1">
        <v>40203</v>
      </c>
      <c r="DV26">
        <v>75.260000000000005</v>
      </c>
      <c r="DW26" s="1">
        <v>40231</v>
      </c>
      <c r="DX26">
        <v>80.31</v>
      </c>
      <c r="DY26" s="1">
        <v>40259</v>
      </c>
      <c r="DZ26">
        <v>81.599999999999994</v>
      </c>
      <c r="EA26" s="1">
        <v>40291</v>
      </c>
      <c r="EB26">
        <v>85.12</v>
      </c>
      <c r="EC26" s="1">
        <v>40318</v>
      </c>
      <c r="ED26">
        <v>70.8</v>
      </c>
      <c r="EE26" s="1">
        <v>40352</v>
      </c>
      <c r="EF26">
        <v>76.349999999999994</v>
      </c>
      <c r="EG26" s="1">
        <v>40382</v>
      </c>
      <c r="EH26">
        <v>78.98</v>
      </c>
      <c r="EI26" s="1">
        <v>40410</v>
      </c>
      <c r="EJ26">
        <v>73.819999999999993</v>
      </c>
      <c r="EK26" s="1">
        <v>40444</v>
      </c>
      <c r="EL26">
        <v>75.180000000000007</v>
      </c>
      <c r="EM26" s="1">
        <v>40472</v>
      </c>
      <c r="EN26">
        <v>80.56</v>
      </c>
      <c r="EO26" s="1">
        <v>40508</v>
      </c>
      <c r="EP26">
        <v>83.76</v>
      </c>
      <c r="EQ26" s="1">
        <v>40539</v>
      </c>
      <c r="ER26">
        <v>91</v>
      </c>
      <c r="ES26" s="1">
        <v>40567</v>
      </c>
      <c r="ET26">
        <v>87.87</v>
      </c>
      <c r="EU26" s="1">
        <v>40596</v>
      </c>
      <c r="EV26">
        <v>95.42</v>
      </c>
      <c r="EW26" s="1">
        <v>40625</v>
      </c>
      <c r="EX26">
        <v>105.75</v>
      </c>
      <c r="EY26" s="1">
        <v>40654</v>
      </c>
      <c r="EZ26">
        <v>112.29</v>
      </c>
      <c r="FA26" s="1">
        <v>40686</v>
      </c>
      <c r="FB26">
        <v>97.7</v>
      </c>
      <c r="FC26" s="1">
        <v>40717</v>
      </c>
      <c r="FD26">
        <v>91.02</v>
      </c>
      <c r="FE26" s="1">
        <v>40746</v>
      </c>
      <c r="FF26">
        <v>99.87</v>
      </c>
      <c r="FG26" s="1">
        <v>40777</v>
      </c>
      <c r="FH26">
        <v>84.42</v>
      </c>
      <c r="FI26" s="1">
        <v>40809</v>
      </c>
      <c r="FJ26">
        <v>79.849999999999994</v>
      </c>
      <c r="FK26" s="1">
        <v>40836</v>
      </c>
      <c r="FL26">
        <v>86.07</v>
      </c>
      <c r="FM26" s="1">
        <v>40872</v>
      </c>
      <c r="FN26">
        <v>96.77</v>
      </c>
      <c r="FO26" s="1">
        <v>40900</v>
      </c>
      <c r="FP26">
        <v>99.68</v>
      </c>
      <c r="FQ26" s="1">
        <v>40932</v>
      </c>
      <c r="FR26">
        <v>98.95</v>
      </c>
      <c r="FS26" s="1">
        <v>40961</v>
      </c>
      <c r="FT26">
        <v>106.28</v>
      </c>
      <c r="FU26" s="1">
        <v>40991</v>
      </c>
      <c r="FV26">
        <v>106.87</v>
      </c>
      <c r="FW26" s="1">
        <v>41022</v>
      </c>
      <c r="FX26">
        <v>103.11</v>
      </c>
      <c r="FY26" s="1">
        <v>41051</v>
      </c>
      <c r="FZ26">
        <v>91.85</v>
      </c>
      <c r="GA26" s="1">
        <v>41082</v>
      </c>
      <c r="GB26">
        <v>79.760000000000005</v>
      </c>
      <c r="GC26" s="1">
        <v>41114</v>
      </c>
      <c r="GD26">
        <v>88.5</v>
      </c>
      <c r="GE26" s="1">
        <v>41143</v>
      </c>
      <c r="GF26">
        <v>97.26</v>
      </c>
      <c r="GG26" s="1">
        <v>41173</v>
      </c>
      <c r="GH26">
        <v>92.89</v>
      </c>
      <c r="GI26" s="1">
        <v>41204</v>
      </c>
      <c r="GJ26">
        <v>88.65</v>
      </c>
      <c r="GK26" s="1">
        <v>41239</v>
      </c>
      <c r="GL26">
        <v>87.74</v>
      </c>
      <c r="GM26" s="1">
        <v>41267</v>
      </c>
      <c r="GN26">
        <v>88.61</v>
      </c>
      <c r="GO26" s="1">
        <v>41297</v>
      </c>
      <c r="GP26">
        <v>95.23</v>
      </c>
      <c r="GQ26" s="1">
        <v>41327</v>
      </c>
      <c r="GR26">
        <v>93.13</v>
      </c>
      <c r="GS26" s="1">
        <v>41355</v>
      </c>
      <c r="GT26">
        <v>93.71</v>
      </c>
      <c r="GU26" s="1">
        <v>41387</v>
      </c>
      <c r="GV26">
        <v>89.18</v>
      </c>
      <c r="GW26" s="1">
        <v>41416</v>
      </c>
      <c r="GX26">
        <v>94.28</v>
      </c>
      <c r="GY26" s="1">
        <v>41446</v>
      </c>
      <c r="GZ26">
        <v>93.69</v>
      </c>
      <c r="HA26" s="1">
        <v>41479</v>
      </c>
      <c r="HB26">
        <v>105.39</v>
      </c>
      <c r="HC26" s="1">
        <v>41508</v>
      </c>
      <c r="HD26">
        <v>105.03</v>
      </c>
      <c r="HE26" s="1">
        <v>41540</v>
      </c>
      <c r="HF26">
        <v>103.59</v>
      </c>
      <c r="HG26" s="1">
        <v>41569</v>
      </c>
      <c r="HH26">
        <v>98.3</v>
      </c>
      <c r="HI26" s="1">
        <v>41603</v>
      </c>
      <c r="HJ26">
        <v>94.09</v>
      </c>
      <c r="HK26" s="1">
        <v>41632</v>
      </c>
      <c r="HL26">
        <v>99.22</v>
      </c>
      <c r="HM26" s="1">
        <v>41662</v>
      </c>
      <c r="HN26">
        <v>97.32</v>
      </c>
      <c r="HO26" s="1">
        <v>41694</v>
      </c>
      <c r="HP26">
        <v>102.82</v>
      </c>
      <c r="HQ26" s="1">
        <v>41719</v>
      </c>
      <c r="HR26">
        <v>99.46</v>
      </c>
      <c r="HS26" s="1">
        <v>41752</v>
      </c>
      <c r="HT26">
        <v>101.44</v>
      </c>
      <c r="HU26" s="1">
        <v>41782</v>
      </c>
      <c r="HV26">
        <v>104.35</v>
      </c>
      <c r="HW26" s="1">
        <v>41813</v>
      </c>
      <c r="HX26">
        <v>106.17</v>
      </c>
      <c r="HY26" s="1">
        <v>41844</v>
      </c>
      <c r="HZ26">
        <v>102.07</v>
      </c>
      <c r="IA26" s="1">
        <v>41872</v>
      </c>
      <c r="IB26">
        <v>93.96</v>
      </c>
      <c r="IC26" s="1">
        <v>41905</v>
      </c>
      <c r="ID26">
        <v>91.56</v>
      </c>
      <c r="IE26" s="1">
        <v>41934</v>
      </c>
      <c r="IF26">
        <v>80.52</v>
      </c>
      <c r="IG26" s="1">
        <v>41968</v>
      </c>
      <c r="IH26">
        <v>74.09</v>
      </c>
      <c r="II26" s="1">
        <v>41997</v>
      </c>
      <c r="IJ26">
        <v>55.84</v>
      </c>
      <c r="IK26" s="1">
        <v>42027</v>
      </c>
      <c r="IL26">
        <v>45.59</v>
      </c>
      <c r="IM26" s="1">
        <v>42058</v>
      </c>
      <c r="IN26">
        <v>49.45</v>
      </c>
      <c r="IO26" s="1">
        <v>42086</v>
      </c>
      <c r="IP26">
        <v>47.45</v>
      </c>
      <c r="IQ26" s="1">
        <v>42117</v>
      </c>
      <c r="IR26">
        <v>57.74</v>
      </c>
      <c r="IS26" s="1">
        <v>42145</v>
      </c>
      <c r="IT26">
        <v>60.72</v>
      </c>
      <c r="IU26" s="1">
        <v>42178</v>
      </c>
      <c r="IV26">
        <v>61.01</v>
      </c>
      <c r="IW26" s="1">
        <v>42209</v>
      </c>
      <c r="IX26">
        <v>48.14</v>
      </c>
      <c r="IY26" s="1">
        <v>42236</v>
      </c>
      <c r="IZ26">
        <v>41.32</v>
      </c>
      <c r="JA26" s="1">
        <v>42270</v>
      </c>
      <c r="JB26">
        <v>44.48</v>
      </c>
      <c r="JC26" s="1">
        <v>42299</v>
      </c>
      <c r="JD26">
        <v>45.38</v>
      </c>
      <c r="JE26" s="1">
        <v>42333</v>
      </c>
      <c r="JF26">
        <v>43.04</v>
      </c>
      <c r="JG26" s="1">
        <v>42362</v>
      </c>
      <c r="JH26">
        <v>38.1</v>
      </c>
      <c r="JI26" s="1">
        <v>42395</v>
      </c>
      <c r="JJ26">
        <v>31.45</v>
      </c>
      <c r="JK26" s="1">
        <v>42423</v>
      </c>
      <c r="JL26">
        <v>31.87</v>
      </c>
      <c r="JM26" s="1">
        <v>42451</v>
      </c>
      <c r="JN26">
        <v>41.45</v>
      </c>
      <c r="JO26" s="1">
        <v>42482</v>
      </c>
      <c r="JP26">
        <v>43.73</v>
      </c>
      <c r="JQ26" s="1">
        <v>42510</v>
      </c>
      <c r="JR26">
        <v>48.41</v>
      </c>
      <c r="JS26" s="1">
        <v>42544</v>
      </c>
      <c r="JT26">
        <v>50.11</v>
      </c>
      <c r="JU26" s="1">
        <v>42573</v>
      </c>
      <c r="JV26">
        <v>44.19</v>
      </c>
      <c r="JW26" s="1">
        <v>42604</v>
      </c>
      <c r="JX26">
        <v>47.41</v>
      </c>
      <c r="JY26" s="1">
        <v>42636</v>
      </c>
      <c r="JZ26">
        <v>44.48</v>
      </c>
      <c r="KA26" s="1">
        <v>42663</v>
      </c>
      <c r="KB26">
        <v>50.63</v>
      </c>
      <c r="KC26" s="1">
        <v>42699</v>
      </c>
      <c r="KD26">
        <v>46.06</v>
      </c>
      <c r="KE26" s="1">
        <v>42727</v>
      </c>
      <c r="KF26">
        <v>53.02</v>
      </c>
      <c r="KG26" s="1">
        <v>42759</v>
      </c>
      <c r="KH26">
        <v>53.18</v>
      </c>
      <c r="KI26" s="1">
        <v>42787</v>
      </c>
      <c r="KJ26">
        <v>54.33</v>
      </c>
      <c r="KK26" s="1">
        <v>42817</v>
      </c>
      <c r="KL26">
        <v>47.7</v>
      </c>
      <c r="KM26" s="1">
        <v>42846</v>
      </c>
      <c r="KN26">
        <v>49.62</v>
      </c>
      <c r="KO26" s="1">
        <v>42877</v>
      </c>
      <c r="KP26">
        <v>51.13</v>
      </c>
      <c r="KQ26" s="1">
        <v>42909</v>
      </c>
      <c r="KR26">
        <v>43.01</v>
      </c>
      <c r="KS26" s="1">
        <v>42940</v>
      </c>
      <c r="KT26">
        <v>46.34</v>
      </c>
      <c r="KU26" s="1">
        <v>42969</v>
      </c>
      <c r="KV26">
        <v>47.83</v>
      </c>
      <c r="KW26" s="1">
        <v>43000</v>
      </c>
      <c r="KX26">
        <v>50.66</v>
      </c>
      <c r="KY26" s="1">
        <v>43028</v>
      </c>
      <c r="KZ26">
        <v>51.84</v>
      </c>
      <c r="LA26" s="1">
        <v>43063</v>
      </c>
      <c r="LB26">
        <v>58.95</v>
      </c>
      <c r="LC26" s="1">
        <v>43091</v>
      </c>
      <c r="LD26">
        <v>58.47</v>
      </c>
      <c r="LE26" s="1">
        <v>43123</v>
      </c>
      <c r="LF26">
        <v>64.47</v>
      </c>
      <c r="LG26" s="1">
        <v>43152</v>
      </c>
      <c r="LH26">
        <v>61.68</v>
      </c>
      <c r="LI26" s="1">
        <v>43182</v>
      </c>
      <c r="LJ26">
        <v>65.88</v>
      </c>
      <c r="LK26" s="1">
        <v>43213</v>
      </c>
      <c r="LL26">
        <v>68.64</v>
      </c>
      <c r="LM26" s="1">
        <v>43242</v>
      </c>
      <c r="LN26">
        <v>72.2</v>
      </c>
      <c r="LO26" s="1">
        <v>43273</v>
      </c>
      <c r="LP26">
        <v>68.58</v>
      </c>
      <c r="LQ26" s="1">
        <v>43305</v>
      </c>
      <c r="LR26">
        <v>68.52</v>
      </c>
      <c r="LS26" s="1">
        <v>43334</v>
      </c>
      <c r="LT26">
        <v>67.86</v>
      </c>
      <c r="LU26" s="1">
        <v>43364</v>
      </c>
      <c r="LV26">
        <v>70.78</v>
      </c>
      <c r="LW26" s="1">
        <v>43395</v>
      </c>
      <c r="LX26">
        <v>69.36</v>
      </c>
      <c r="LY26" s="1">
        <v>43430</v>
      </c>
      <c r="LZ26">
        <v>51.63</v>
      </c>
      <c r="MA26" s="1">
        <v>43458</v>
      </c>
      <c r="MB26">
        <v>42.53</v>
      </c>
      <c r="MC26" s="1">
        <v>43488</v>
      </c>
      <c r="MD26">
        <v>52.62</v>
      </c>
      <c r="ME26" s="1">
        <v>43518</v>
      </c>
      <c r="MF26">
        <v>57.26</v>
      </c>
      <c r="MG26" s="1">
        <v>43546</v>
      </c>
      <c r="MH26">
        <v>59.04</v>
      </c>
      <c r="MI26" s="1">
        <v>43578</v>
      </c>
      <c r="MJ26">
        <v>66.3</v>
      </c>
      <c r="MK26" s="1">
        <v>43608</v>
      </c>
      <c r="ML26">
        <v>57.91</v>
      </c>
      <c r="MM26" s="1">
        <v>43637</v>
      </c>
      <c r="MN26">
        <v>57.43</v>
      </c>
      <c r="MO26" s="1">
        <v>43670</v>
      </c>
      <c r="MP26">
        <v>55.88</v>
      </c>
      <c r="MQ26" s="1">
        <v>43699</v>
      </c>
      <c r="MR26">
        <v>55.35</v>
      </c>
      <c r="MS26" s="1">
        <v>43731</v>
      </c>
      <c r="MT26">
        <v>58.64</v>
      </c>
      <c r="MU26" s="1">
        <v>43760</v>
      </c>
      <c r="MV26">
        <v>54.48</v>
      </c>
    </row>
    <row r="27" spans="1:360" x14ac:dyDescent="0.3">
      <c r="A27" s="1">
        <v>38321</v>
      </c>
      <c r="B27">
        <v>49.13</v>
      </c>
      <c r="C27" s="1">
        <v>38350</v>
      </c>
      <c r="D27">
        <v>43.64</v>
      </c>
      <c r="E27" s="1">
        <v>38378</v>
      </c>
      <c r="F27">
        <v>48.78</v>
      </c>
      <c r="G27" s="1">
        <v>38406</v>
      </c>
      <c r="H27">
        <v>51.17</v>
      </c>
      <c r="I27" s="1">
        <v>38435</v>
      </c>
      <c r="J27">
        <v>54.84</v>
      </c>
      <c r="K27" s="1">
        <v>38467</v>
      </c>
      <c r="L27">
        <v>54.57</v>
      </c>
      <c r="M27" s="1">
        <v>38495</v>
      </c>
      <c r="N27">
        <v>49.16</v>
      </c>
      <c r="O27" s="1">
        <v>38527</v>
      </c>
      <c r="P27">
        <v>59.84</v>
      </c>
      <c r="Q27" s="1">
        <v>38558</v>
      </c>
      <c r="R27">
        <v>59</v>
      </c>
      <c r="S27" s="1">
        <v>38587</v>
      </c>
      <c r="T27">
        <v>65.709999999999994</v>
      </c>
      <c r="U27" s="1">
        <v>38621</v>
      </c>
      <c r="V27">
        <v>65.819999999999993</v>
      </c>
      <c r="W27" s="1">
        <v>38646</v>
      </c>
      <c r="X27">
        <v>60.63</v>
      </c>
      <c r="Y27" s="1">
        <v>38685</v>
      </c>
      <c r="Z27" s="2">
        <v>56.5</v>
      </c>
      <c r="AA27" s="1">
        <v>38714</v>
      </c>
      <c r="AB27">
        <v>59.82</v>
      </c>
      <c r="AC27" s="1">
        <v>38742</v>
      </c>
      <c r="AD27" s="2">
        <v>65.849999999999994</v>
      </c>
      <c r="AE27" s="1">
        <v>38770</v>
      </c>
      <c r="AF27">
        <v>61.01</v>
      </c>
      <c r="AG27" s="1">
        <v>38800</v>
      </c>
      <c r="AH27">
        <v>64.260000000000005</v>
      </c>
      <c r="AI27" s="1">
        <v>38831</v>
      </c>
      <c r="AJ27">
        <v>73.33</v>
      </c>
      <c r="AK27" s="1">
        <v>38860</v>
      </c>
      <c r="AL27">
        <v>71.760000000000005</v>
      </c>
      <c r="AM27" s="1">
        <v>38894</v>
      </c>
      <c r="AN27">
        <v>71.8</v>
      </c>
      <c r="AO27" s="1">
        <v>38923</v>
      </c>
      <c r="AP27">
        <v>73.75</v>
      </c>
      <c r="AQ27" s="1">
        <v>38952</v>
      </c>
      <c r="AR27">
        <v>71.760000000000005</v>
      </c>
      <c r="AS27" s="1">
        <v>38985</v>
      </c>
      <c r="AT27">
        <v>61.45</v>
      </c>
      <c r="AU27" s="1">
        <v>39013</v>
      </c>
      <c r="AV27">
        <v>58.81</v>
      </c>
      <c r="AW27" s="1">
        <v>39048</v>
      </c>
      <c r="AX27">
        <v>60.32</v>
      </c>
      <c r="AY27" s="1">
        <v>39077</v>
      </c>
      <c r="AZ27">
        <v>61.1</v>
      </c>
      <c r="BA27" s="1">
        <v>39106</v>
      </c>
      <c r="BB27">
        <v>55.37</v>
      </c>
      <c r="BC27" s="1">
        <v>39135</v>
      </c>
      <c r="BD27">
        <v>60.95</v>
      </c>
      <c r="BE27" s="1">
        <v>39167</v>
      </c>
      <c r="BF27">
        <v>62.91</v>
      </c>
      <c r="BG27" s="1">
        <v>39196</v>
      </c>
      <c r="BH27">
        <v>64.58</v>
      </c>
      <c r="BI27" s="1">
        <v>39225</v>
      </c>
      <c r="BJ27">
        <v>65.77</v>
      </c>
      <c r="BK27" s="1">
        <v>39258</v>
      </c>
      <c r="BL27">
        <v>69.180000000000007</v>
      </c>
      <c r="BM27" s="1">
        <v>39288</v>
      </c>
      <c r="BN27">
        <v>75.88</v>
      </c>
      <c r="BO27" s="1">
        <v>39317</v>
      </c>
      <c r="BP27">
        <v>69.83</v>
      </c>
      <c r="BQ27" s="1">
        <v>39349</v>
      </c>
      <c r="BR27">
        <v>80.95</v>
      </c>
      <c r="BS27" s="1">
        <v>39378</v>
      </c>
      <c r="BT27">
        <v>85.27</v>
      </c>
      <c r="BU27" s="1">
        <v>39413</v>
      </c>
      <c r="BV27">
        <v>94.42</v>
      </c>
      <c r="BW27" s="1">
        <v>39442</v>
      </c>
      <c r="BX27">
        <v>95.97</v>
      </c>
      <c r="BY27" s="1">
        <v>39472</v>
      </c>
      <c r="BZ27">
        <v>90.71</v>
      </c>
      <c r="CA27" s="1">
        <v>39504</v>
      </c>
      <c r="CB27">
        <v>100.88</v>
      </c>
      <c r="CC27" s="1">
        <v>39532</v>
      </c>
      <c r="CD27">
        <v>101.22</v>
      </c>
      <c r="CE27" s="1">
        <v>39562</v>
      </c>
      <c r="CF27">
        <v>116.06</v>
      </c>
      <c r="CG27" s="1">
        <v>39591</v>
      </c>
      <c r="CH27">
        <v>132.19</v>
      </c>
      <c r="CI27" s="1">
        <v>39623</v>
      </c>
      <c r="CJ27">
        <v>137</v>
      </c>
      <c r="CK27" s="1">
        <v>39654</v>
      </c>
      <c r="CL27">
        <v>123.26</v>
      </c>
      <c r="CM27" s="1">
        <v>39682</v>
      </c>
      <c r="CN27">
        <v>114.59</v>
      </c>
      <c r="CO27" s="1">
        <v>39715</v>
      </c>
      <c r="CP27">
        <v>105.73</v>
      </c>
      <c r="CQ27" s="1">
        <v>39744</v>
      </c>
      <c r="CR27">
        <v>67.84</v>
      </c>
      <c r="CS27" s="1">
        <v>39778</v>
      </c>
      <c r="CT27">
        <v>54.44</v>
      </c>
      <c r="CU27" s="1">
        <v>39808</v>
      </c>
      <c r="CV27">
        <v>37.71</v>
      </c>
      <c r="CW27" s="1">
        <v>39839</v>
      </c>
      <c r="CX27">
        <v>45.73</v>
      </c>
      <c r="CY27" s="1">
        <v>39868</v>
      </c>
      <c r="CZ27">
        <v>39.96</v>
      </c>
      <c r="DA27" s="1">
        <v>39896</v>
      </c>
      <c r="DB27">
        <v>53.98</v>
      </c>
      <c r="DC27" s="1">
        <v>39927</v>
      </c>
      <c r="DD27">
        <v>51.55</v>
      </c>
      <c r="DE27" s="1">
        <v>39955</v>
      </c>
      <c r="DF27">
        <v>61.67</v>
      </c>
      <c r="DG27" s="1">
        <v>39988</v>
      </c>
      <c r="DH27">
        <v>68.67</v>
      </c>
      <c r="DI27" s="1">
        <v>40021</v>
      </c>
      <c r="DJ27">
        <v>68.38</v>
      </c>
      <c r="DK27" s="1">
        <v>40046</v>
      </c>
      <c r="DL27">
        <v>73.89</v>
      </c>
      <c r="DM27" s="1">
        <v>40080</v>
      </c>
      <c r="DN27">
        <v>65.89</v>
      </c>
      <c r="DO27" s="1">
        <v>40109</v>
      </c>
      <c r="DP27">
        <v>80.5</v>
      </c>
      <c r="DQ27" s="1">
        <v>40144</v>
      </c>
      <c r="DR27">
        <v>76.05</v>
      </c>
      <c r="DS27" s="1">
        <v>40175</v>
      </c>
      <c r="DT27">
        <v>78.77</v>
      </c>
      <c r="DU27" s="1">
        <v>40204</v>
      </c>
      <c r="DV27">
        <v>74.709999999999994</v>
      </c>
      <c r="DW27" s="1">
        <v>40232</v>
      </c>
      <c r="DX27">
        <v>78.86</v>
      </c>
      <c r="DY27" s="1">
        <v>40260</v>
      </c>
      <c r="DZ27">
        <v>81.91</v>
      </c>
      <c r="EA27" s="1">
        <v>40294</v>
      </c>
      <c r="EB27">
        <v>84.2</v>
      </c>
      <c r="EC27" s="1">
        <v>40319</v>
      </c>
      <c r="ED27">
        <v>70.040000000000006</v>
      </c>
      <c r="EE27" s="1">
        <v>40353</v>
      </c>
      <c r="EF27">
        <v>76.510000000000005</v>
      </c>
      <c r="EG27" s="1">
        <v>40385</v>
      </c>
      <c r="EH27">
        <v>78.98</v>
      </c>
      <c r="EI27" s="1">
        <v>40413</v>
      </c>
      <c r="EJ27">
        <v>73.099999999999994</v>
      </c>
      <c r="EK27" s="1">
        <v>40445</v>
      </c>
      <c r="EL27">
        <v>76.489999999999995</v>
      </c>
      <c r="EM27" s="1">
        <v>40473</v>
      </c>
      <c r="EN27">
        <v>81.69</v>
      </c>
      <c r="EO27" s="1">
        <v>40511</v>
      </c>
      <c r="EP27">
        <v>85.73</v>
      </c>
      <c r="EQ27" s="1">
        <v>40540</v>
      </c>
      <c r="ER27">
        <v>91.49</v>
      </c>
      <c r="ES27" s="1">
        <v>40568</v>
      </c>
      <c r="ET27">
        <v>86.19</v>
      </c>
      <c r="EU27" s="1">
        <v>40597</v>
      </c>
      <c r="EV27">
        <v>98.1</v>
      </c>
      <c r="EW27" s="1">
        <v>40626</v>
      </c>
      <c r="EX27">
        <v>105.6</v>
      </c>
      <c r="EY27" s="1">
        <v>40658</v>
      </c>
      <c r="EZ27">
        <v>112.28</v>
      </c>
      <c r="FA27" s="1">
        <v>40687</v>
      </c>
      <c r="FB27">
        <v>99.59</v>
      </c>
      <c r="FC27" s="1">
        <v>40718</v>
      </c>
      <c r="FD27">
        <v>91.16</v>
      </c>
      <c r="FE27" s="1">
        <v>40749</v>
      </c>
      <c r="FF27">
        <v>99.2</v>
      </c>
      <c r="FG27" s="1">
        <v>40778</v>
      </c>
      <c r="FH27">
        <v>85.44</v>
      </c>
      <c r="FI27" s="1">
        <v>40812</v>
      </c>
      <c r="FJ27">
        <v>80.239999999999995</v>
      </c>
      <c r="FK27" s="1">
        <v>40837</v>
      </c>
      <c r="FL27">
        <v>87.4</v>
      </c>
      <c r="FM27" s="1">
        <v>40875</v>
      </c>
      <c r="FN27">
        <v>98.21</v>
      </c>
      <c r="FO27" s="1">
        <v>40904</v>
      </c>
      <c r="FP27">
        <v>101.34</v>
      </c>
      <c r="FQ27" s="1">
        <v>40933</v>
      </c>
      <c r="FR27">
        <v>99.4</v>
      </c>
      <c r="FS27" s="1">
        <v>40962</v>
      </c>
      <c r="FT27">
        <v>107.83</v>
      </c>
      <c r="FU27" s="1">
        <v>40994</v>
      </c>
      <c r="FV27">
        <v>107.03</v>
      </c>
      <c r="FW27" s="1">
        <v>41023</v>
      </c>
      <c r="FX27">
        <v>103.55</v>
      </c>
      <c r="FY27" s="1">
        <v>41052</v>
      </c>
      <c r="FZ27">
        <v>89.9</v>
      </c>
      <c r="GA27" s="1">
        <v>41085</v>
      </c>
      <c r="GB27">
        <v>79.209999999999994</v>
      </c>
      <c r="GC27" s="1">
        <v>41115</v>
      </c>
      <c r="GD27">
        <v>88.97</v>
      </c>
      <c r="GE27" s="1">
        <v>41144</v>
      </c>
      <c r="GF27">
        <v>96.27</v>
      </c>
      <c r="GG27" s="1">
        <v>41176</v>
      </c>
      <c r="GH27">
        <v>91.93</v>
      </c>
      <c r="GI27" s="1">
        <v>41205</v>
      </c>
      <c r="GJ27">
        <v>86.67</v>
      </c>
      <c r="GK27" s="1">
        <v>41240</v>
      </c>
      <c r="GL27">
        <v>87.18</v>
      </c>
      <c r="GM27" s="1">
        <v>41269</v>
      </c>
      <c r="GN27">
        <v>90.98</v>
      </c>
      <c r="GO27" s="1">
        <v>41298</v>
      </c>
      <c r="GP27">
        <v>95.95</v>
      </c>
      <c r="GQ27" s="1">
        <v>41330</v>
      </c>
      <c r="GR27">
        <v>93.11</v>
      </c>
      <c r="GS27" s="1">
        <v>41358</v>
      </c>
      <c r="GT27">
        <v>94.81</v>
      </c>
      <c r="GU27" s="1">
        <v>41388</v>
      </c>
      <c r="GV27">
        <v>91.43</v>
      </c>
      <c r="GW27" s="1">
        <v>41417</v>
      </c>
      <c r="GX27">
        <v>94.25</v>
      </c>
      <c r="GY27" s="1">
        <v>41449</v>
      </c>
      <c r="GZ27">
        <v>95.18</v>
      </c>
      <c r="HA27" s="1">
        <v>41480</v>
      </c>
      <c r="HB27">
        <v>105.49</v>
      </c>
      <c r="HC27" s="1">
        <v>41509</v>
      </c>
      <c r="HD27">
        <v>106.42</v>
      </c>
      <c r="HE27" s="1">
        <v>41541</v>
      </c>
      <c r="HF27">
        <v>103.13</v>
      </c>
      <c r="HG27" s="1">
        <v>41570</v>
      </c>
      <c r="HH27">
        <v>96.86</v>
      </c>
      <c r="HI27" s="1">
        <v>41604</v>
      </c>
      <c r="HJ27">
        <v>93.68</v>
      </c>
      <c r="HK27" s="1">
        <v>41634</v>
      </c>
      <c r="HL27">
        <v>99.55</v>
      </c>
      <c r="HM27" s="1">
        <v>41663</v>
      </c>
      <c r="HN27">
        <v>96.64</v>
      </c>
      <c r="HO27" s="1">
        <v>41695</v>
      </c>
      <c r="HP27">
        <v>101.83</v>
      </c>
      <c r="HQ27" s="1">
        <v>41722</v>
      </c>
      <c r="HR27">
        <v>99.6</v>
      </c>
      <c r="HS27" s="1">
        <v>41753</v>
      </c>
      <c r="HT27">
        <v>101.94</v>
      </c>
      <c r="HU27" s="1">
        <v>41786</v>
      </c>
      <c r="HV27">
        <v>104.11</v>
      </c>
      <c r="HW27" s="1">
        <v>41814</v>
      </c>
      <c r="HX27">
        <v>106.03</v>
      </c>
      <c r="HY27" s="1">
        <v>41845</v>
      </c>
      <c r="HZ27">
        <v>102.09</v>
      </c>
      <c r="IA27" s="1">
        <v>41873</v>
      </c>
      <c r="IB27">
        <v>93.65</v>
      </c>
      <c r="IC27" s="1">
        <v>41906</v>
      </c>
      <c r="ID27">
        <v>92.8</v>
      </c>
      <c r="IE27" s="1">
        <v>41935</v>
      </c>
      <c r="IF27">
        <v>82.09</v>
      </c>
      <c r="IG27" s="1">
        <v>41969</v>
      </c>
      <c r="IH27">
        <v>73.69</v>
      </c>
      <c r="II27" s="1">
        <v>41999</v>
      </c>
      <c r="IJ27">
        <v>54.73</v>
      </c>
      <c r="IK27" s="1">
        <v>42030</v>
      </c>
      <c r="IL27">
        <v>45.15</v>
      </c>
      <c r="IM27" s="1">
        <v>42059</v>
      </c>
      <c r="IN27">
        <v>49.28</v>
      </c>
      <c r="IO27" s="1">
        <v>42087</v>
      </c>
      <c r="IP27">
        <v>47.51</v>
      </c>
      <c r="IQ27" s="1">
        <v>42118</v>
      </c>
      <c r="IR27">
        <v>57.15</v>
      </c>
      <c r="IS27" s="1">
        <v>42146</v>
      </c>
      <c r="IT27">
        <v>59.72</v>
      </c>
      <c r="IU27" s="1">
        <v>42179</v>
      </c>
      <c r="IV27">
        <v>60.27</v>
      </c>
      <c r="IW27" s="1">
        <v>42212</v>
      </c>
      <c r="IX27">
        <v>47.39</v>
      </c>
      <c r="IY27" s="1">
        <v>42237</v>
      </c>
      <c r="IZ27">
        <v>40.450000000000003</v>
      </c>
      <c r="JA27" s="1">
        <v>42271</v>
      </c>
      <c r="JB27">
        <v>44.91</v>
      </c>
      <c r="JC27" s="1">
        <v>42300</v>
      </c>
      <c r="JD27">
        <v>44.6</v>
      </c>
      <c r="JE27" s="1">
        <v>42335</v>
      </c>
      <c r="JF27">
        <v>41.71</v>
      </c>
      <c r="JG27" s="1">
        <v>42366</v>
      </c>
      <c r="JH27">
        <v>36.81</v>
      </c>
      <c r="JI27" s="1">
        <v>42396</v>
      </c>
      <c r="JJ27">
        <v>32.299999999999997</v>
      </c>
      <c r="JK27" s="1">
        <v>42424</v>
      </c>
      <c r="JL27">
        <v>32.15</v>
      </c>
      <c r="JM27" s="1">
        <v>42452</v>
      </c>
      <c r="JN27">
        <v>39.79</v>
      </c>
      <c r="JO27" s="1">
        <v>42485</v>
      </c>
      <c r="JP27">
        <v>42.64</v>
      </c>
      <c r="JQ27" s="1">
        <v>42513</v>
      </c>
      <c r="JR27">
        <v>48.08</v>
      </c>
      <c r="JS27" s="1">
        <v>42545</v>
      </c>
      <c r="JT27">
        <v>47.64</v>
      </c>
      <c r="JU27" s="1">
        <v>42576</v>
      </c>
      <c r="JV27">
        <v>43.13</v>
      </c>
      <c r="JW27" s="1">
        <v>42605</v>
      </c>
      <c r="JX27">
        <v>48.1</v>
      </c>
      <c r="JY27" s="1">
        <v>42639</v>
      </c>
      <c r="JZ27">
        <v>45.93</v>
      </c>
      <c r="KA27" s="1">
        <v>42664</v>
      </c>
      <c r="KB27">
        <v>50.85</v>
      </c>
      <c r="KC27" s="1">
        <v>42702</v>
      </c>
      <c r="KD27">
        <v>47.08</v>
      </c>
      <c r="KE27" s="1">
        <v>42731</v>
      </c>
      <c r="KF27">
        <v>53.9</v>
      </c>
      <c r="KG27" s="1">
        <v>42760</v>
      </c>
      <c r="KH27">
        <v>52.75</v>
      </c>
      <c r="KI27" s="1">
        <v>42788</v>
      </c>
      <c r="KJ27">
        <v>53.59</v>
      </c>
      <c r="KK27" s="1">
        <v>42818</v>
      </c>
      <c r="KL27">
        <v>47.97</v>
      </c>
      <c r="KM27" s="1">
        <v>42849</v>
      </c>
      <c r="KN27">
        <v>49.23</v>
      </c>
      <c r="KO27" s="1">
        <v>42878</v>
      </c>
      <c r="KP27">
        <v>51.47</v>
      </c>
      <c r="KQ27" s="1">
        <v>42912</v>
      </c>
      <c r="KR27">
        <v>43.38</v>
      </c>
      <c r="KS27" s="1">
        <v>42941</v>
      </c>
      <c r="KT27">
        <v>47.89</v>
      </c>
      <c r="KU27" s="1">
        <v>42970</v>
      </c>
      <c r="KV27">
        <v>48.41</v>
      </c>
      <c r="KW27" s="1">
        <v>43003</v>
      </c>
      <c r="KX27">
        <v>52.22</v>
      </c>
      <c r="KY27" s="1">
        <v>43031</v>
      </c>
      <c r="KZ27">
        <v>51.9</v>
      </c>
      <c r="LA27" s="1">
        <v>43066</v>
      </c>
      <c r="LB27">
        <v>58.11</v>
      </c>
      <c r="LC27" s="1">
        <v>43095</v>
      </c>
      <c r="LD27">
        <v>59.97</v>
      </c>
      <c r="LE27" s="1">
        <v>43124</v>
      </c>
      <c r="LF27">
        <v>65.61</v>
      </c>
      <c r="LG27" s="1">
        <v>43153</v>
      </c>
      <c r="LH27">
        <v>62.77</v>
      </c>
      <c r="LI27" s="1">
        <v>43185</v>
      </c>
      <c r="LJ27">
        <v>65.55</v>
      </c>
      <c r="LK27" s="1">
        <v>43214</v>
      </c>
      <c r="LL27">
        <v>67.7</v>
      </c>
      <c r="LM27" s="1">
        <v>43243</v>
      </c>
      <c r="LN27">
        <v>71.84</v>
      </c>
      <c r="LO27" s="1">
        <v>43276</v>
      </c>
      <c r="LP27">
        <v>68.08</v>
      </c>
      <c r="LQ27" s="1">
        <v>43306</v>
      </c>
      <c r="LR27">
        <v>69.3</v>
      </c>
      <c r="LS27" s="1">
        <v>43335</v>
      </c>
      <c r="LT27">
        <v>67.83</v>
      </c>
      <c r="LU27" s="1">
        <v>43367</v>
      </c>
      <c r="LV27">
        <v>72.08</v>
      </c>
      <c r="LW27" s="1">
        <v>43396</v>
      </c>
      <c r="LX27">
        <v>66.430000000000007</v>
      </c>
      <c r="LY27" s="1">
        <v>43431</v>
      </c>
      <c r="LZ27">
        <v>51.56</v>
      </c>
      <c r="MA27" s="1">
        <v>43460</v>
      </c>
      <c r="MB27">
        <v>46.22</v>
      </c>
      <c r="MC27" s="1">
        <v>43489</v>
      </c>
      <c r="MD27">
        <v>53.13</v>
      </c>
      <c r="ME27" s="1">
        <v>43521</v>
      </c>
      <c r="MF27">
        <v>55.48</v>
      </c>
      <c r="MG27" s="1">
        <v>43549</v>
      </c>
      <c r="MH27">
        <v>58.82</v>
      </c>
      <c r="MI27" s="1">
        <v>43579</v>
      </c>
      <c r="MJ27">
        <v>65.89</v>
      </c>
      <c r="MK27" s="1">
        <v>43609</v>
      </c>
      <c r="ML27">
        <v>58.63</v>
      </c>
      <c r="MM27" s="1">
        <v>43640</v>
      </c>
      <c r="MN27">
        <v>57.9</v>
      </c>
      <c r="MO27" s="1">
        <v>43671</v>
      </c>
      <c r="MP27">
        <v>56.02</v>
      </c>
      <c r="MQ27" s="1">
        <v>43700</v>
      </c>
      <c r="MR27">
        <v>54.17</v>
      </c>
      <c r="MS27" s="1">
        <v>43732</v>
      </c>
      <c r="MT27">
        <v>57.29</v>
      </c>
      <c r="MU27" s="1">
        <v>43761</v>
      </c>
      <c r="MV27">
        <v>55.97</v>
      </c>
    </row>
    <row r="28" spans="1:360" x14ac:dyDescent="0.3">
      <c r="A28" s="1">
        <v>38322</v>
      </c>
      <c r="B28">
        <v>45.49</v>
      </c>
      <c r="C28" s="1">
        <v>38351</v>
      </c>
      <c r="D28">
        <v>43.45</v>
      </c>
      <c r="E28" s="1">
        <v>38379</v>
      </c>
      <c r="F28">
        <v>48.84</v>
      </c>
      <c r="G28" s="1">
        <v>38407</v>
      </c>
      <c r="H28">
        <v>51.39</v>
      </c>
      <c r="I28" s="1">
        <v>38439</v>
      </c>
      <c r="J28">
        <v>54.05</v>
      </c>
      <c r="K28" s="1">
        <v>38468</v>
      </c>
      <c r="L28">
        <v>54.2</v>
      </c>
      <c r="M28" s="1">
        <v>38496</v>
      </c>
      <c r="N28">
        <v>49.67</v>
      </c>
      <c r="O28" s="1">
        <v>38530</v>
      </c>
      <c r="P28">
        <v>60.54</v>
      </c>
      <c r="Q28" s="1">
        <v>38559</v>
      </c>
      <c r="R28">
        <v>59.2</v>
      </c>
      <c r="S28" s="1">
        <v>38588</v>
      </c>
      <c r="T28">
        <v>67.319999999999993</v>
      </c>
      <c r="U28" s="1">
        <v>38622</v>
      </c>
      <c r="V28">
        <v>65.069999999999993</v>
      </c>
      <c r="W28" s="1">
        <v>38649</v>
      </c>
      <c r="X28">
        <v>60.32</v>
      </c>
      <c r="Y28" s="1">
        <v>38686</v>
      </c>
      <c r="Z28" s="2">
        <v>57.32</v>
      </c>
      <c r="AA28" s="1">
        <v>38715</v>
      </c>
      <c r="AB28">
        <v>60.32</v>
      </c>
      <c r="AC28" s="1">
        <v>38743</v>
      </c>
      <c r="AD28" s="2">
        <v>66.260000000000005</v>
      </c>
      <c r="AE28" s="1">
        <v>38771</v>
      </c>
      <c r="AF28">
        <v>60.54</v>
      </c>
      <c r="AG28" s="1">
        <v>38803</v>
      </c>
      <c r="AH28">
        <v>64.16</v>
      </c>
      <c r="AI28" s="1">
        <v>38832</v>
      </c>
      <c r="AJ28">
        <v>72.88</v>
      </c>
      <c r="AK28" s="1">
        <v>38861</v>
      </c>
      <c r="AL28">
        <v>69.86</v>
      </c>
      <c r="AM28" s="1">
        <v>38895</v>
      </c>
      <c r="AN28">
        <v>71.92</v>
      </c>
      <c r="AO28" s="1">
        <v>38924</v>
      </c>
      <c r="AP28">
        <v>73.94</v>
      </c>
      <c r="AQ28" s="1">
        <v>38953</v>
      </c>
      <c r="AR28">
        <v>72.36</v>
      </c>
      <c r="AS28" s="1">
        <v>38986</v>
      </c>
      <c r="AT28">
        <v>61.01</v>
      </c>
      <c r="AU28" s="1">
        <v>39014</v>
      </c>
      <c r="AV28">
        <v>59.35</v>
      </c>
      <c r="AW28" s="1">
        <v>39049</v>
      </c>
      <c r="AX28">
        <v>60.99</v>
      </c>
      <c r="AY28" s="1">
        <v>39078</v>
      </c>
      <c r="AZ28">
        <v>60.34</v>
      </c>
      <c r="BA28" s="1">
        <v>39107</v>
      </c>
      <c r="BB28">
        <v>54.23</v>
      </c>
      <c r="BC28" s="1">
        <v>39136</v>
      </c>
      <c r="BD28">
        <v>61.14</v>
      </c>
      <c r="BE28" s="1">
        <v>39168</v>
      </c>
      <c r="BF28">
        <v>62.93</v>
      </c>
      <c r="BG28" s="1">
        <v>39197</v>
      </c>
      <c r="BH28">
        <v>65.84</v>
      </c>
      <c r="BI28" s="1">
        <v>39226</v>
      </c>
      <c r="BJ28">
        <v>64.180000000000007</v>
      </c>
      <c r="BK28" s="1">
        <v>39259</v>
      </c>
      <c r="BL28">
        <v>67.77</v>
      </c>
      <c r="BM28" s="1">
        <v>39289</v>
      </c>
      <c r="BN28">
        <v>74.95</v>
      </c>
      <c r="BO28" s="1">
        <v>39318</v>
      </c>
      <c r="BP28">
        <v>71.09</v>
      </c>
      <c r="BQ28" s="1">
        <v>39350</v>
      </c>
      <c r="BR28">
        <v>79.53</v>
      </c>
      <c r="BS28" s="1">
        <v>39379</v>
      </c>
      <c r="BT28">
        <v>87.1</v>
      </c>
      <c r="BU28" s="1">
        <v>39414</v>
      </c>
      <c r="BV28">
        <v>90.62</v>
      </c>
      <c r="BW28" s="1">
        <v>39443</v>
      </c>
      <c r="BX28">
        <v>96.62</v>
      </c>
      <c r="BY28" s="1">
        <v>39475</v>
      </c>
      <c r="BZ28">
        <v>90.99</v>
      </c>
      <c r="CA28" s="1">
        <v>39505</v>
      </c>
      <c r="CB28">
        <v>99.64</v>
      </c>
      <c r="CC28" s="1">
        <v>39533</v>
      </c>
      <c r="CD28">
        <v>105.9</v>
      </c>
      <c r="CE28" s="1">
        <v>39563</v>
      </c>
      <c r="CF28">
        <v>118.52</v>
      </c>
      <c r="CG28" s="1">
        <v>39595</v>
      </c>
      <c r="CH28">
        <v>128.85</v>
      </c>
      <c r="CI28" s="1">
        <v>39624</v>
      </c>
      <c r="CJ28">
        <v>134.55000000000001</v>
      </c>
      <c r="CK28" s="1">
        <v>39657</v>
      </c>
      <c r="CL28">
        <v>124.73</v>
      </c>
      <c r="CM28" s="1">
        <v>39685</v>
      </c>
      <c r="CN28">
        <v>115.11</v>
      </c>
      <c r="CO28" s="1">
        <v>39716</v>
      </c>
      <c r="CP28">
        <v>108.02</v>
      </c>
      <c r="CQ28" s="1">
        <v>39745</v>
      </c>
      <c r="CR28">
        <v>64.150000000000006</v>
      </c>
      <c r="CS28" s="1">
        <v>39780</v>
      </c>
      <c r="CT28">
        <v>54.43</v>
      </c>
      <c r="CU28" s="1">
        <v>39811</v>
      </c>
      <c r="CV28">
        <v>40.020000000000003</v>
      </c>
      <c r="CW28" s="1">
        <v>39840</v>
      </c>
      <c r="CX28">
        <v>41.58</v>
      </c>
      <c r="CY28" s="1">
        <v>39869</v>
      </c>
      <c r="CZ28">
        <v>42.5</v>
      </c>
      <c r="DA28" s="1">
        <v>39897</v>
      </c>
      <c r="DB28">
        <v>52.77</v>
      </c>
      <c r="DC28" s="1">
        <v>39930</v>
      </c>
      <c r="DD28">
        <v>50.14</v>
      </c>
      <c r="DE28" s="1">
        <v>39959</v>
      </c>
      <c r="DF28">
        <v>62.45</v>
      </c>
      <c r="DG28" s="1">
        <v>39989</v>
      </c>
      <c r="DH28">
        <v>70.23</v>
      </c>
      <c r="DI28" s="1">
        <v>40022</v>
      </c>
      <c r="DJ28">
        <v>67.23</v>
      </c>
      <c r="DK28" s="1">
        <v>40049</v>
      </c>
      <c r="DL28">
        <v>74.37</v>
      </c>
      <c r="DM28" s="1">
        <v>40081</v>
      </c>
      <c r="DN28">
        <v>66.02</v>
      </c>
      <c r="DO28" s="1">
        <v>40112</v>
      </c>
      <c r="DP28">
        <v>78.680000000000007</v>
      </c>
      <c r="DQ28" s="1">
        <v>40147</v>
      </c>
      <c r="DR28">
        <v>77.28</v>
      </c>
      <c r="DS28" s="1">
        <v>40176</v>
      </c>
      <c r="DT28">
        <v>78.87</v>
      </c>
      <c r="DU28" s="1">
        <v>40205</v>
      </c>
      <c r="DV28">
        <v>73.67</v>
      </c>
      <c r="DW28" s="1">
        <v>40233</v>
      </c>
      <c r="DX28">
        <v>80</v>
      </c>
      <c r="DY28" s="1">
        <v>40261</v>
      </c>
      <c r="DZ28">
        <v>80.61</v>
      </c>
      <c r="EA28" s="1">
        <v>40295</v>
      </c>
      <c r="EB28">
        <v>82.44</v>
      </c>
      <c r="EC28" s="1">
        <v>40322</v>
      </c>
      <c r="ED28">
        <v>70.209999999999994</v>
      </c>
      <c r="EE28" s="1">
        <v>40354</v>
      </c>
      <c r="EF28">
        <v>78.86</v>
      </c>
      <c r="EG28" s="1">
        <v>40386</v>
      </c>
      <c r="EH28">
        <v>77.5</v>
      </c>
      <c r="EI28" s="1">
        <v>40414</v>
      </c>
      <c r="EJ28">
        <v>71.63</v>
      </c>
      <c r="EK28" s="1">
        <v>40448</v>
      </c>
      <c r="EL28">
        <v>76.52</v>
      </c>
      <c r="EM28" s="1">
        <v>40476</v>
      </c>
      <c r="EN28">
        <v>82.52</v>
      </c>
      <c r="EO28" s="1">
        <v>40512</v>
      </c>
      <c r="EP28">
        <v>84.11</v>
      </c>
      <c r="EQ28" s="1">
        <v>40541</v>
      </c>
      <c r="ER28">
        <v>91.12</v>
      </c>
      <c r="ES28" s="1">
        <v>40569</v>
      </c>
      <c r="ET28">
        <v>87.33</v>
      </c>
      <c r="EU28" s="1">
        <v>40598</v>
      </c>
      <c r="EV28">
        <v>97.28</v>
      </c>
      <c r="EW28" s="1">
        <v>40627</v>
      </c>
      <c r="EX28">
        <v>105.4</v>
      </c>
      <c r="EY28" s="1">
        <v>40659</v>
      </c>
      <c r="EZ28">
        <v>112.21</v>
      </c>
      <c r="FA28" s="1">
        <v>40688</v>
      </c>
      <c r="FB28">
        <v>101.32</v>
      </c>
      <c r="FC28" s="1">
        <v>40721</v>
      </c>
      <c r="FD28">
        <v>90.61</v>
      </c>
      <c r="FE28" s="1">
        <v>40750</v>
      </c>
      <c r="FF28">
        <v>99.59</v>
      </c>
      <c r="FG28" s="1">
        <v>40779</v>
      </c>
      <c r="FH28">
        <v>85.16</v>
      </c>
      <c r="FI28" s="1">
        <v>40813</v>
      </c>
      <c r="FJ28">
        <v>84.45</v>
      </c>
      <c r="FK28" s="1">
        <v>40840</v>
      </c>
      <c r="FL28">
        <v>91.27</v>
      </c>
      <c r="FM28" s="1">
        <v>40876</v>
      </c>
      <c r="FN28">
        <v>99.79</v>
      </c>
      <c r="FO28" s="1">
        <v>40905</v>
      </c>
      <c r="FP28">
        <v>99.36</v>
      </c>
      <c r="FQ28" s="1">
        <v>40934</v>
      </c>
      <c r="FR28">
        <v>99.7</v>
      </c>
      <c r="FS28" s="1">
        <v>40963</v>
      </c>
      <c r="FT28">
        <v>109.77</v>
      </c>
      <c r="FU28" s="1">
        <v>40995</v>
      </c>
      <c r="FV28">
        <v>107.33</v>
      </c>
      <c r="FW28" s="1">
        <v>41024</v>
      </c>
      <c r="FX28">
        <v>104.12</v>
      </c>
      <c r="FY28" s="1">
        <v>41053</v>
      </c>
      <c r="FZ28">
        <v>90.66</v>
      </c>
      <c r="GA28" s="1">
        <v>41086</v>
      </c>
      <c r="GB28">
        <v>79.36</v>
      </c>
      <c r="GC28" s="1">
        <v>41116</v>
      </c>
      <c r="GD28">
        <v>89.39</v>
      </c>
      <c r="GE28" s="1">
        <v>41145</v>
      </c>
      <c r="GF28">
        <v>96.15</v>
      </c>
      <c r="GG28" s="1">
        <v>41177</v>
      </c>
      <c r="GH28">
        <v>91.37</v>
      </c>
      <c r="GI28" s="1">
        <v>41206</v>
      </c>
      <c r="GJ28">
        <v>85.73</v>
      </c>
      <c r="GK28" s="1">
        <v>41241</v>
      </c>
      <c r="GL28">
        <v>86.49</v>
      </c>
      <c r="GM28" s="1">
        <v>41270</v>
      </c>
      <c r="GN28">
        <v>90.87</v>
      </c>
      <c r="GO28" s="1">
        <v>41299</v>
      </c>
      <c r="GP28">
        <v>95.88</v>
      </c>
      <c r="GQ28" s="1">
        <v>41331</v>
      </c>
      <c r="GR28">
        <v>92.63</v>
      </c>
      <c r="GS28" s="1">
        <v>41359</v>
      </c>
      <c r="GT28">
        <v>96.34</v>
      </c>
      <c r="GU28" s="1">
        <v>41389</v>
      </c>
      <c r="GV28">
        <v>93.64</v>
      </c>
      <c r="GW28" s="1">
        <v>41418</v>
      </c>
      <c r="GX28">
        <v>94.15</v>
      </c>
      <c r="GY28" s="1">
        <v>41450</v>
      </c>
      <c r="GZ28">
        <v>95.32</v>
      </c>
      <c r="HA28" s="1">
        <v>41481</v>
      </c>
      <c r="HB28">
        <v>104.7</v>
      </c>
      <c r="HC28" s="1">
        <v>41512</v>
      </c>
      <c r="HD28">
        <v>105.92</v>
      </c>
      <c r="HE28" s="1">
        <v>41542</v>
      </c>
      <c r="HF28">
        <v>102.66</v>
      </c>
      <c r="HG28" s="1">
        <v>41571</v>
      </c>
      <c r="HH28">
        <v>97.11</v>
      </c>
      <c r="HI28" s="1">
        <v>41605</v>
      </c>
      <c r="HJ28">
        <v>92.3</v>
      </c>
      <c r="HK28" s="1">
        <v>41635</v>
      </c>
      <c r="HL28">
        <v>100.32</v>
      </c>
      <c r="HM28" s="1">
        <v>41666</v>
      </c>
      <c r="HN28">
        <v>95.72</v>
      </c>
      <c r="HO28" s="1">
        <v>41696</v>
      </c>
      <c r="HP28">
        <v>102.59</v>
      </c>
      <c r="HQ28" s="1">
        <v>41723</v>
      </c>
      <c r="HR28">
        <v>99.19</v>
      </c>
      <c r="HS28" s="1">
        <v>41754</v>
      </c>
      <c r="HT28">
        <v>100.6</v>
      </c>
      <c r="HU28" s="1">
        <v>41787</v>
      </c>
      <c r="HV28">
        <v>102.72</v>
      </c>
      <c r="HW28" s="1">
        <v>41815</v>
      </c>
      <c r="HX28">
        <v>106.5</v>
      </c>
      <c r="HY28" s="1">
        <v>41848</v>
      </c>
      <c r="HZ28">
        <v>101.67</v>
      </c>
      <c r="IA28" s="1">
        <v>41876</v>
      </c>
      <c r="IB28">
        <v>93.35</v>
      </c>
      <c r="IC28" s="1">
        <v>41907</v>
      </c>
      <c r="ID28">
        <v>92.53</v>
      </c>
      <c r="IE28" s="1">
        <v>41936</v>
      </c>
      <c r="IF28">
        <v>81.010000000000005</v>
      </c>
      <c r="IG28" s="1">
        <v>41971</v>
      </c>
      <c r="IH28">
        <v>66.150000000000006</v>
      </c>
      <c r="II28" s="1">
        <v>42002</v>
      </c>
      <c r="IJ28">
        <v>53.61</v>
      </c>
      <c r="IK28" s="1">
        <v>42031</v>
      </c>
      <c r="IL28">
        <v>46.23</v>
      </c>
      <c r="IM28" s="1">
        <v>42060</v>
      </c>
      <c r="IN28">
        <v>50.99</v>
      </c>
      <c r="IO28" s="1">
        <v>42088</v>
      </c>
      <c r="IP28">
        <v>49.21</v>
      </c>
      <c r="IQ28" s="1">
        <v>42121</v>
      </c>
      <c r="IR28">
        <v>56.99</v>
      </c>
      <c r="IS28" s="1">
        <v>42150</v>
      </c>
      <c r="IT28">
        <v>58.03</v>
      </c>
      <c r="IU28" s="1">
        <v>42180</v>
      </c>
      <c r="IV28">
        <v>59.7</v>
      </c>
      <c r="IW28" s="1">
        <v>42213</v>
      </c>
      <c r="IX28">
        <v>47.98</v>
      </c>
      <c r="IY28" s="1">
        <v>42240</v>
      </c>
      <c r="IZ28">
        <v>38.24</v>
      </c>
      <c r="JA28" s="1">
        <v>42272</v>
      </c>
      <c r="JB28">
        <v>45.7</v>
      </c>
      <c r="JC28" s="1">
        <v>42303</v>
      </c>
      <c r="JD28">
        <v>43.98</v>
      </c>
      <c r="JE28" s="1">
        <v>42338</v>
      </c>
      <c r="JF28">
        <v>41.65</v>
      </c>
      <c r="JG28" s="1">
        <v>42367</v>
      </c>
      <c r="JH28">
        <v>37.869999999999997</v>
      </c>
      <c r="JI28" s="1">
        <v>42397</v>
      </c>
      <c r="JJ28">
        <v>33.22</v>
      </c>
      <c r="JK28" s="1">
        <v>42425</v>
      </c>
      <c r="JL28">
        <v>33.07</v>
      </c>
      <c r="JM28" s="1">
        <v>42453</v>
      </c>
      <c r="JN28">
        <v>39.46</v>
      </c>
      <c r="JO28" s="1">
        <v>42486</v>
      </c>
      <c r="JP28">
        <v>44.04</v>
      </c>
      <c r="JQ28" s="1">
        <v>42514</v>
      </c>
      <c r="JR28">
        <v>48.62</v>
      </c>
      <c r="JS28" s="1">
        <v>42548</v>
      </c>
      <c r="JT28">
        <v>46.33</v>
      </c>
      <c r="JU28" s="1">
        <v>42577</v>
      </c>
      <c r="JV28">
        <v>42.92</v>
      </c>
      <c r="JW28" s="1">
        <v>42606</v>
      </c>
      <c r="JX28">
        <v>46.77</v>
      </c>
      <c r="JY28" s="1">
        <v>42640</v>
      </c>
      <c r="JZ28">
        <v>44.67</v>
      </c>
      <c r="KA28" s="1">
        <v>42667</v>
      </c>
      <c r="KB28">
        <v>50.52</v>
      </c>
      <c r="KC28" s="1">
        <v>42703</v>
      </c>
      <c r="KD28">
        <v>45.23</v>
      </c>
      <c r="KE28" s="1">
        <v>42732</v>
      </c>
      <c r="KF28">
        <v>54.06</v>
      </c>
      <c r="KG28" s="1">
        <v>42761</v>
      </c>
      <c r="KH28">
        <v>53.78</v>
      </c>
      <c r="KI28" s="1">
        <v>42789</v>
      </c>
      <c r="KJ28">
        <v>54.45</v>
      </c>
      <c r="KK28" s="1">
        <v>42821</v>
      </c>
      <c r="KL28">
        <v>47.73</v>
      </c>
      <c r="KM28" s="1">
        <v>42850</v>
      </c>
      <c r="KN28">
        <v>49.56</v>
      </c>
      <c r="KO28" s="1">
        <v>42879</v>
      </c>
      <c r="KP28">
        <v>51.36</v>
      </c>
      <c r="KQ28" s="1">
        <v>42913</v>
      </c>
      <c r="KR28">
        <v>44.24</v>
      </c>
      <c r="KS28" s="1">
        <v>42942</v>
      </c>
      <c r="KT28">
        <v>48.75</v>
      </c>
      <c r="KU28" s="1">
        <v>42971</v>
      </c>
      <c r="KV28">
        <v>47.43</v>
      </c>
      <c r="KW28" s="1">
        <v>43004</v>
      </c>
      <c r="KX28">
        <v>51.88</v>
      </c>
      <c r="KY28" s="1">
        <v>43032</v>
      </c>
      <c r="KZ28">
        <v>52.47</v>
      </c>
      <c r="LA28" s="1">
        <v>43067</v>
      </c>
      <c r="LB28">
        <v>57.99</v>
      </c>
      <c r="LC28" s="1">
        <v>43096</v>
      </c>
      <c r="LD28">
        <v>59.64</v>
      </c>
      <c r="LE28" s="1">
        <v>43125</v>
      </c>
      <c r="LF28">
        <v>65.510000000000005</v>
      </c>
      <c r="LG28" s="1">
        <v>43154</v>
      </c>
      <c r="LH28">
        <v>63.55</v>
      </c>
      <c r="LI28" s="1">
        <v>43186</v>
      </c>
      <c r="LJ28">
        <v>65.25</v>
      </c>
      <c r="LK28" s="1">
        <v>43215</v>
      </c>
      <c r="LL28">
        <v>68.05</v>
      </c>
      <c r="LM28" s="1">
        <v>43244</v>
      </c>
      <c r="LN28">
        <v>70.709999999999994</v>
      </c>
      <c r="LO28" s="1">
        <v>43277</v>
      </c>
      <c r="LP28">
        <v>70.53</v>
      </c>
      <c r="LQ28" s="1">
        <v>43307</v>
      </c>
      <c r="LR28">
        <v>69.61</v>
      </c>
      <c r="LS28" s="1">
        <v>43336</v>
      </c>
      <c r="LT28">
        <v>68.72</v>
      </c>
      <c r="LU28" s="1">
        <v>43368</v>
      </c>
      <c r="LV28">
        <v>72.28</v>
      </c>
      <c r="LW28" s="1">
        <v>43397</v>
      </c>
      <c r="LX28">
        <v>66.819999999999993</v>
      </c>
      <c r="LY28" s="1">
        <v>43432</v>
      </c>
      <c r="LZ28">
        <v>50.29</v>
      </c>
      <c r="MA28" s="1">
        <v>43461</v>
      </c>
      <c r="MB28">
        <v>44.61</v>
      </c>
      <c r="MC28" s="1">
        <v>43490</v>
      </c>
      <c r="MD28">
        <v>53.69</v>
      </c>
      <c r="ME28" s="1">
        <v>43522</v>
      </c>
      <c r="MF28">
        <v>55.5</v>
      </c>
      <c r="MG28" s="1">
        <v>43550</v>
      </c>
      <c r="MH28">
        <v>59.94</v>
      </c>
      <c r="MI28" s="1">
        <v>43580</v>
      </c>
      <c r="MJ28">
        <v>65.209999999999994</v>
      </c>
      <c r="MK28" s="1">
        <v>43613</v>
      </c>
      <c r="ML28">
        <v>59.14</v>
      </c>
      <c r="MM28" s="1">
        <v>43641</v>
      </c>
      <c r="MN28">
        <v>57.83</v>
      </c>
      <c r="MO28" s="1">
        <v>43672</v>
      </c>
      <c r="MP28">
        <v>56.2</v>
      </c>
      <c r="MQ28" s="1">
        <v>43703</v>
      </c>
      <c r="MR28">
        <v>53.64</v>
      </c>
      <c r="MS28" s="1">
        <v>43733</v>
      </c>
      <c r="MT28">
        <v>56.49</v>
      </c>
      <c r="MU28" s="1">
        <v>43762</v>
      </c>
      <c r="MV28">
        <v>56.23</v>
      </c>
    </row>
    <row r="29" spans="1:360" x14ac:dyDescent="0.3">
      <c r="A29" s="1">
        <v>38323</v>
      </c>
      <c r="B29">
        <v>43.25</v>
      </c>
      <c r="C29" s="1">
        <v>38355</v>
      </c>
      <c r="D29">
        <v>42.12</v>
      </c>
      <c r="E29" s="1">
        <v>38380</v>
      </c>
      <c r="F29">
        <v>47.18</v>
      </c>
      <c r="G29" s="1">
        <v>38408</v>
      </c>
      <c r="H29">
        <v>51.49</v>
      </c>
      <c r="I29" s="1">
        <v>38440</v>
      </c>
      <c r="J29">
        <v>54.23</v>
      </c>
      <c r="K29" s="1">
        <v>38469</v>
      </c>
      <c r="L29">
        <v>51.61</v>
      </c>
      <c r="M29" s="1">
        <v>38497</v>
      </c>
      <c r="N29">
        <v>50.98</v>
      </c>
      <c r="O29" s="1">
        <v>38531</v>
      </c>
      <c r="P29">
        <v>58.2</v>
      </c>
      <c r="Q29" s="1">
        <v>38560</v>
      </c>
      <c r="R29">
        <v>59.11</v>
      </c>
      <c r="S29" s="1">
        <v>38589</v>
      </c>
      <c r="T29">
        <v>67.489999999999995</v>
      </c>
      <c r="U29" s="1">
        <v>38623</v>
      </c>
      <c r="V29">
        <v>66.349999999999994</v>
      </c>
      <c r="W29" s="1">
        <v>38650</v>
      </c>
      <c r="X29">
        <v>62.44</v>
      </c>
      <c r="Y29" s="1">
        <v>38687</v>
      </c>
      <c r="Z29" s="2">
        <v>58.47</v>
      </c>
      <c r="AA29" s="1">
        <v>38716</v>
      </c>
      <c r="AB29">
        <v>61.04</v>
      </c>
      <c r="AC29" s="1">
        <v>38744</v>
      </c>
      <c r="AD29" s="2">
        <v>67.760000000000005</v>
      </c>
      <c r="AE29" s="1">
        <v>38772</v>
      </c>
      <c r="AF29">
        <v>62.91</v>
      </c>
      <c r="AG29" s="1">
        <v>38804</v>
      </c>
      <c r="AH29">
        <v>66.069999999999993</v>
      </c>
      <c r="AI29" s="1">
        <v>38833</v>
      </c>
      <c r="AJ29">
        <v>71.930000000000007</v>
      </c>
      <c r="AK29" s="1">
        <v>38862</v>
      </c>
      <c r="AL29">
        <v>71.319999999999993</v>
      </c>
      <c r="AM29" s="1">
        <v>38896</v>
      </c>
      <c r="AN29">
        <v>72.19</v>
      </c>
      <c r="AO29" s="1">
        <v>38925</v>
      </c>
      <c r="AP29">
        <v>74.540000000000006</v>
      </c>
      <c r="AQ29" s="1">
        <v>38954</v>
      </c>
      <c r="AR29">
        <v>72.510000000000005</v>
      </c>
      <c r="AS29" s="1">
        <v>38987</v>
      </c>
      <c r="AT29">
        <v>62.96</v>
      </c>
      <c r="AU29" s="1">
        <v>39015</v>
      </c>
      <c r="AV29">
        <v>61.4</v>
      </c>
      <c r="AW29" s="1">
        <v>39050</v>
      </c>
      <c r="AX29">
        <v>62.46</v>
      </c>
      <c r="AY29" s="1">
        <v>39079</v>
      </c>
      <c r="AZ29">
        <v>60.53</v>
      </c>
      <c r="BA29" s="1">
        <v>39108</v>
      </c>
      <c r="BB29">
        <v>55.42</v>
      </c>
      <c r="BC29" s="1">
        <v>39139</v>
      </c>
      <c r="BD29">
        <v>61.39</v>
      </c>
      <c r="BE29" s="1">
        <v>39169</v>
      </c>
      <c r="BF29">
        <v>64.08</v>
      </c>
      <c r="BG29" s="1">
        <v>39198</v>
      </c>
      <c r="BH29">
        <v>65.06</v>
      </c>
      <c r="BI29" s="1">
        <v>39227</v>
      </c>
      <c r="BJ29">
        <v>65.2</v>
      </c>
      <c r="BK29" s="1">
        <v>39260</v>
      </c>
      <c r="BL29">
        <v>68.97</v>
      </c>
      <c r="BM29" s="1">
        <v>39290</v>
      </c>
      <c r="BN29">
        <v>77.02</v>
      </c>
      <c r="BO29" s="1">
        <v>39321</v>
      </c>
      <c r="BP29">
        <v>71.97</v>
      </c>
      <c r="BQ29" s="1">
        <v>39351</v>
      </c>
      <c r="BR29">
        <v>80.3</v>
      </c>
      <c r="BS29" s="1">
        <v>39380</v>
      </c>
      <c r="BT29">
        <v>90.46</v>
      </c>
      <c r="BU29" s="1">
        <v>39415</v>
      </c>
      <c r="BV29">
        <v>91.01</v>
      </c>
      <c r="BW29" s="1">
        <v>39444</v>
      </c>
      <c r="BX29">
        <v>96</v>
      </c>
      <c r="BY29" s="1">
        <v>39476</v>
      </c>
      <c r="BZ29">
        <v>91.64</v>
      </c>
      <c r="CA29" s="1">
        <v>39506</v>
      </c>
      <c r="CB29">
        <v>102.59</v>
      </c>
      <c r="CC29" s="1">
        <v>39534</v>
      </c>
      <c r="CD29">
        <v>107.58</v>
      </c>
      <c r="CE29" s="1">
        <v>39566</v>
      </c>
      <c r="CF29">
        <v>118.75</v>
      </c>
      <c r="CG29" s="1">
        <v>39596</v>
      </c>
      <c r="CH29">
        <v>131.03</v>
      </c>
      <c r="CI29" s="1">
        <v>39625</v>
      </c>
      <c r="CJ29">
        <v>139.63999999999999</v>
      </c>
      <c r="CK29" s="1">
        <v>39658</v>
      </c>
      <c r="CL29">
        <v>122.19</v>
      </c>
      <c r="CM29" s="1">
        <v>39686</v>
      </c>
      <c r="CN29">
        <v>116.27</v>
      </c>
      <c r="CO29" s="1">
        <v>39717</v>
      </c>
      <c r="CP29">
        <v>106.89</v>
      </c>
      <c r="CQ29" s="1">
        <v>39748</v>
      </c>
      <c r="CR29">
        <v>63.22</v>
      </c>
      <c r="CS29" s="1">
        <v>39783</v>
      </c>
      <c r="CT29">
        <v>49.28</v>
      </c>
      <c r="CU29" s="1">
        <v>39812</v>
      </c>
      <c r="CV29">
        <v>39.03</v>
      </c>
      <c r="CW29" s="1">
        <v>39841</v>
      </c>
      <c r="CX29">
        <v>42.16</v>
      </c>
      <c r="CY29" s="1">
        <v>39870</v>
      </c>
      <c r="CZ29">
        <v>45.22</v>
      </c>
      <c r="DA29" s="1">
        <v>39898</v>
      </c>
      <c r="DB29">
        <v>54.34</v>
      </c>
      <c r="DC29" s="1">
        <v>39931</v>
      </c>
      <c r="DD29">
        <v>49.92</v>
      </c>
      <c r="DE29" s="1">
        <v>39960</v>
      </c>
      <c r="DF29">
        <v>63.45</v>
      </c>
      <c r="DG29" s="1">
        <v>39990</v>
      </c>
      <c r="DH29">
        <v>69.16</v>
      </c>
      <c r="DI29" s="1">
        <v>40023</v>
      </c>
      <c r="DJ29">
        <v>63.35</v>
      </c>
      <c r="DK29" s="1">
        <v>40050</v>
      </c>
      <c r="DL29">
        <v>72.05</v>
      </c>
      <c r="DM29" s="1">
        <v>40084</v>
      </c>
      <c r="DN29">
        <v>66.84</v>
      </c>
      <c r="DO29" s="1">
        <v>40113</v>
      </c>
      <c r="DP29">
        <v>79.55</v>
      </c>
      <c r="DQ29" s="1">
        <v>40148</v>
      </c>
      <c r="DR29">
        <v>78.37</v>
      </c>
      <c r="DS29" s="1">
        <v>40177</v>
      </c>
      <c r="DT29">
        <v>79.28</v>
      </c>
      <c r="DU29" s="1">
        <v>40206</v>
      </c>
      <c r="DV29">
        <v>73.64</v>
      </c>
      <c r="DW29" s="1">
        <v>40234</v>
      </c>
      <c r="DX29">
        <v>78.17</v>
      </c>
      <c r="DY29" s="1">
        <v>40262</v>
      </c>
      <c r="DZ29">
        <v>80.53</v>
      </c>
      <c r="EA29" s="1">
        <v>40296</v>
      </c>
      <c r="EB29">
        <v>83.22</v>
      </c>
      <c r="EC29" s="1">
        <v>40323</v>
      </c>
      <c r="ED29">
        <v>68.75</v>
      </c>
      <c r="EE29" s="1">
        <v>40357</v>
      </c>
      <c r="EF29">
        <v>78.25</v>
      </c>
      <c r="EG29" s="1">
        <v>40387</v>
      </c>
      <c r="EH29">
        <v>76.989999999999995</v>
      </c>
      <c r="EI29" s="1">
        <v>40415</v>
      </c>
      <c r="EJ29">
        <v>72.52</v>
      </c>
      <c r="EK29" s="1">
        <v>40449</v>
      </c>
      <c r="EL29">
        <v>76.180000000000007</v>
      </c>
      <c r="EM29" s="1">
        <v>40477</v>
      </c>
      <c r="EN29">
        <v>82.55</v>
      </c>
      <c r="EO29" s="1">
        <v>40513</v>
      </c>
      <c r="EP29">
        <v>86.75</v>
      </c>
      <c r="EQ29" s="1">
        <v>40542</v>
      </c>
      <c r="ER29">
        <v>89.84</v>
      </c>
      <c r="ES29" s="1">
        <v>40570</v>
      </c>
      <c r="ET29">
        <v>85.64</v>
      </c>
      <c r="EU29" s="1">
        <v>40599</v>
      </c>
      <c r="EV29">
        <v>97.88</v>
      </c>
      <c r="EW29" s="1">
        <v>40630</v>
      </c>
      <c r="EX29">
        <v>103.98</v>
      </c>
      <c r="EY29" s="1">
        <v>40660</v>
      </c>
      <c r="EZ29">
        <v>112.76</v>
      </c>
      <c r="FA29" s="1">
        <v>40689</v>
      </c>
      <c r="FB29">
        <v>100.23</v>
      </c>
      <c r="FC29" s="1">
        <v>40722</v>
      </c>
      <c r="FD29">
        <v>92.89</v>
      </c>
      <c r="FE29" s="1">
        <v>40751</v>
      </c>
      <c r="FF29">
        <v>97.4</v>
      </c>
      <c r="FG29" s="1">
        <v>40780</v>
      </c>
      <c r="FH29">
        <v>85.3</v>
      </c>
      <c r="FI29" s="1">
        <v>40814</v>
      </c>
      <c r="FJ29">
        <v>81.209999999999994</v>
      </c>
      <c r="FK29" s="1">
        <v>40841</v>
      </c>
      <c r="FL29">
        <v>93.17</v>
      </c>
      <c r="FM29" s="1">
        <v>40877</v>
      </c>
      <c r="FN29">
        <v>100.36</v>
      </c>
      <c r="FO29" s="1">
        <v>40906</v>
      </c>
      <c r="FP29">
        <v>99.65</v>
      </c>
      <c r="FQ29" s="1">
        <v>40935</v>
      </c>
      <c r="FR29">
        <v>99.56</v>
      </c>
      <c r="FS29" s="1">
        <v>40966</v>
      </c>
      <c r="FT29">
        <v>108.56</v>
      </c>
      <c r="FU29" s="1">
        <v>40996</v>
      </c>
      <c r="FV29">
        <v>105.41</v>
      </c>
      <c r="FW29" s="1">
        <v>41025</v>
      </c>
      <c r="FX29">
        <v>104.55</v>
      </c>
      <c r="FY29" s="1">
        <v>41054</v>
      </c>
      <c r="FZ29">
        <v>90.86</v>
      </c>
      <c r="GA29" s="1">
        <v>41087</v>
      </c>
      <c r="GB29">
        <v>80.209999999999994</v>
      </c>
      <c r="GC29" s="1">
        <v>41117</v>
      </c>
      <c r="GD29">
        <v>90.13</v>
      </c>
      <c r="GE29" s="1">
        <v>41148</v>
      </c>
      <c r="GF29">
        <v>95.47</v>
      </c>
      <c r="GG29" s="1">
        <v>41178</v>
      </c>
      <c r="GH29">
        <v>89.98</v>
      </c>
      <c r="GI29" s="1">
        <v>41207</v>
      </c>
      <c r="GJ29">
        <v>86.05</v>
      </c>
      <c r="GK29" s="1">
        <v>41242</v>
      </c>
      <c r="GL29">
        <v>88.07</v>
      </c>
      <c r="GM29" s="1">
        <v>41271</v>
      </c>
      <c r="GN29">
        <v>90.8</v>
      </c>
      <c r="GO29" s="1">
        <v>41302</v>
      </c>
      <c r="GP29">
        <v>96.44</v>
      </c>
      <c r="GQ29" s="1">
        <v>41332</v>
      </c>
      <c r="GR29">
        <v>92.76</v>
      </c>
      <c r="GS29" s="1">
        <v>41360</v>
      </c>
      <c r="GT29">
        <v>96.58</v>
      </c>
      <c r="GU29" s="1">
        <v>41390</v>
      </c>
      <c r="GV29">
        <v>93</v>
      </c>
      <c r="GW29" s="1">
        <v>41422</v>
      </c>
      <c r="GX29">
        <v>95.01</v>
      </c>
      <c r="GY29" s="1">
        <v>41451</v>
      </c>
      <c r="GZ29">
        <v>95.5</v>
      </c>
      <c r="HA29" s="1">
        <v>41484</v>
      </c>
      <c r="HB29">
        <v>104.55</v>
      </c>
      <c r="HC29" s="1">
        <v>41513</v>
      </c>
      <c r="HD29">
        <v>109.01</v>
      </c>
      <c r="HE29" s="1">
        <v>41543</v>
      </c>
      <c r="HF29">
        <v>103.03</v>
      </c>
      <c r="HG29" s="1">
        <v>41572</v>
      </c>
      <c r="HH29">
        <v>97.85</v>
      </c>
      <c r="HI29" s="1">
        <v>41607</v>
      </c>
      <c r="HJ29">
        <v>92.72</v>
      </c>
      <c r="HK29" s="1">
        <v>41638</v>
      </c>
      <c r="HL29">
        <v>99.29</v>
      </c>
      <c r="HM29" s="1">
        <v>41667</v>
      </c>
      <c r="HN29">
        <v>97.41</v>
      </c>
      <c r="HO29" s="1">
        <v>41697</v>
      </c>
      <c r="HP29">
        <v>102.4</v>
      </c>
      <c r="HQ29" s="1">
        <v>41724</v>
      </c>
      <c r="HR29">
        <v>100.26</v>
      </c>
      <c r="HS29" s="1">
        <v>41757</v>
      </c>
      <c r="HT29">
        <v>100.84</v>
      </c>
      <c r="HU29" s="1">
        <v>41788</v>
      </c>
      <c r="HV29">
        <v>103.58</v>
      </c>
      <c r="HW29" s="1">
        <v>41816</v>
      </c>
      <c r="HX29">
        <v>105.84</v>
      </c>
      <c r="HY29" s="1">
        <v>41849</v>
      </c>
      <c r="HZ29">
        <v>100.97</v>
      </c>
      <c r="IA29" s="1">
        <v>41877</v>
      </c>
      <c r="IB29">
        <v>93.86</v>
      </c>
      <c r="IC29" s="1">
        <v>41908</v>
      </c>
      <c r="ID29">
        <v>93.54</v>
      </c>
      <c r="IE29" s="1">
        <v>41939</v>
      </c>
      <c r="IF29">
        <v>81</v>
      </c>
      <c r="IG29" s="1">
        <v>41974</v>
      </c>
      <c r="IH29">
        <v>69</v>
      </c>
      <c r="II29" s="1">
        <v>42003</v>
      </c>
      <c r="IJ29">
        <v>54.12</v>
      </c>
      <c r="IK29" s="1">
        <v>42032</v>
      </c>
      <c r="IL29">
        <v>44.45</v>
      </c>
      <c r="IM29" s="1">
        <v>42061</v>
      </c>
      <c r="IN29">
        <v>48.17</v>
      </c>
      <c r="IO29" s="1">
        <v>42089</v>
      </c>
      <c r="IP29">
        <v>51.43</v>
      </c>
      <c r="IQ29" s="1">
        <v>42122</v>
      </c>
      <c r="IR29">
        <v>57.06</v>
      </c>
      <c r="IS29" s="1">
        <v>42151</v>
      </c>
      <c r="IT29">
        <v>57.51</v>
      </c>
      <c r="IU29" s="1">
        <v>42181</v>
      </c>
      <c r="IV29">
        <v>59.63</v>
      </c>
      <c r="IW29" s="1">
        <v>42214</v>
      </c>
      <c r="IX29">
        <v>48.79</v>
      </c>
      <c r="IY29" s="1">
        <v>42241</v>
      </c>
      <c r="IZ29">
        <v>39.31</v>
      </c>
      <c r="JA29" s="1">
        <v>42275</v>
      </c>
      <c r="JB29">
        <v>44.43</v>
      </c>
      <c r="JC29" s="1">
        <v>42304</v>
      </c>
      <c r="JD29">
        <v>43.2</v>
      </c>
      <c r="JE29" s="1">
        <v>42339</v>
      </c>
      <c r="JF29">
        <v>41.85</v>
      </c>
      <c r="JG29" s="1">
        <v>42368</v>
      </c>
      <c r="JH29">
        <v>36.6</v>
      </c>
      <c r="JI29" s="1">
        <v>42398</v>
      </c>
      <c r="JJ29">
        <v>33.619999999999997</v>
      </c>
      <c r="JK29" s="1">
        <v>42426</v>
      </c>
      <c r="JL29">
        <v>32.78</v>
      </c>
      <c r="JM29" s="1">
        <v>42457</v>
      </c>
      <c r="JN29">
        <v>39.39</v>
      </c>
      <c r="JO29" s="1">
        <v>42487</v>
      </c>
      <c r="JP29">
        <v>45.33</v>
      </c>
      <c r="JQ29" s="1">
        <v>42515</v>
      </c>
      <c r="JR29">
        <v>49.56</v>
      </c>
      <c r="JS29" s="1">
        <v>42549</v>
      </c>
      <c r="JT29">
        <v>47.85</v>
      </c>
      <c r="JU29" s="1">
        <v>42578</v>
      </c>
      <c r="JV29">
        <v>41.92</v>
      </c>
      <c r="JW29" s="1">
        <v>42607</v>
      </c>
      <c r="JX29">
        <v>47.33</v>
      </c>
      <c r="JY29" s="1">
        <v>42641</v>
      </c>
      <c r="JZ29">
        <v>47.05</v>
      </c>
      <c r="KA29" s="1">
        <v>42668</v>
      </c>
      <c r="KB29">
        <v>49.96</v>
      </c>
      <c r="KC29" s="1">
        <v>42704</v>
      </c>
      <c r="KD29">
        <v>49.44</v>
      </c>
      <c r="KE29" s="1">
        <v>42733</v>
      </c>
      <c r="KF29">
        <v>53.77</v>
      </c>
      <c r="KG29" s="1">
        <v>42762</v>
      </c>
      <c r="KH29">
        <v>53.17</v>
      </c>
      <c r="KI29" s="1">
        <v>42790</v>
      </c>
      <c r="KJ29">
        <v>53.99</v>
      </c>
      <c r="KK29" s="1">
        <v>42822</v>
      </c>
      <c r="KL29">
        <v>48.37</v>
      </c>
      <c r="KM29" s="1">
        <v>42851</v>
      </c>
      <c r="KN29">
        <v>49.62</v>
      </c>
      <c r="KO29" s="1">
        <v>42880</v>
      </c>
      <c r="KP29">
        <v>48.9</v>
      </c>
      <c r="KQ29" s="1">
        <v>42914</v>
      </c>
      <c r="KR29">
        <v>44.74</v>
      </c>
      <c r="KS29" s="1">
        <v>42943</v>
      </c>
      <c r="KT29">
        <v>49.04</v>
      </c>
      <c r="KU29" s="1">
        <v>42972</v>
      </c>
      <c r="KV29">
        <v>47.87</v>
      </c>
      <c r="KW29" s="1">
        <v>43005</v>
      </c>
      <c r="KX29">
        <v>52.14</v>
      </c>
      <c r="KY29" s="1">
        <v>43033</v>
      </c>
      <c r="KZ29">
        <v>52.18</v>
      </c>
      <c r="LA29" s="1">
        <v>43068</v>
      </c>
      <c r="LB29">
        <v>57.3</v>
      </c>
      <c r="LC29" s="1">
        <v>43097</v>
      </c>
      <c r="LD29">
        <v>59.84</v>
      </c>
      <c r="LE29" s="1">
        <v>43126</v>
      </c>
      <c r="LF29">
        <v>66.14</v>
      </c>
      <c r="LG29" s="1">
        <v>43157</v>
      </c>
      <c r="LH29">
        <v>63.91</v>
      </c>
      <c r="LI29" s="1">
        <v>43187</v>
      </c>
      <c r="LJ29">
        <v>64.38</v>
      </c>
      <c r="LK29" s="1">
        <v>43216</v>
      </c>
      <c r="LL29">
        <v>68.19</v>
      </c>
      <c r="LM29" s="1">
        <v>43245</v>
      </c>
      <c r="LN29">
        <v>67.88</v>
      </c>
      <c r="LO29" s="1">
        <v>43278</v>
      </c>
      <c r="LP29">
        <v>72.760000000000005</v>
      </c>
      <c r="LQ29" s="1">
        <v>43308</v>
      </c>
      <c r="LR29">
        <v>68.69</v>
      </c>
      <c r="LS29" s="1">
        <v>43339</v>
      </c>
      <c r="LT29">
        <v>68.87</v>
      </c>
      <c r="LU29" s="1">
        <v>43369</v>
      </c>
      <c r="LV29">
        <v>71.569999999999993</v>
      </c>
      <c r="LW29" s="1">
        <v>43398</v>
      </c>
      <c r="LX29">
        <v>67.33</v>
      </c>
      <c r="LY29" s="1">
        <v>43433</v>
      </c>
      <c r="LZ29">
        <v>51.45</v>
      </c>
      <c r="MA29" s="1">
        <v>43462</v>
      </c>
      <c r="MB29">
        <v>45.33</v>
      </c>
      <c r="MC29" s="1">
        <v>43493</v>
      </c>
      <c r="MD29">
        <v>51.99</v>
      </c>
      <c r="ME29" s="1">
        <v>43523</v>
      </c>
      <c r="MF29">
        <v>56.94</v>
      </c>
      <c r="MG29" s="1">
        <v>43551</v>
      </c>
      <c r="MH29">
        <v>59.41</v>
      </c>
      <c r="MI29" s="1">
        <v>43581</v>
      </c>
      <c r="MJ29">
        <v>63.3</v>
      </c>
      <c r="MK29" s="1">
        <v>43614</v>
      </c>
      <c r="ML29">
        <v>58.81</v>
      </c>
      <c r="MM29" s="1">
        <v>43642</v>
      </c>
      <c r="MN29">
        <v>59.38</v>
      </c>
      <c r="MO29" s="1">
        <v>43675</v>
      </c>
      <c r="MP29">
        <v>56.87</v>
      </c>
      <c r="MQ29" s="1">
        <v>43704</v>
      </c>
      <c r="MR29">
        <v>54.93</v>
      </c>
      <c r="MS29" s="1">
        <v>43734</v>
      </c>
      <c r="MT29">
        <v>56.41</v>
      </c>
      <c r="MU29" s="1">
        <v>43763</v>
      </c>
      <c r="MV29">
        <v>56.66</v>
      </c>
    </row>
    <row r="30" spans="1:360" x14ac:dyDescent="0.3">
      <c r="A30" s="1">
        <v>38324</v>
      </c>
      <c r="B30">
        <v>42.54</v>
      </c>
      <c r="C30" s="1">
        <v>38356</v>
      </c>
      <c r="D30">
        <v>43.91</v>
      </c>
      <c r="E30" s="1">
        <v>38383</v>
      </c>
      <c r="F30">
        <v>48.2</v>
      </c>
      <c r="G30" s="1">
        <v>38411</v>
      </c>
      <c r="H30">
        <v>51.75</v>
      </c>
      <c r="I30" s="1">
        <v>38441</v>
      </c>
      <c r="J30">
        <v>53.99</v>
      </c>
      <c r="K30" s="1">
        <v>38470</v>
      </c>
      <c r="L30">
        <v>51.77</v>
      </c>
      <c r="M30" s="1">
        <v>38498</v>
      </c>
      <c r="N30">
        <v>51.01</v>
      </c>
      <c r="O30" s="1">
        <v>38532</v>
      </c>
      <c r="P30">
        <v>57.26</v>
      </c>
      <c r="Q30" s="1">
        <v>38561</v>
      </c>
      <c r="R30">
        <v>59.94</v>
      </c>
      <c r="S30" s="1">
        <v>38590</v>
      </c>
      <c r="T30">
        <v>66.13</v>
      </c>
      <c r="U30" s="1">
        <v>38624</v>
      </c>
      <c r="V30">
        <v>66.790000000000006</v>
      </c>
      <c r="W30" s="1">
        <v>38651</v>
      </c>
      <c r="X30">
        <v>60.66</v>
      </c>
      <c r="Y30" s="1">
        <v>38688</v>
      </c>
      <c r="Z30" s="2">
        <v>59.32</v>
      </c>
      <c r="AA30" s="1">
        <v>38720</v>
      </c>
      <c r="AB30">
        <v>63.14</v>
      </c>
      <c r="AC30" s="1">
        <v>38747</v>
      </c>
      <c r="AD30" s="2">
        <v>68.349999999999994</v>
      </c>
      <c r="AE30" s="1">
        <v>38775</v>
      </c>
      <c r="AF30">
        <v>61</v>
      </c>
      <c r="AG30" s="1">
        <v>38805</v>
      </c>
      <c r="AH30">
        <v>66.45</v>
      </c>
      <c r="AI30" s="1">
        <v>38834</v>
      </c>
      <c r="AJ30">
        <v>70.97</v>
      </c>
      <c r="AK30" s="1">
        <v>38863</v>
      </c>
      <c r="AL30">
        <v>71.37</v>
      </c>
      <c r="AM30" s="1">
        <v>38897</v>
      </c>
      <c r="AN30">
        <v>73.52</v>
      </c>
      <c r="AO30" s="1">
        <v>38926</v>
      </c>
      <c r="AP30">
        <v>73.239999999999995</v>
      </c>
      <c r="AQ30" s="1">
        <v>38957</v>
      </c>
      <c r="AR30">
        <v>70.61</v>
      </c>
      <c r="AS30" s="1">
        <v>38988</v>
      </c>
      <c r="AT30">
        <v>62.76</v>
      </c>
      <c r="AU30" s="1">
        <v>39016</v>
      </c>
      <c r="AV30">
        <v>60.36</v>
      </c>
      <c r="AW30" s="1">
        <v>39051</v>
      </c>
      <c r="AX30">
        <v>63.13</v>
      </c>
      <c r="AY30" s="1">
        <v>39080</v>
      </c>
      <c r="AZ30">
        <v>61.05</v>
      </c>
      <c r="BA30" s="1">
        <v>39111</v>
      </c>
      <c r="BB30">
        <v>54.01</v>
      </c>
      <c r="BC30" s="1">
        <v>39140</v>
      </c>
      <c r="BD30">
        <v>61.46</v>
      </c>
      <c r="BE30" s="1">
        <v>39170</v>
      </c>
      <c r="BF30">
        <v>66.03</v>
      </c>
      <c r="BG30" s="1">
        <v>39199</v>
      </c>
      <c r="BH30">
        <v>66.459999999999994</v>
      </c>
      <c r="BI30" s="1">
        <v>39231</v>
      </c>
      <c r="BJ30">
        <v>63.15</v>
      </c>
      <c r="BK30" s="1">
        <v>39261</v>
      </c>
      <c r="BL30">
        <v>69.569999999999993</v>
      </c>
      <c r="BM30" s="1">
        <v>39293</v>
      </c>
      <c r="BN30">
        <v>76.83</v>
      </c>
      <c r="BO30" s="1">
        <v>39322</v>
      </c>
      <c r="BP30">
        <v>71.73</v>
      </c>
      <c r="BQ30" s="1">
        <v>39352</v>
      </c>
      <c r="BR30">
        <v>82.88</v>
      </c>
      <c r="BS30" s="1">
        <v>39381</v>
      </c>
      <c r="BT30">
        <v>91.86</v>
      </c>
      <c r="BU30" s="1">
        <v>39416</v>
      </c>
      <c r="BV30">
        <v>88.71</v>
      </c>
      <c r="BW30" s="1">
        <v>39447</v>
      </c>
      <c r="BX30">
        <v>95.98</v>
      </c>
      <c r="BY30" s="1">
        <v>39477</v>
      </c>
      <c r="BZ30">
        <v>92.33</v>
      </c>
      <c r="CA30" s="1">
        <v>39507</v>
      </c>
      <c r="CB30">
        <v>101.84</v>
      </c>
      <c r="CC30" s="1">
        <v>39535</v>
      </c>
      <c r="CD30">
        <v>105.62</v>
      </c>
      <c r="CE30" s="1">
        <v>39567</v>
      </c>
      <c r="CF30">
        <v>115.63</v>
      </c>
      <c r="CG30" s="1">
        <v>39597</v>
      </c>
      <c r="CH30">
        <v>126.62</v>
      </c>
      <c r="CI30" s="1">
        <v>39626</v>
      </c>
      <c r="CJ30">
        <v>140.21</v>
      </c>
      <c r="CK30" s="1">
        <v>39659</v>
      </c>
      <c r="CL30">
        <v>126.77</v>
      </c>
      <c r="CM30" s="1">
        <v>39687</v>
      </c>
      <c r="CN30">
        <v>118.15</v>
      </c>
      <c r="CO30" s="1">
        <v>39720</v>
      </c>
      <c r="CP30">
        <v>96.37</v>
      </c>
      <c r="CQ30" s="1">
        <v>39749</v>
      </c>
      <c r="CR30">
        <v>62.73</v>
      </c>
      <c r="CS30" s="1">
        <v>39784</v>
      </c>
      <c r="CT30">
        <v>46.96</v>
      </c>
      <c r="CU30" s="1">
        <v>39813</v>
      </c>
      <c r="CV30">
        <v>44.6</v>
      </c>
      <c r="CW30" s="1">
        <v>39842</v>
      </c>
      <c r="CX30">
        <v>41.44</v>
      </c>
      <c r="CY30" s="1">
        <v>39871</v>
      </c>
      <c r="CZ30">
        <v>44.76</v>
      </c>
      <c r="DA30" s="1">
        <v>39899</v>
      </c>
      <c r="DB30">
        <v>52.38</v>
      </c>
      <c r="DC30" s="1">
        <v>39932</v>
      </c>
      <c r="DD30">
        <v>50.97</v>
      </c>
      <c r="DE30" s="1">
        <v>39961</v>
      </c>
      <c r="DF30">
        <v>65.08</v>
      </c>
      <c r="DG30" s="1">
        <v>39993</v>
      </c>
      <c r="DH30">
        <v>71.489999999999995</v>
      </c>
      <c r="DI30" s="1">
        <v>40024</v>
      </c>
      <c r="DJ30">
        <v>66.94</v>
      </c>
      <c r="DK30" s="1">
        <v>40051</v>
      </c>
      <c r="DL30">
        <v>71.430000000000007</v>
      </c>
      <c r="DM30" s="1">
        <v>40085</v>
      </c>
      <c r="DN30">
        <v>66.709999999999994</v>
      </c>
      <c r="DO30" s="1">
        <v>40114</v>
      </c>
      <c r="DP30">
        <v>77.459999999999994</v>
      </c>
      <c r="DQ30" s="1">
        <v>40149</v>
      </c>
      <c r="DR30">
        <v>76.599999999999994</v>
      </c>
      <c r="DS30" s="1">
        <v>40178</v>
      </c>
      <c r="DT30">
        <v>79.36</v>
      </c>
      <c r="DU30" s="1">
        <v>40207</v>
      </c>
      <c r="DV30">
        <v>72.89</v>
      </c>
      <c r="DW30" s="1">
        <v>40235</v>
      </c>
      <c r="DX30">
        <v>79.66</v>
      </c>
      <c r="DY30" s="1">
        <v>40263</v>
      </c>
      <c r="DZ30">
        <v>80</v>
      </c>
      <c r="EA30" s="1">
        <v>40297</v>
      </c>
      <c r="EB30">
        <v>85.17</v>
      </c>
      <c r="EC30" s="1">
        <v>40324</v>
      </c>
      <c r="ED30">
        <v>71.510000000000005</v>
      </c>
      <c r="EE30" s="1">
        <v>40358</v>
      </c>
      <c r="EF30">
        <v>75.94</v>
      </c>
      <c r="EG30" s="1">
        <v>40388</v>
      </c>
      <c r="EH30">
        <v>78.36</v>
      </c>
      <c r="EI30" s="1">
        <v>40416</v>
      </c>
      <c r="EJ30">
        <v>73.36</v>
      </c>
      <c r="EK30" s="1">
        <v>40450</v>
      </c>
      <c r="EL30">
        <v>77.86</v>
      </c>
      <c r="EM30" s="1">
        <v>40478</v>
      </c>
      <c r="EN30">
        <v>81.94</v>
      </c>
      <c r="EO30" s="1">
        <v>40514</v>
      </c>
      <c r="EP30">
        <v>88</v>
      </c>
      <c r="EQ30" s="1">
        <v>40543</v>
      </c>
      <c r="ER30">
        <v>91.38</v>
      </c>
      <c r="ES30" s="1">
        <v>40571</v>
      </c>
      <c r="ET30">
        <v>89.34</v>
      </c>
      <c r="EU30" s="1">
        <v>40602</v>
      </c>
      <c r="EV30">
        <v>96.97</v>
      </c>
      <c r="EW30" s="1">
        <v>40631</v>
      </c>
      <c r="EX30">
        <v>104.79</v>
      </c>
      <c r="EY30" s="1">
        <v>40661</v>
      </c>
      <c r="EZ30">
        <v>112.86</v>
      </c>
      <c r="FA30" s="1">
        <v>40690</v>
      </c>
      <c r="FB30">
        <v>100.59</v>
      </c>
      <c r="FC30" s="1">
        <v>40723</v>
      </c>
      <c r="FD30">
        <v>94.77</v>
      </c>
      <c r="FE30" s="1">
        <v>40752</v>
      </c>
      <c r="FF30">
        <v>97.44</v>
      </c>
      <c r="FG30" s="1">
        <v>40781</v>
      </c>
      <c r="FH30">
        <v>85.37</v>
      </c>
      <c r="FI30" s="1">
        <v>40815</v>
      </c>
      <c r="FJ30">
        <v>82.14</v>
      </c>
      <c r="FK30" s="1">
        <v>40842</v>
      </c>
      <c r="FL30">
        <v>90.2</v>
      </c>
      <c r="FM30" s="1">
        <v>40878</v>
      </c>
      <c r="FN30">
        <v>100.2</v>
      </c>
      <c r="FO30" s="1">
        <v>40907</v>
      </c>
      <c r="FP30">
        <v>98.83</v>
      </c>
      <c r="FQ30" s="1">
        <v>40938</v>
      </c>
      <c r="FR30">
        <v>98.78</v>
      </c>
      <c r="FS30" s="1">
        <v>40967</v>
      </c>
      <c r="FT30">
        <v>106.55</v>
      </c>
      <c r="FU30" s="1">
        <v>40997</v>
      </c>
      <c r="FV30">
        <v>102.78</v>
      </c>
      <c r="FW30" s="1">
        <v>41026</v>
      </c>
      <c r="FX30">
        <v>104.93</v>
      </c>
      <c r="FY30" s="1">
        <v>41058</v>
      </c>
      <c r="FZ30">
        <v>90.76</v>
      </c>
      <c r="GA30" s="1">
        <v>41088</v>
      </c>
      <c r="GB30">
        <v>77.69</v>
      </c>
      <c r="GC30" s="1">
        <v>41120</v>
      </c>
      <c r="GD30">
        <v>89.78</v>
      </c>
      <c r="GE30" s="1">
        <v>41149</v>
      </c>
      <c r="GF30">
        <v>96.33</v>
      </c>
      <c r="GG30" s="1">
        <v>41179</v>
      </c>
      <c r="GH30">
        <v>91.85</v>
      </c>
      <c r="GI30" s="1">
        <v>41208</v>
      </c>
      <c r="GJ30">
        <v>86.28</v>
      </c>
      <c r="GK30" s="1">
        <v>41243</v>
      </c>
      <c r="GL30">
        <v>88.91</v>
      </c>
      <c r="GM30" s="1">
        <v>41274</v>
      </c>
      <c r="GN30">
        <v>91.82</v>
      </c>
      <c r="GO30" s="1">
        <v>41303</v>
      </c>
      <c r="GP30">
        <v>97.57</v>
      </c>
      <c r="GQ30" s="1">
        <v>41333</v>
      </c>
      <c r="GR30">
        <v>92.05</v>
      </c>
      <c r="GS30" s="1">
        <v>41361</v>
      </c>
      <c r="GT30">
        <v>97.23</v>
      </c>
      <c r="GU30" s="1">
        <v>41393</v>
      </c>
      <c r="GV30">
        <v>94.5</v>
      </c>
      <c r="GW30" s="1">
        <v>41423</v>
      </c>
      <c r="GX30">
        <v>93.13</v>
      </c>
      <c r="GY30" s="1">
        <v>41452</v>
      </c>
      <c r="GZ30">
        <v>97.05</v>
      </c>
      <c r="HA30" s="1">
        <v>41485</v>
      </c>
      <c r="HB30">
        <v>103.08</v>
      </c>
      <c r="HC30" s="1">
        <v>41514</v>
      </c>
      <c r="HD30">
        <v>110.1</v>
      </c>
      <c r="HE30" s="1">
        <v>41544</v>
      </c>
      <c r="HF30">
        <v>102.87</v>
      </c>
      <c r="HG30" s="1">
        <v>41575</v>
      </c>
      <c r="HH30">
        <v>98.68</v>
      </c>
      <c r="HI30" s="1">
        <v>41610</v>
      </c>
      <c r="HJ30">
        <v>93.82</v>
      </c>
      <c r="HK30" s="1">
        <v>41639</v>
      </c>
      <c r="HL30">
        <v>98.42</v>
      </c>
      <c r="HM30" s="1">
        <v>41668</v>
      </c>
      <c r="HN30">
        <v>97.36</v>
      </c>
      <c r="HO30" s="1">
        <v>41698</v>
      </c>
      <c r="HP30">
        <v>102.59</v>
      </c>
      <c r="HQ30" s="1">
        <v>41725</v>
      </c>
      <c r="HR30">
        <v>101.28</v>
      </c>
      <c r="HS30" s="1">
        <v>41758</v>
      </c>
      <c r="HT30">
        <v>101.28</v>
      </c>
      <c r="HU30" s="1">
        <v>41789</v>
      </c>
      <c r="HV30">
        <v>102.71</v>
      </c>
      <c r="HW30" s="1">
        <v>41817</v>
      </c>
      <c r="HX30">
        <v>105.74</v>
      </c>
      <c r="HY30" s="1">
        <v>41850</v>
      </c>
      <c r="HZ30">
        <v>100.27</v>
      </c>
      <c r="IA30" s="1">
        <v>41878</v>
      </c>
      <c r="IB30">
        <v>93.88</v>
      </c>
      <c r="IC30" s="1">
        <v>41911</v>
      </c>
      <c r="ID30">
        <v>94.57</v>
      </c>
      <c r="IE30" s="1">
        <v>41940</v>
      </c>
      <c r="IF30">
        <v>81.42</v>
      </c>
      <c r="IG30" s="1">
        <v>41975</v>
      </c>
      <c r="IH30">
        <v>66.88</v>
      </c>
      <c r="II30" s="1">
        <v>42004</v>
      </c>
      <c r="IJ30">
        <v>53.27</v>
      </c>
      <c r="IK30" s="1">
        <v>42033</v>
      </c>
      <c r="IL30">
        <v>44.53</v>
      </c>
      <c r="IM30" s="1">
        <v>42062</v>
      </c>
      <c r="IN30">
        <v>49.76</v>
      </c>
      <c r="IO30" s="1">
        <v>42090</v>
      </c>
      <c r="IP30">
        <v>48.87</v>
      </c>
      <c r="IQ30" s="1">
        <v>42123</v>
      </c>
      <c r="IR30">
        <v>58.58</v>
      </c>
      <c r="IS30" s="1">
        <v>42152</v>
      </c>
      <c r="IT30">
        <v>57.68</v>
      </c>
      <c r="IU30" s="1">
        <v>42184</v>
      </c>
      <c r="IV30">
        <v>58.33</v>
      </c>
      <c r="IW30" s="1">
        <v>42215</v>
      </c>
      <c r="IX30">
        <v>48.52</v>
      </c>
      <c r="IY30" s="1">
        <v>42242</v>
      </c>
      <c r="IZ30">
        <v>38.6</v>
      </c>
      <c r="JA30" s="1">
        <v>42276</v>
      </c>
      <c r="JB30">
        <v>45.23</v>
      </c>
      <c r="JC30" s="1">
        <v>42305</v>
      </c>
      <c r="JD30">
        <v>45.94</v>
      </c>
      <c r="JE30" s="1">
        <v>42340</v>
      </c>
      <c r="JF30">
        <v>39.94</v>
      </c>
      <c r="JG30" s="1">
        <v>42369</v>
      </c>
      <c r="JH30">
        <v>37.04</v>
      </c>
      <c r="JI30" s="1">
        <v>42401</v>
      </c>
      <c r="JJ30">
        <v>31.62</v>
      </c>
      <c r="JK30" s="1">
        <v>42429</v>
      </c>
      <c r="JL30">
        <v>33.75</v>
      </c>
      <c r="JM30" s="1">
        <v>42458</v>
      </c>
      <c r="JN30">
        <v>38.28</v>
      </c>
      <c r="JO30" s="1">
        <v>42488</v>
      </c>
      <c r="JP30">
        <v>46.03</v>
      </c>
      <c r="JQ30" s="1">
        <v>42516</v>
      </c>
      <c r="JR30">
        <v>49.48</v>
      </c>
      <c r="JS30" s="1">
        <v>42550</v>
      </c>
      <c r="JT30">
        <v>49.88</v>
      </c>
      <c r="JU30" s="1">
        <v>42579</v>
      </c>
      <c r="JV30">
        <v>41.14</v>
      </c>
      <c r="JW30" s="1">
        <v>42608</v>
      </c>
      <c r="JX30">
        <v>47.64</v>
      </c>
      <c r="JY30" s="1">
        <v>42642</v>
      </c>
      <c r="JZ30">
        <v>47.83</v>
      </c>
      <c r="KA30" s="1">
        <v>42669</v>
      </c>
      <c r="KB30">
        <v>49.18</v>
      </c>
      <c r="KC30" s="1">
        <v>42705</v>
      </c>
      <c r="KD30">
        <v>51.06</v>
      </c>
      <c r="KE30" s="1">
        <v>42734</v>
      </c>
      <c r="KF30">
        <v>53.72</v>
      </c>
      <c r="KG30" s="1">
        <v>42765</v>
      </c>
      <c r="KH30">
        <v>52.63</v>
      </c>
      <c r="KI30" s="1">
        <v>42793</v>
      </c>
      <c r="KJ30">
        <v>54.05</v>
      </c>
      <c r="KK30" s="1">
        <v>42823</v>
      </c>
      <c r="KL30">
        <v>49.51</v>
      </c>
      <c r="KM30" s="1">
        <v>42852</v>
      </c>
      <c r="KN30">
        <v>48.97</v>
      </c>
      <c r="KO30" s="1">
        <v>42881</v>
      </c>
      <c r="KP30">
        <v>49.8</v>
      </c>
      <c r="KQ30" s="1">
        <v>42915</v>
      </c>
      <c r="KR30">
        <v>44.93</v>
      </c>
      <c r="KS30" s="1">
        <v>42944</v>
      </c>
      <c r="KT30">
        <v>49.71</v>
      </c>
      <c r="KU30" s="1">
        <v>42975</v>
      </c>
      <c r="KV30">
        <v>46.57</v>
      </c>
      <c r="KW30" s="1">
        <v>43006</v>
      </c>
      <c r="KX30">
        <v>51.56</v>
      </c>
      <c r="KY30" s="1">
        <v>43034</v>
      </c>
      <c r="KZ30">
        <v>52.64</v>
      </c>
      <c r="LA30" s="1">
        <v>43069</v>
      </c>
      <c r="LB30">
        <v>57.4</v>
      </c>
      <c r="LC30" s="1">
        <v>43098</v>
      </c>
      <c r="LD30">
        <v>60.42</v>
      </c>
      <c r="LE30" s="1">
        <v>43129</v>
      </c>
      <c r="LF30">
        <v>65.56</v>
      </c>
      <c r="LG30" s="1">
        <v>43158</v>
      </c>
      <c r="LH30">
        <v>63.01</v>
      </c>
      <c r="LI30" s="1">
        <v>43188</v>
      </c>
      <c r="LJ30">
        <v>64.94</v>
      </c>
      <c r="LK30" s="1">
        <v>43217</v>
      </c>
      <c r="LL30">
        <v>68.099999999999994</v>
      </c>
      <c r="LM30" s="1">
        <v>43249</v>
      </c>
      <c r="LN30">
        <v>66.73</v>
      </c>
      <c r="LO30" s="1">
        <v>43279</v>
      </c>
      <c r="LP30">
        <v>73.45</v>
      </c>
      <c r="LQ30" s="1">
        <v>43311</v>
      </c>
      <c r="LR30">
        <v>70.13</v>
      </c>
      <c r="LS30" s="1">
        <v>43340</v>
      </c>
      <c r="LT30">
        <v>68.53</v>
      </c>
      <c r="LU30" s="1">
        <v>43370</v>
      </c>
      <c r="LV30">
        <v>72.12</v>
      </c>
      <c r="LW30" s="1">
        <v>43399</v>
      </c>
      <c r="LX30">
        <v>67.59</v>
      </c>
      <c r="LY30" s="1">
        <v>43434</v>
      </c>
      <c r="LZ30">
        <v>50.93</v>
      </c>
      <c r="MA30" s="1">
        <v>43465</v>
      </c>
      <c r="MB30">
        <v>45.41</v>
      </c>
      <c r="MC30" s="1">
        <v>43494</v>
      </c>
      <c r="MD30">
        <v>53.31</v>
      </c>
      <c r="ME30" s="1">
        <v>43524</v>
      </c>
      <c r="MF30">
        <v>57.22</v>
      </c>
      <c r="MG30" s="1">
        <v>43552</v>
      </c>
      <c r="MH30">
        <v>59.3</v>
      </c>
      <c r="MI30" s="1">
        <v>43584</v>
      </c>
      <c r="MJ30">
        <v>63.5</v>
      </c>
      <c r="MK30" s="1">
        <v>43615</v>
      </c>
      <c r="ML30">
        <v>56.59</v>
      </c>
      <c r="MM30" s="1">
        <v>43643</v>
      </c>
      <c r="MN30">
        <v>59.43</v>
      </c>
      <c r="MO30" s="1">
        <v>43676</v>
      </c>
      <c r="MP30">
        <v>58.05</v>
      </c>
      <c r="MQ30" s="1">
        <v>43705</v>
      </c>
      <c r="MR30">
        <v>55.78</v>
      </c>
      <c r="MS30" s="1">
        <v>43735</v>
      </c>
      <c r="MT30">
        <v>55.91</v>
      </c>
      <c r="MU30" s="1">
        <v>43766</v>
      </c>
      <c r="MV30">
        <v>55.81</v>
      </c>
    </row>
    <row r="31" spans="1:360" x14ac:dyDescent="0.3">
      <c r="A31" s="1">
        <v>38327</v>
      </c>
      <c r="B31">
        <v>42.98</v>
      </c>
      <c r="C31" s="1">
        <v>38357</v>
      </c>
      <c r="D31">
        <v>43.39</v>
      </c>
      <c r="E31" s="1">
        <v>38384</v>
      </c>
      <c r="F31">
        <v>47.12</v>
      </c>
      <c r="G31" s="1">
        <v>38412</v>
      </c>
      <c r="H31">
        <v>51.68</v>
      </c>
      <c r="I31" s="1">
        <v>38442</v>
      </c>
      <c r="J31">
        <v>55.4</v>
      </c>
      <c r="K31" s="1">
        <v>38471</v>
      </c>
      <c r="L31">
        <v>49.72</v>
      </c>
      <c r="M31" s="1">
        <v>38499</v>
      </c>
      <c r="N31">
        <v>51.85</v>
      </c>
      <c r="O31" s="1">
        <v>38533</v>
      </c>
      <c r="P31">
        <v>56.5</v>
      </c>
      <c r="Q31" s="1">
        <v>38562</v>
      </c>
      <c r="R31">
        <v>60.57</v>
      </c>
      <c r="S31" s="1">
        <v>38593</v>
      </c>
      <c r="T31">
        <v>67.2</v>
      </c>
      <c r="U31" s="1">
        <v>38625</v>
      </c>
      <c r="V31">
        <v>66.239999999999995</v>
      </c>
      <c r="W31" s="1">
        <v>38652</v>
      </c>
      <c r="X31">
        <v>61.09</v>
      </c>
      <c r="Y31" s="1">
        <v>38691</v>
      </c>
      <c r="Z31" s="2">
        <v>59.91</v>
      </c>
      <c r="AA31" s="1">
        <v>38721</v>
      </c>
      <c r="AB31">
        <v>63.42</v>
      </c>
      <c r="AC31" s="1">
        <v>38748</v>
      </c>
      <c r="AD31" s="2">
        <v>67.92</v>
      </c>
      <c r="AE31" s="1">
        <v>38776</v>
      </c>
      <c r="AF31">
        <v>61.41</v>
      </c>
      <c r="AG31" s="1">
        <v>38806</v>
      </c>
      <c r="AH31">
        <v>67.150000000000006</v>
      </c>
      <c r="AI31" s="1">
        <v>38835</v>
      </c>
      <c r="AJ31">
        <v>71.88</v>
      </c>
      <c r="AK31" s="1">
        <v>38867</v>
      </c>
      <c r="AL31">
        <v>72.03</v>
      </c>
      <c r="AM31" s="1">
        <v>38898</v>
      </c>
      <c r="AN31">
        <v>73.930000000000007</v>
      </c>
      <c r="AO31" s="1">
        <v>38929</v>
      </c>
      <c r="AP31">
        <v>74.400000000000006</v>
      </c>
      <c r="AQ31" s="1">
        <v>38958</v>
      </c>
      <c r="AR31">
        <v>69.709999999999994</v>
      </c>
      <c r="AS31" s="1">
        <v>38989</v>
      </c>
      <c r="AT31">
        <v>62.91</v>
      </c>
      <c r="AU31" s="1">
        <v>39017</v>
      </c>
      <c r="AV31">
        <v>60.75</v>
      </c>
      <c r="AW31" s="1">
        <v>39052</v>
      </c>
      <c r="AX31">
        <v>63.43</v>
      </c>
      <c r="AY31" s="1">
        <v>39084</v>
      </c>
      <c r="AZ31">
        <v>61.05</v>
      </c>
      <c r="BA31" s="1">
        <v>39112</v>
      </c>
      <c r="BB31">
        <v>56.97</v>
      </c>
      <c r="BC31" s="1">
        <v>39141</v>
      </c>
      <c r="BD31">
        <v>61.79</v>
      </c>
      <c r="BE31" s="1">
        <v>39171</v>
      </c>
      <c r="BF31">
        <v>65.87</v>
      </c>
      <c r="BG31" s="1">
        <v>39202</v>
      </c>
      <c r="BH31">
        <v>65.709999999999994</v>
      </c>
      <c r="BI31" s="1">
        <v>39232</v>
      </c>
      <c r="BJ31">
        <v>63.49</v>
      </c>
      <c r="BK31" s="1">
        <v>39262</v>
      </c>
      <c r="BL31">
        <v>70.680000000000007</v>
      </c>
      <c r="BM31" s="1">
        <v>39294</v>
      </c>
      <c r="BN31">
        <v>78.209999999999994</v>
      </c>
      <c r="BO31" s="1">
        <v>39323</v>
      </c>
      <c r="BP31">
        <v>73.510000000000005</v>
      </c>
      <c r="BQ31" s="1">
        <v>39353</v>
      </c>
      <c r="BR31">
        <v>81.66</v>
      </c>
      <c r="BS31" s="1">
        <v>39384</v>
      </c>
      <c r="BT31">
        <v>93.53</v>
      </c>
      <c r="BU31" s="1">
        <v>39419</v>
      </c>
      <c r="BV31">
        <v>89.31</v>
      </c>
      <c r="BW31" s="1">
        <v>39449</v>
      </c>
      <c r="BX31">
        <v>99.62</v>
      </c>
      <c r="BY31" s="1">
        <v>39478</v>
      </c>
      <c r="BZ31">
        <v>91.75</v>
      </c>
      <c r="CA31" s="1">
        <v>39510</v>
      </c>
      <c r="CB31">
        <v>102.45</v>
      </c>
      <c r="CC31" s="1">
        <v>39538</v>
      </c>
      <c r="CD31">
        <v>101.58</v>
      </c>
      <c r="CE31" s="1">
        <v>39568</v>
      </c>
      <c r="CF31">
        <v>113.46</v>
      </c>
      <c r="CG31" s="1">
        <v>39598</v>
      </c>
      <c r="CH31">
        <v>127.35</v>
      </c>
      <c r="CI31" s="1">
        <v>39629</v>
      </c>
      <c r="CJ31">
        <v>140</v>
      </c>
      <c r="CK31" s="1">
        <v>39660</v>
      </c>
      <c r="CL31">
        <v>124.08</v>
      </c>
      <c r="CM31" s="1">
        <v>39688</v>
      </c>
      <c r="CN31">
        <v>115.59</v>
      </c>
      <c r="CO31" s="1">
        <v>39721</v>
      </c>
      <c r="CP31">
        <v>100.64</v>
      </c>
      <c r="CQ31" s="1">
        <v>39750</v>
      </c>
      <c r="CR31">
        <v>67.5</v>
      </c>
      <c r="CS31" s="1">
        <v>39785</v>
      </c>
      <c r="CT31">
        <v>46.79</v>
      </c>
      <c r="CU31" s="1">
        <v>39815</v>
      </c>
      <c r="CV31">
        <v>46.34</v>
      </c>
      <c r="CW31" s="1">
        <v>39843</v>
      </c>
      <c r="CX31">
        <v>41.68</v>
      </c>
      <c r="CY31" s="1">
        <v>39874</v>
      </c>
      <c r="CZ31">
        <v>40.15</v>
      </c>
      <c r="DA31" s="1">
        <v>39902</v>
      </c>
      <c r="DB31">
        <v>48.41</v>
      </c>
      <c r="DC31" s="1">
        <v>39933</v>
      </c>
      <c r="DD31">
        <v>51.12</v>
      </c>
      <c r="DE31" s="1">
        <v>39962</v>
      </c>
      <c r="DF31">
        <v>66.31</v>
      </c>
      <c r="DG31" s="1">
        <v>39994</v>
      </c>
      <c r="DH31">
        <v>69.89</v>
      </c>
      <c r="DI31" s="1">
        <v>40025</v>
      </c>
      <c r="DJ31">
        <v>69.45</v>
      </c>
      <c r="DK31" s="1">
        <v>40052</v>
      </c>
      <c r="DL31">
        <v>72.489999999999995</v>
      </c>
      <c r="DM31" s="1">
        <v>40086</v>
      </c>
      <c r="DN31">
        <v>70.61</v>
      </c>
      <c r="DO31" s="1">
        <v>40115</v>
      </c>
      <c r="DP31">
        <v>79.87</v>
      </c>
      <c r="DQ31" s="1">
        <v>40150</v>
      </c>
      <c r="DR31">
        <v>76.459999999999994</v>
      </c>
      <c r="DS31" s="1">
        <v>40182</v>
      </c>
      <c r="DT31">
        <v>81.510000000000005</v>
      </c>
      <c r="DU31" s="1">
        <v>40210</v>
      </c>
      <c r="DV31">
        <v>74.430000000000007</v>
      </c>
      <c r="DW31" s="1">
        <v>40238</v>
      </c>
      <c r="DX31">
        <v>78.7</v>
      </c>
      <c r="DY31" s="1">
        <v>40266</v>
      </c>
      <c r="DZ31">
        <v>82.17</v>
      </c>
      <c r="EA31" s="1">
        <v>40298</v>
      </c>
      <c r="EB31">
        <v>86.15</v>
      </c>
      <c r="EC31" s="1">
        <v>40325</v>
      </c>
      <c r="ED31">
        <v>74.55</v>
      </c>
      <c r="EE31" s="1">
        <v>40359</v>
      </c>
      <c r="EF31">
        <v>75.63</v>
      </c>
      <c r="EG31" s="1">
        <v>40389</v>
      </c>
      <c r="EH31">
        <v>78.95</v>
      </c>
      <c r="EI31" s="1">
        <v>40417</v>
      </c>
      <c r="EJ31">
        <v>75.17</v>
      </c>
      <c r="EK31" s="1">
        <v>40451</v>
      </c>
      <c r="EL31">
        <v>79.97</v>
      </c>
      <c r="EM31" s="1">
        <v>40479</v>
      </c>
      <c r="EN31">
        <v>82.18</v>
      </c>
      <c r="EO31" s="1">
        <v>40515</v>
      </c>
      <c r="EP31">
        <v>89.19</v>
      </c>
      <c r="EQ31" s="1">
        <v>40546</v>
      </c>
      <c r="ER31">
        <v>91.55</v>
      </c>
      <c r="ES31" s="1">
        <v>40574</v>
      </c>
      <c r="ET31">
        <v>92.19</v>
      </c>
      <c r="EU31" s="1">
        <v>40603</v>
      </c>
      <c r="EV31">
        <v>99.63</v>
      </c>
      <c r="EW31" s="1">
        <v>40632</v>
      </c>
      <c r="EX31">
        <v>104.27</v>
      </c>
      <c r="EY31" s="1">
        <v>40662</v>
      </c>
      <c r="EZ31">
        <v>113.93</v>
      </c>
      <c r="FA31" s="1">
        <v>40694</v>
      </c>
      <c r="FB31">
        <v>102.7</v>
      </c>
      <c r="FC31" s="1">
        <v>40724</v>
      </c>
      <c r="FD31">
        <v>95.42</v>
      </c>
      <c r="FE31" s="1">
        <v>40753</v>
      </c>
      <c r="FF31">
        <v>95.7</v>
      </c>
      <c r="FG31" s="1">
        <v>40784</v>
      </c>
      <c r="FH31">
        <v>87.27</v>
      </c>
      <c r="FI31" s="1">
        <v>40816</v>
      </c>
      <c r="FJ31">
        <v>79.2</v>
      </c>
      <c r="FK31" s="1">
        <v>40843</v>
      </c>
      <c r="FL31">
        <v>93.96</v>
      </c>
      <c r="FM31" s="1">
        <v>40879</v>
      </c>
      <c r="FN31">
        <v>100.96</v>
      </c>
      <c r="FO31" s="1">
        <v>40911</v>
      </c>
      <c r="FP31">
        <v>102.96</v>
      </c>
      <c r="FQ31" s="1">
        <v>40939</v>
      </c>
      <c r="FR31">
        <v>98.48</v>
      </c>
      <c r="FS31" s="1">
        <v>40968</v>
      </c>
      <c r="FT31">
        <v>107.07</v>
      </c>
      <c r="FU31" s="1">
        <v>40998</v>
      </c>
      <c r="FV31">
        <v>103.02</v>
      </c>
      <c r="FW31" s="1">
        <v>41029</v>
      </c>
      <c r="FX31">
        <v>104.87</v>
      </c>
      <c r="FY31" s="1">
        <v>41059</v>
      </c>
      <c r="FZ31">
        <v>87.82</v>
      </c>
      <c r="GA31" s="1">
        <v>41089</v>
      </c>
      <c r="GB31">
        <v>84.96</v>
      </c>
      <c r="GC31" s="1">
        <v>41121</v>
      </c>
      <c r="GD31">
        <v>88.06</v>
      </c>
      <c r="GE31" s="1">
        <v>41150</v>
      </c>
      <c r="GF31">
        <v>95.49</v>
      </c>
      <c r="GG31" s="1">
        <v>41180</v>
      </c>
      <c r="GH31">
        <v>92.19</v>
      </c>
      <c r="GI31" s="1">
        <v>41211</v>
      </c>
      <c r="GJ31">
        <v>85.54</v>
      </c>
      <c r="GK31" s="1">
        <v>41246</v>
      </c>
      <c r="GL31">
        <v>89.09</v>
      </c>
      <c r="GM31" s="1">
        <v>41276</v>
      </c>
      <c r="GN31">
        <v>93.12</v>
      </c>
      <c r="GO31" s="1">
        <v>41304</v>
      </c>
      <c r="GP31">
        <v>97.94</v>
      </c>
      <c r="GQ31" s="1">
        <v>41334</v>
      </c>
      <c r="GR31">
        <v>90.68</v>
      </c>
      <c r="GS31" s="1">
        <v>41365</v>
      </c>
      <c r="GT31">
        <v>97.07</v>
      </c>
      <c r="GU31" s="1">
        <v>41394</v>
      </c>
      <c r="GV31">
        <v>93.46</v>
      </c>
      <c r="GW31" s="1">
        <v>41424</v>
      </c>
      <c r="GX31">
        <v>93.61</v>
      </c>
      <c r="GY31" s="1">
        <v>41453</v>
      </c>
      <c r="GZ31">
        <v>96.56</v>
      </c>
      <c r="HA31" s="1">
        <v>41486</v>
      </c>
      <c r="HB31">
        <v>105.03</v>
      </c>
      <c r="HC31" s="1">
        <v>41515</v>
      </c>
      <c r="HD31">
        <v>108.8</v>
      </c>
      <c r="HE31" s="1">
        <v>41547</v>
      </c>
      <c r="HF31">
        <v>102.33</v>
      </c>
      <c r="HG31" s="1">
        <v>41576</v>
      </c>
      <c r="HH31">
        <v>98.2</v>
      </c>
      <c r="HI31" s="1">
        <v>41611</v>
      </c>
      <c r="HJ31">
        <v>96.04</v>
      </c>
      <c r="HK31" s="1">
        <v>41641</v>
      </c>
      <c r="HL31">
        <v>95.44</v>
      </c>
      <c r="HM31" s="1">
        <v>41669</v>
      </c>
      <c r="HN31">
        <v>98.23</v>
      </c>
      <c r="HO31" s="1">
        <v>41701</v>
      </c>
      <c r="HP31">
        <v>104.92</v>
      </c>
      <c r="HQ31" s="1">
        <v>41726</v>
      </c>
      <c r="HR31">
        <v>101.67</v>
      </c>
      <c r="HS31" s="1">
        <v>41759</v>
      </c>
      <c r="HT31">
        <v>99.74</v>
      </c>
      <c r="HU31" s="1">
        <v>41792</v>
      </c>
      <c r="HV31">
        <v>102.47</v>
      </c>
      <c r="HW31" s="1">
        <v>41820</v>
      </c>
      <c r="HX31">
        <v>105.37</v>
      </c>
      <c r="HY31" s="1">
        <v>41851</v>
      </c>
      <c r="HZ31">
        <v>98.17</v>
      </c>
      <c r="IA31" s="1">
        <v>41879</v>
      </c>
      <c r="IB31">
        <v>94.55</v>
      </c>
      <c r="IC31" s="1">
        <v>41912</v>
      </c>
      <c r="ID31">
        <v>91.16</v>
      </c>
      <c r="IE31" s="1">
        <v>41941</v>
      </c>
      <c r="IF31">
        <v>82.2</v>
      </c>
      <c r="IG31" s="1">
        <v>41976</v>
      </c>
      <c r="IH31">
        <v>67.38</v>
      </c>
      <c r="II31" s="1">
        <v>42006</v>
      </c>
      <c r="IJ31">
        <v>52.69</v>
      </c>
      <c r="IK31" s="1">
        <v>42034</v>
      </c>
      <c r="IL31">
        <v>48.24</v>
      </c>
      <c r="IM31" s="1">
        <v>42065</v>
      </c>
      <c r="IN31">
        <v>49.59</v>
      </c>
      <c r="IO31" s="1">
        <v>42093</v>
      </c>
      <c r="IP31">
        <v>48.68</v>
      </c>
      <c r="IQ31" s="1">
        <v>42124</v>
      </c>
      <c r="IR31">
        <v>59.63</v>
      </c>
      <c r="IS31" s="1">
        <v>42153</v>
      </c>
      <c r="IT31">
        <v>60.3</v>
      </c>
      <c r="IU31" s="1">
        <v>42185</v>
      </c>
      <c r="IV31">
        <v>59.47</v>
      </c>
      <c r="IW31" s="1">
        <v>42216</v>
      </c>
      <c r="IX31">
        <v>47.12</v>
      </c>
      <c r="IY31" s="1">
        <v>42243</v>
      </c>
      <c r="IZ31">
        <v>42.56</v>
      </c>
      <c r="JA31" s="1">
        <v>42277</v>
      </c>
      <c r="JB31">
        <v>45.09</v>
      </c>
      <c r="JC31" s="1">
        <v>42306</v>
      </c>
      <c r="JD31">
        <v>46.06</v>
      </c>
      <c r="JE31" s="1">
        <v>42341</v>
      </c>
      <c r="JF31">
        <v>41.08</v>
      </c>
      <c r="JG31" s="1">
        <v>42373</v>
      </c>
      <c r="JH31">
        <v>36.76</v>
      </c>
      <c r="JI31" s="1">
        <v>42402</v>
      </c>
      <c r="JJ31">
        <v>29.88</v>
      </c>
      <c r="JK31" s="1">
        <v>42430</v>
      </c>
      <c r="JL31">
        <v>34.4</v>
      </c>
      <c r="JM31" s="1">
        <v>42459</v>
      </c>
      <c r="JN31">
        <v>38.32</v>
      </c>
      <c r="JO31" s="1">
        <v>42489</v>
      </c>
      <c r="JP31">
        <v>45.92</v>
      </c>
      <c r="JQ31" s="1">
        <v>42517</v>
      </c>
      <c r="JR31">
        <v>49.33</v>
      </c>
      <c r="JS31" s="1">
        <v>42551</v>
      </c>
      <c r="JT31">
        <v>48.33</v>
      </c>
      <c r="JU31" s="1">
        <v>42580</v>
      </c>
      <c r="JV31">
        <v>41.6</v>
      </c>
      <c r="JW31" s="1">
        <v>42611</v>
      </c>
      <c r="JX31">
        <v>46.98</v>
      </c>
      <c r="JY31" s="1">
        <v>42643</v>
      </c>
      <c r="JZ31">
        <v>48.24</v>
      </c>
      <c r="KA31" s="1">
        <v>42670</v>
      </c>
      <c r="KB31">
        <v>49.72</v>
      </c>
      <c r="KC31" s="1">
        <v>42706</v>
      </c>
      <c r="KD31">
        <v>51.68</v>
      </c>
      <c r="KE31" s="1">
        <v>42738</v>
      </c>
      <c r="KF31">
        <v>52.33</v>
      </c>
      <c r="KG31" s="1">
        <v>42766</v>
      </c>
      <c r="KH31">
        <v>52.81</v>
      </c>
      <c r="KI31" s="1">
        <v>42794</v>
      </c>
      <c r="KJ31">
        <v>54.01</v>
      </c>
      <c r="KK31" s="1">
        <v>42824</v>
      </c>
      <c r="KL31">
        <v>50.35</v>
      </c>
      <c r="KM31" s="1">
        <v>42853</v>
      </c>
      <c r="KN31">
        <v>49.33</v>
      </c>
      <c r="KO31" s="1">
        <v>42885</v>
      </c>
      <c r="KP31">
        <v>49.66</v>
      </c>
      <c r="KQ31" s="1">
        <v>42916</v>
      </c>
      <c r="KR31">
        <v>46.04</v>
      </c>
      <c r="KS31" s="1">
        <v>42947</v>
      </c>
      <c r="KT31">
        <v>50.17</v>
      </c>
      <c r="KU31" s="1">
        <v>42976</v>
      </c>
      <c r="KV31">
        <v>46.44</v>
      </c>
      <c r="KW31" s="1">
        <v>43007</v>
      </c>
      <c r="KX31">
        <v>51.67</v>
      </c>
      <c r="KY31" s="1">
        <v>43035</v>
      </c>
      <c r="KZ31">
        <v>53.9</v>
      </c>
      <c r="LA31" s="1">
        <v>43070</v>
      </c>
      <c r="LB31">
        <v>58.36</v>
      </c>
      <c r="LC31" s="1">
        <v>43102</v>
      </c>
      <c r="LD31">
        <v>60.37</v>
      </c>
      <c r="LE31" s="1">
        <v>43130</v>
      </c>
      <c r="LF31">
        <v>64.5</v>
      </c>
      <c r="LG31" s="1">
        <v>43159</v>
      </c>
      <c r="LH31">
        <v>61.64</v>
      </c>
      <c r="LI31" s="1">
        <v>43192</v>
      </c>
      <c r="LJ31">
        <v>63.01</v>
      </c>
      <c r="LK31" s="1">
        <v>43220</v>
      </c>
      <c r="LL31">
        <v>68.569999999999993</v>
      </c>
      <c r="LM31" s="1">
        <v>43250</v>
      </c>
      <c r="LN31">
        <v>68.209999999999994</v>
      </c>
      <c r="LO31" s="1">
        <v>43280</v>
      </c>
      <c r="LP31">
        <v>74.150000000000006</v>
      </c>
      <c r="LQ31" s="1">
        <v>43312</v>
      </c>
      <c r="LR31">
        <v>68.760000000000005</v>
      </c>
      <c r="LS31" s="1">
        <v>43341</v>
      </c>
      <c r="LT31">
        <v>69.510000000000005</v>
      </c>
      <c r="LU31" s="1">
        <v>43371</v>
      </c>
      <c r="LV31">
        <v>73.25</v>
      </c>
      <c r="LW31" s="1">
        <v>43402</v>
      </c>
      <c r="LX31">
        <v>67.040000000000006</v>
      </c>
      <c r="LY31" s="1">
        <v>43437</v>
      </c>
      <c r="LZ31">
        <v>52.95</v>
      </c>
      <c r="MA31" s="1">
        <v>43467</v>
      </c>
      <c r="MB31">
        <v>46.54</v>
      </c>
      <c r="MC31" s="1">
        <v>43495</v>
      </c>
      <c r="MD31">
        <v>54.23</v>
      </c>
      <c r="ME31" s="1">
        <v>43525</v>
      </c>
      <c r="MF31">
        <v>55.8</v>
      </c>
      <c r="MG31" s="1">
        <v>43553</v>
      </c>
      <c r="MH31">
        <v>60.14</v>
      </c>
      <c r="MI31" s="1">
        <v>43585</v>
      </c>
      <c r="MJ31">
        <v>63.91</v>
      </c>
      <c r="MK31" s="1">
        <v>43616</v>
      </c>
      <c r="ML31">
        <v>53.5</v>
      </c>
      <c r="MM31" s="1">
        <v>43644</v>
      </c>
      <c r="MN31">
        <v>58.47</v>
      </c>
      <c r="MO31" s="1">
        <v>43677</v>
      </c>
      <c r="MP31">
        <v>58.58</v>
      </c>
      <c r="MQ31" s="1">
        <v>43706</v>
      </c>
      <c r="MR31">
        <v>56.71</v>
      </c>
      <c r="MS31" s="1">
        <v>43738</v>
      </c>
      <c r="MT31">
        <v>54.07</v>
      </c>
      <c r="MU31" s="1">
        <v>43767</v>
      </c>
      <c r="MV31">
        <v>55.54</v>
      </c>
    </row>
    <row r="32" spans="1:360" x14ac:dyDescent="0.3">
      <c r="A32" s="1">
        <v>38328</v>
      </c>
      <c r="B32">
        <v>41.46</v>
      </c>
      <c r="C32" s="1">
        <v>38358</v>
      </c>
      <c r="D32">
        <v>45.56</v>
      </c>
      <c r="E32" s="1">
        <v>38385</v>
      </c>
      <c r="F32">
        <v>46.69</v>
      </c>
      <c r="G32" s="1">
        <v>38413</v>
      </c>
      <c r="H32">
        <v>53.05</v>
      </c>
      <c r="I32" s="1">
        <v>38443</v>
      </c>
      <c r="J32">
        <v>57.27</v>
      </c>
      <c r="K32" s="1">
        <v>38474</v>
      </c>
      <c r="L32">
        <v>50.92</v>
      </c>
      <c r="M32" s="1">
        <v>38503</v>
      </c>
      <c r="N32">
        <v>51.97</v>
      </c>
      <c r="O32" s="1">
        <v>38534</v>
      </c>
      <c r="P32">
        <v>58.75</v>
      </c>
      <c r="Q32" s="1">
        <v>38565</v>
      </c>
      <c r="R32">
        <v>61.57</v>
      </c>
      <c r="S32" s="1">
        <v>38594</v>
      </c>
      <c r="T32">
        <v>69.81</v>
      </c>
      <c r="U32" s="1">
        <v>38628</v>
      </c>
      <c r="V32">
        <v>65.47</v>
      </c>
      <c r="W32" s="1">
        <v>38653</v>
      </c>
      <c r="X32">
        <v>61.22</v>
      </c>
      <c r="Y32" s="1">
        <v>38692</v>
      </c>
      <c r="Z32" s="2">
        <v>59.94</v>
      </c>
      <c r="AA32" s="1">
        <v>38722</v>
      </c>
      <c r="AB32">
        <v>62.79</v>
      </c>
      <c r="AC32" s="1">
        <v>38749</v>
      </c>
      <c r="AD32" s="2">
        <v>66.56</v>
      </c>
      <c r="AE32" s="1">
        <v>38777</v>
      </c>
      <c r="AF32">
        <v>61.97</v>
      </c>
      <c r="AG32" s="1">
        <v>38807</v>
      </c>
      <c r="AH32">
        <v>66.63</v>
      </c>
      <c r="AI32" s="1">
        <v>38838</v>
      </c>
      <c r="AJ32">
        <v>73.7</v>
      </c>
      <c r="AK32" s="1">
        <v>38868</v>
      </c>
      <c r="AL32">
        <v>71.290000000000006</v>
      </c>
      <c r="AM32" s="1">
        <v>38901</v>
      </c>
      <c r="AN32">
        <v>73.930000000000007</v>
      </c>
      <c r="AO32" s="1">
        <v>38930</v>
      </c>
      <c r="AP32">
        <v>74.91</v>
      </c>
      <c r="AQ32" s="1">
        <v>38959</v>
      </c>
      <c r="AR32">
        <v>70.03</v>
      </c>
      <c r="AS32" s="1">
        <v>38992</v>
      </c>
      <c r="AT32">
        <v>61.03</v>
      </c>
      <c r="AU32" s="1">
        <v>39020</v>
      </c>
      <c r="AV32">
        <v>58.36</v>
      </c>
      <c r="AW32" s="1">
        <v>39055</v>
      </c>
      <c r="AX32">
        <v>62.44</v>
      </c>
      <c r="AY32" s="1">
        <v>39085</v>
      </c>
      <c r="AZ32">
        <v>58.32</v>
      </c>
      <c r="BA32" s="1">
        <v>39113</v>
      </c>
      <c r="BB32">
        <v>58.14</v>
      </c>
      <c r="BC32" s="1">
        <v>39142</v>
      </c>
      <c r="BD32">
        <v>62</v>
      </c>
      <c r="BE32" s="1">
        <v>39174</v>
      </c>
      <c r="BF32">
        <v>65.94</v>
      </c>
      <c r="BG32" s="1">
        <v>39203</v>
      </c>
      <c r="BH32">
        <v>64.400000000000006</v>
      </c>
      <c r="BI32" s="1">
        <v>39233</v>
      </c>
      <c r="BJ32">
        <v>64.010000000000005</v>
      </c>
      <c r="BK32" s="1">
        <v>39265</v>
      </c>
      <c r="BL32">
        <v>71.09</v>
      </c>
      <c r="BM32" s="1">
        <v>39295</v>
      </c>
      <c r="BN32">
        <v>76.53</v>
      </c>
      <c r="BO32" s="1">
        <v>39324</v>
      </c>
      <c r="BP32">
        <v>73.36</v>
      </c>
      <c r="BQ32" s="1">
        <v>39356</v>
      </c>
      <c r="BR32">
        <v>80.239999999999995</v>
      </c>
      <c r="BS32" s="1">
        <v>39385</v>
      </c>
      <c r="BT32">
        <v>90.38</v>
      </c>
      <c r="BU32" s="1">
        <v>39420</v>
      </c>
      <c r="BV32">
        <v>88.32</v>
      </c>
      <c r="BW32" s="1">
        <v>39450</v>
      </c>
      <c r="BX32">
        <v>99.18</v>
      </c>
      <c r="BY32" s="1">
        <v>39479</v>
      </c>
      <c r="BZ32">
        <v>88.96</v>
      </c>
      <c r="CA32" s="1">
        <v>39511</v>
      </c>
      <c r="CB32">
        <v>99.52</v>
      </c>
      <c r="CC32" s="1">
        <v>39539</v>
      </c>
      <c r="CD32">
        <v>100.98</v>
      </c>
      <c r="CE32" s="1">
        <v>39569</v>
      </c>
      <c r="CF32">
        <v>112.52</v>
      </c>
      <c r="CG32" s="1">
        <v>39601</v>
      </c>
      <c r="CH32">
        <v>127.76</v>
      </c>
      <c r="CI32" s="1">
        <v>39630</v>
      </c>
      <c r="CJ32">
        <v>140.97</v>
      </c>
      <c r="CK32" s="1">
        <v>39661</v>
      </c>
      <c r="CL32">
        <v>125.1</v>
      </c>
      <c r="CM32" s="1">
        <v>39689</v>
      </c>
      <c r="CN32">
        <v>115.46</v>
      </c>
      <c r="CO32" s="1">
        <v>39722</v>
      </c>
      <c r="CP32">
        <v>98.53</v>
      </c>
      <c r="CQ32" s="1">
        <v>39751</v>
      </c>
      <c r="CR32">
        <v>65.959999999999994</v>
      </c>
      <c r="CS32" s="1">
        <v>39786</v>
      </c>
      <c r="CT32">
        <v>43.67</v>
      </c>
      <c r="CU32" s="1">
        <v>39818</v>
      </c>
      <c r="CV32">
        <v>48.81</v>
      </c>
      <c r="CW32" s="1">
        <v>39846</v>
      </c>
      <c r="CX32">
        <v>40.08</v>
      </c>
      <c r="CY32" s="1">
        <v>39875</v>
      </c>
      <c r="CZ32">
        <v>41.65</v>
      </c>
      <c r="DA32" s="1">
        <v>39903</v>
      </c>
      <c r="DB32">
        <v>49.66</v>
      </c>
      <c r="DC32" s="1">
        <v>39934</v>
      </c>
      <c r="DD32">
        <v>53.2</v>
      </c>
      <c r="DE32" s="1">
        <v>39965</v>
      </c>
      <c r="DF32">
        <v>68.58</v>
      </c>
      <c r="DG32" s="1">
        <v>39995</v>
      </c>
      <c r="DH32">
        <v>69.31</v>
      </c>
      <c r="DI32" s="1">
        <v>40028</v>
      </c>
      <c r="DJ32">
        <v>71.58</v>
      </c>
      <c r="DK32" s="1">
        <v>40053</v>
      </c>
      <c r="DL32">
        <v>72.739999999999995</v>
      </c>
      <c r="DM32" s="1">
        <v>40087</v>
      </c>
      <c r="DN32">
        <v>70.819999999999993</v>
      </c>
      <c r="DO32" s="1">
        <v>40116</v>
      </c>
      <c r="DP32">
        <v>77</v>
      </c>
      <c r="DQ32" s="1">
        <v>40151</v>
      </c>
      <c r="DR32">
        <v>75.47</v>
      </c>
      <c r="DS32" s="1">
        <v>40183</v>
      </c>
      <c r="DT32">
        <v>81.77</v>
      </c>
      <c r="DU32" s="1">
        <v>40211</v>
      </c>
      <c r="DV32">
        <v>77.23</v>
      </c>
      <c r="DW32" s="1">
        <v>40239</v>
      </c>
      <c r="DX32">
        <v>79.680000000000007</v>
      </c>
      <c r="DY32" s="1">
        <v>40267</v>
      </c>
      <c r="DZ32">
        <v>82.37</v>
      </c>
      <c r="EA32" s="1">
        <v>40301</v>
      </c>
      <c r="EB32">
        <v>86.19</v>
      </c>
      <c r="EC32" s="1">
        <v>40326</v>
      </c>
      <c r="ED32">
        <v>73.97</v>
      </c>
      <c r="EE32" s="1">
        <v>40360</v>
      </c>
      <c r="EF32">
        <v>72.95</v>
      </c>
      <c r="EG32" s="1">
        <v>40392</v>
      </c>
      <c r="EH32">
        <v>81.34</v>
      </c>
      <c r="EI32" s="1">
        <v>40420</v>
      </c>
      <c r="EJ32">
        <v>74.7</v>
      </c>
      <c r="EK32" s="1">
        <v>40452</v>
      </c>
      <c r="EL32">
        <v>81.58</v>
      </c>
      <c r="EM32" s="1">
        <v>40480</v>
      </c>
      <c r="EN32">
        <v>81.430000000000007</v>
      </c>
      <c r="EO32" s="1">
        <v>40518</v>
      </c>
      <c r="EP32">
        <v>89.38</v>
      </c>
      <c r="EQ32" s="1">
        <v>40547</v>
      </c>
      <c r="ER32">
        <v>89.38</v>
      </c>
      <c r="ES32" s="1">
        <v>40575</v>
      </c>
      <c r="ET32">
        <v>90.77</v>
      </c>
      <c r="EU32" s="1">
        <v>40604</v>
      </c>
      <c r="EV32">
        <v>102.23</v>
      </c>
      <c r="EW32" s="1">
        <v>40633</v>
      </c>
      <c r="EX32">
        <v>106.72</v>
      </c>
      <c r="EY32" s="1">
        <v>40665</v>
      </c>
      <c r="EZ32">
        <v>113.52</v>
      </c>
      <c r="FA32" s="1">
        <v>40695</v>
      </c>
      <c r="FB32">
        <v>100.29</v>
      </c>
      <c r="FC32" s="1">
        <v>40725</v>
      </c>
      <c r="FD32">
        <v>94.94</v>
      </c>
      <c r="FE32" s="1">
        <v>40756</v>
      </c>
      <c r="FF32">
        <v>94.89</v>
      </c>
      <c r="FG32" s="1">
        <v>40785</v>
      </c>
      <c r="FH32">
        <v>88.9</v>
      </c>
      <c r="FI32" s="1">
        <v>40819</v>
      </c>
      <c r="FJ32">
        <v>77.61</v>
      </c>
      <c r="FK32" s="1">
        <v>40844</v>
      </c>
      <c r="FL32">
        <v>93.32</v>
      </c>
      <c r="FM32" s="1">
        <v>40882</v>
      </c>
      <c r="FN32">
        <v>100.99</v>
      </c>
      <c r="FO32" s="1">
        <v>40912</v>
      </c>
      <c r="FP32">
        <v>103.22</v>
      </c>
      <c r="FQ32" s="1">
        <v>40940</v>
      </c>
      <c r="FR32">
        <v>97.61</v>
      </c>
      <c r="FS32" s="1">
        <v>40969</v>
      </c>
      <c r="FT32">
        <v>108.84</v>
      </c>
      <c r="FU32" s="1">
        <v>41001</v>
      </c>
      <c r="FV32">
        <v>105.23</v>
      </c>
      <c r="FW32" s="1">
        <v>41030</v>
      </c>
      <c r="FX32">
        <v>106.16</v>
      </c>
      <c r="FY32" s="1">
        <v>41060</v>
      </c>
      <c r="FZ32">
        <v>86.53</v>
      </c>
      <c r="GA32" s="1">
        <v>41092</v>
      </c>
      <c r="GB32">
        <v>83.75</v>
      </c>
      <c r="GC32" s="1">
        <v>41122</v>
      </c>
      <c r="GD32">
        <v>88.91</v>
      </c>
      <c r="GE32" s="1">
        <v>41151</v>
      </c>
      <c r="GF32">
        <v>94.62</v>
      </c>
      <c r="GG32" s="1">
        <v>41183</v>
      </c>
      <c r="GH32">
        <v>92.48</v>
      </c>
      <c r="GI32" s="1">
        <v>41212</v>
      </c>
      <c r="GJ32">
        <v>85.68</v>
      </c>
      <c r="GK32" s="1">
        <v>41247</v>
      </c>
      <c r="GL32">
        <v>88.5</v>
      </c>
      <c r="GM32" s="1">
        <v>41277</v>
      </c>
      <c r="GN32">
        <v>92.92</v>
      </c>
      <c r="GO32" s="1">
        <v>41305</v>
      </c>
      <c r="GP32">
        <v>97.49</v>
      </c>
      <c r="GQ32" s="1">
        <v>41337</v>
      </c>
      <c r="GR32">
        <v>90.12</v>
      </c>
      <c r="GS32" s="1">
        <v>41366</v>
      </c>
      <c r="GT32">
        <v>97.19</v>
      </c>
      <c r="GU32" s="1">
        <v>41395</v>
      </c>
      <c r="GV32">
        <v>91.03</v>
      </c>
      <c r="GW32" s="1">
        <v>41425</v>
      </c>
      <c r="GX32">
        <v>91.97</v>
      </c>
      <c r="GY32" s="1">
        <v>41456</v>
      </c>
      <c r="GZ32">
        <v>97.99</v>
      </c>
      <c r="HA32" s="1">
        <v>41487</v>
      </c>
      <c r="HB32">
        <v>107.89</v>
      </c>
      <c r="HC32" s="1">
        <v>41516</v>
      </c>
      <c r="HD32">
        <v>107.65</v>
      </c>
      <c r="HE32" s="1">
        <v>41548</v>
      </c>
      <c r="HF32">
        <v>102.04</v>
      </c>
      <c r="HG32" s="1">
        <v>41577</v>
      </c>
      <c r="HH32">
        <v>96.77</v>
      </c>
      <c r="HI32" s="1">
        <v>41612</v>
      </c>
      <c r="HJ32">
        <v>97.2</v>
      </c>
      <c r="HK32" s="1">
        <v>41642</v>
      </c>
      <c r="HL32">
        <v>93.96</v>
      </c>
      <c r="HM32" s="1">
        <v>41670</v>
      </c>
      <c r="HN32">
        <v>97.49</v>
      </c>
      <c r="HO32" s="1">
        <v>41702</v>
      </c>
      <c r="HP32">
        <v>103.33</v>
      </c>
      <c r="HQ32" s="1">
        <v>41729</v>
      </c>
      <c r="HR32">
        <v>101.58</v>
      </c>
      <c r="HS32" s="1">
        <v>41760</v>
      </c>
      <c r="HT32">
        <v>99.42</v>
      </c>
      <c r="HU32" s="1">
        <v>41793</v>
      </c>
      <c r="HV32">
        <v>102.66</v>
      </c>
      <c r="HW32" s="1">
        <v>41821</v>
      </c>
      <c r="HX32">
        <v>105.34</v>
      </c>
      <c r="HY32" s="1">
        <v>41852</v>
      </c>
      <c r="HZ32">
        <v>97.88</v>
      </c>
      <c r="IA32" s="1">
        <v>41880</v>
      </c>
      <c r="IB32">
        <v>95.96</v>
      </c>
      <c r="IC32" s="1">
        <v>41913</v>
      </c>
      <c r="ID32">
        <v>90.73</v>
      </c>
      <c r="IE32" s="1">
        <v>41942</v>
      </c>
      <c r="IF32">
        <v>81.12</v>
      </c>
      <c r="IG32" s="1">
        <v>41977</v>
      </c>
      <c r="IH32">
        <v>66.81</v>
      </c>
      <c r="II32" s="1">
        <v>42009</v>
      </c>
      <c r="IJ32">
        <v>50.04</v>
      </c>
      <c r="IK32" s="1">
        <v>42037</v>
      </c>
      <c r="IL32">
        <v>49.57</v>
      </c>
      <c r="IM32" s="1">
        <v>42066</v>
      </c>
      <c r="IN32">
        <v>50.52</v>
      </c>
      <c r="IO32" s="1">
        <v>42094</v>
      </c>
      <c r="IP32">
        <v>47.6</v>
      </c>
      <c r="IQ32" s="1">
        <v>42125</v>
      </c>
      <c r="IR32">
        <v>59.15</v>
      </c>
      <c r="IS32" s="1">
        <v>42156</v>
      </c>
      <c r="IT32">
        <v>60.2</v>
      </c>
      <c r="IU32" s="1">
        <v>42186</v>
      </c>
      <c r="IV32">
        <v>56.96</v>
      </c>
      <c r="IW32" s="1">
        <v>42219</v>
      </c>
      <c r="IX32">
        <v>45.17</v>
      </c>
      <c r="IY32" s="1">
        <v>42244</v>
      </c>
      <c r="IZ32">
        <v>45.22</v>
      </c>
      <c r="JA32" s="1">
        <v>42278</v>
      </c>
      <c r="JB32">
        <v>44.74</v>
      </c>
      <c r="JC32" s="1">
        <v>42307</v>
      </c>
      <c r="JD32">
        <v>46.59</v>
      </c>
      <c r="JE32" s="1">
        <v>42342</v>
      </c>
      <c r="JF32">
        <v>39.97</v>
      </c>
      <c r="JG32" s="1">
        <v>42374</v>
      </c>
      <c r="JH32">
        <v>35.97</v>
      </c>
      <c r="JI32" s="1">
        <v>42403</v>
      </c>
      <c r="JJ32">
        <v>32.28</v>
      </c>
      <c r="JK32" s="1">
        <v>42431</v>
      </c>
      <c r="JL32">
        <v>34.659999999999997</v>
      </c>
      <c r="JM32" s="1">
        <v>42460</v>
      </c>
      <c r="JN32">
        <v>38.340000000000003</v>
      </c>
      <c r="JO32" s="1">
        <v>42492</v>
      </c>
      <c r="JP32">
        <v>44.78</v>
      </c>
      <c r="JQ32" s="1">
        <v>42521</v>
      </c>
      <c r="JR32">
        <v>49.1</v>
      </c>
      <c r="JS32" s="1">
        <v>42552</v>
      </c>
      <c r="JT32">
        <v>48.99</v>
      </c>
      <c r="JU32" s="1">
        <v>42583</v>
      </c>
      <c r="JV32">
        <v>40.06</v>
      </c>
      <c r="JW32" s="1">
        <v>42612</v>
      </c>
      <c r="JX32">
        <v>46.35</v>
      </c>
      <c r="JY32" s="1">
        <v>42646</v>
      </c>
      <c r="JZ32">
        <v>48.81</v>
      </c>
      <c r="KA32" s="1">
        <v>42671</v>
      </c>
      <c r="KB32">
        <v>48.7</v>
      </c>
      <c r="KC32" s="1">
        <v>42709</v>
      </c>
      <c r="KD32">
        <v>51.79</v>
      </c>
      <c r="KE32" s="1">
        <v>42739</v>
      </c>
      <c r="KF32">
        <v>53.26</v>
      </c>
      <c r="KG32" s="1">
        <v>42767</v>
      </c>
      <c r="KH32">
        <v>53.88</v>
      </c>
      <c r="KI32" s="1">
        <v>42795</v>
      </c>
      <c r="KJ32">
        <v>53.83</v>
      </c>
      <c r="KK32" s="1">
        <v>42825</v>
      </c>
      <c r="KL32">
        <v>50.6</v>
      </c>
      <c r="KM32" s="1">
        <v>42856</v>
      </c>
      <c r="KN32">
        <v>48.84</v>
      </c>
      <c r="KO32" s="1">
        <v>42886</v>
      </c>
      <c r="KP32">
        <v>48.32</v>
      </c>
      <c r="KQ32" s="1">
        <v>42919</v>
      </c>
      <c r="KR32">
        <v>47.07</v>
      </c>
      <c r="KS32" s="1">
        <v>42948</v>
      </c>
      <c r="KT32">
        <v>49.16</v>
      </c>
      <c r="KU32" s="1">
        <v>42977</v>
      </c>
      <c r="KV32">
        <v>45.96</v>
      </c>
      <c r="KW32" s="1">
        <v>43010</v>
      </c>
      <c r="KX32">
        <v>50.58</v>
      </c>
      <c r="KY32" s="1">
        <v>43038</v>
      </c>
      <c r="KZ32">
        <v>54.15</v>
      </c>
      <c r="LA32" s="1">
        <v>43073</v>
      </c>
      <c r="LB32">
        <v>57.47</v>
      </c>
      <c r="LC32" s="1">
        <v>43103</v>
      </c>
      <c r="LD32">
        <v>61.63</v>
      </c>
      <c r="LE32" s="1">
        <v>43131</v>
      </c>
      <c r="LF32">
        <v>64.73</v>
      </c>
      <c r="LG32" s="1">
        <v>43160</v>
      </c>
      <c r="LH32">
        <v>60.99</v>
      </c>
      <c r="LI32" s="1">
        <v>43193</v>
      </c>
      <c r="LJ32">
        <v>63.51</v>
      </c>
      <c r="LK32" s="1">
        <v>43221</v>
      </c>
      <c r="LL32">
        <v>67.25</v>
      </c>
      <c r="LM32" s="1">
        <v>43251</v>
      </c>
      <c r="LN32">
        <v>67.040000000000006</v>
      </c>
      <c r="LO32" s="1">
        <v>43283</v>
      </c>
      <c r="LP32">
        <v>73.94</v>
      </c>
      <c r="LQ32" s="1">
        <v>43313</v>
      </c>
      <c r="LR32">
        <v>67.66</v>
      </c>
      <c r="LS32" s="1">
        <v>43342</v>
      </c>
      <c r="LT32">
        <v>70.25</v>
      </c>
      <c r="LU32" s="1">
        <v>43374</v>
      </c>
      <c r="LV32">
        <v>75.3</v>
      </c>
      <c r="LW32" s="1">
        <v>43403</v>
      </c>
      <c r="LX32">
        <v>66.180000000000007</v>
      </c>
      <c r="LY32" s="1">
        <v>43438</v>
      </c>
      <c r="LZ32">
        <v>53.25</v>
      </c>
      <c r="MA32" s="1">
        <v>43468</v>
      </c>
      <c r="MB32">
        <v>47.09</v>
      </c>
      <c r="MC32" s="1">
        <v>43496</v>
      </c>
      <c r="MD32">
        <v>53.79</v>
      </c>
      <c r="ME32" s="1">
        <v>43528</v>
      </c>
      <c r="MF32">
        <v>56.59</v>
      </c>
      <c r="MG32" s="1">
        <v>43556</v>
      </c>
      <c r="MH32">
        <v>61.59</v>
      </c>
      <c r="MI32" s="1">
        <v>43586</v>
      </c>
      <c r="MJ32">
        <v>63.6</v>
      </c>
      <c r="MK32" s="1">
        <v>43619</v>
      </c>
      <c r="ML32">
        <v>53.25</v>
      </c>
      <c r="MM32" s="1">
        <v>43647</v>
      </c>
      <c r="MN32">
        <v>59.09</v>
      </c>
      <c r="MO32" s="1">
        <v>43678</v>
      </c>
      <c r="MP32">
        <v>53.95</v>
      </c>
      <c r="MQ32" s="1">
        <v>43707</v>
      </c>
      <c r="MR32">
        <v>55.1</v>
      </c>
      <c r="MS32" s="1">
        <v>43739</v>
      </c>
      <c r="MT32">
        <v>53.62</v>
      </c>
      <c r="MU32" s="1">
        <v>43768</v>
      </c>
      <c r="MV32">
        <v>55.06</v>
      </c>
    </row>
    <row r="33" spans="1:360" x14ac:dyDescent="0.3">
      <c r="A33" s="1">
        <v>38329</v>
      </c>
      <c r="B33">
        <v>41.94</v>
      </c>
      <c r="C33" s="1">
        <v>38359</v>
      </c>
      <c r="D33">
        <v>45.43</v>
      </c>
      <c r="E33" s="1">
        <v>38386</v>
      </c>
      <c r="F33">
        <v>46.45</v>
      </c>
      <c r="G33" s="1">
        <v>38414</v>
      </c>
      <c r="H33">
        <v>53.57</v>
      </c>
      <c r="I33" s="1">
        <v>38446</v>
      </c>
      <c r="J33">
        <v>57.01</v>
      </c>
      <c r="K33" s="1">
        <v>38475</v>
      </c>
      <c r="L33">
        <v>49.5</v>
      </c>
      <c r="M33" s="1">
        <v>38504</v>
      </c>
      <c r="N33">
        <v>54.6</v>
      </c>
      <c r="O33" s="1">
        <v>38538</v>
      </c>
      <c r="P33">
        <v>59.59</v>
      </c>
      <c r="Q33" s="1">
        <v>38566</v>
      </c>
      <c r="R33">
        <v>61.89</v>
      </c>
      <c r="S33" s="1">
        <v>38595</v>
      </c>
      <c r="T33">
        <v>68.94</v>
      </c>
      <c r="U33" s="1">
        <v>38629</v>
      </c>
      <c r="V33">
        <v>63.9</v>
      </c>
      <c r="W33" s="1">
        <v>38656</v>
      </c>
      <c r="X33">
        <v>59.76</v>
      </c>
      <c r="Y33" s="1">
        <v>38693</v>
      </c>
      <c r="Z33" s="2">
        <v>59.21</v>
      </c>
      <c r="AA33" s="1">
        <v>38723</v>
      </c>
      <c r="AB33">
        <v>64.209999999999994</v>
      </c>
      <c r="AC33" s="1">
        <v>38750</v>
      </c>
      <c r="AD33" s="2">
        <v>64.680000000000007</v>
      </c>
      <c r="AE33" s="1">
        <v>38778</v>
      </c>
      <c r="AF33">
        <v>63.36</v>
      </c>
      <c r="AG33" s="1">
        <v>38810</v>
      </c>
      <c r="AH33">
        <v>66.739999999999995</v>
      </c>
      <c r="AI33" s="1">
        <v>38839</v>
      </c>
      <c r="AJ33">
        <v>74.61</v>
      </c>
      <c r="AK33" s="1">
        <v>38869</v>
      </c>
      <c r="AL33">
        <v>70.34</v>
      </c>
      <c r="AM33" s="1">
        <v>38903</v>
      </c>
      <c r="AN33">
        <v>75.19</v>
      </c>
      <c r="AO33" s="1">
        <v>38931</v>
      </c>
      <c r="AP33">
        <v>75.81</v>
      </c>
      <c r="AQ33" s="1">
        <v>38960</v>
      </c>
      <c r="AR33">
        <v>70.260000000000005</v>
      </c>
      <c r="AS33" s="1">
        <v>38993</v>
      </c>
      <c r="AT33">
        <v>58.68</v>
      </c>
      <c r="AU33" s="1">
        <v>39021</v>
      </c>
      <c r="AV33">
        <v>58.73</v>
      </c>
      <c r="AW33" s="1">
        <v>39056</v>
      </c>
      <c r="AX33">
        <v>62.43</v>
      </c>
      <c r="AY33" s="1">
        <v>39086</v>
      </c>
      <c r="AZ33">
        <v>55.59</v>
      </c>
      <c r="BA33" s="1">
        <v>39114</v>
      </c>
      <c r="BB33">
        <v>57.3</v>
      </c>
      <c r="BC33" s="1">
        <v>39143</v>
      </c>
      <c r="BD33">
        <v>61.64</v>
      </c>
      <c r="BE33" s="1">
        <v>39175</v>
      </c>
      <c r="BF33">
        <v>64.64</v>
      </c>
      <c r="BG33" s="1">
        <v>39204</v>
      </c>
      <c r="BH33">
        <v>63.68</v>
      </c>
      <c r="BI33" s="1">
        <v>39234</v>
      </c>
      <c r="BJ33">
        <v>65.08</v>
      </c>
      <c r="BK33" s="1">
        <v>39266</v>
      </c>
      <c r="BL33">
        <v>71.41</v>
      </c>
      <c r="BM33" s="1">
        <v>39296</v>
      </c>
      <c r="BN33">
        <v>76.86</v>
      </c>
      <c r="BO33" s="1">
        <v>39325</v>
      </c>
      <c r="BP33">
        <v>74.040000000000006</v>
      </c>
      <c r="BQ33" s="1">
        <v>39357</v>
      </c>
      <c r="BR33">
        <v>80.05</v>
      </c>
      <c r="BS33" s="1">
        <v>39386</v>
      </c>
      <c r="BT33">
        <v>94.53</v>
      </c>
      <c r="BU33" s="1">
        <v>39421</v>
      </c>
      <c r="BV33">
        <v>87.49</v>
      </c>
      <c r="BW33" s="1">
        <v>39451</v>
      </c>
      <c r="BX33">
        <v>97.91</v>
      </c>
      <c r="BY33" s="1">
        <v>39482</v>
      </c>
      <c r="BZ33">
        <v>90.02</v>
      </c>
      <c r="CA33" s="1">
        <v>39512</v>
      </c>
      <c r="CB33">
        <v>104.52</v>
      </c>
      <c r="CC33" s="1">
        <v>39540</v>
      </c>
      <c r="CD33">
        <v>104.83</v>
      </c>
      <c r="CE33" s="1">
        <v>39570</v>
      </c>
      <c r="CF33">
        <v>116.32</v>
      </c>
      <c r="CG33" s="1">
        <v>39602</v>
      </c>
      <c r="CH33">
        <v>124.31</v>
      </c>
      <c r="CI33" s="1">
        <v>39631</v>
      </c>
      <c r="CJ33">
        <v>143.57</v>
      </c>
      <c r="CK33" s="1">
        <v>39664</v>
      </c>
      <c r="CL33">
        <v>121.41</v>
      </c>
      <c r="CM33" s="1">
        <v>39693</v>
      </c>
      <c r="CN33">
        <v>109.71</v>
      </c>
      <c r="CO33" s="1">
        <v>39723</v>
      </c>
      <c r="CP33">
        <v>93.97</v>
      </c>
      <c r="CQ33" s="1">
        <v>39752</v>
      </c>
      <c r="CR33">
        <v>67.81</v>
      </c>
      <c r="CS33" s="1">
        <v>39787</v>
      </c>
      <c r="CT33">
        <v>40.81</v>
      </c>
      <c r="CU33" s="1">
        <v>39819</v>
      </c>
      <c r="CV33">
        <v>48.58</v>
      </c>
      <c r="CW33" s="1">
        <v>39847</v>
      </c>
      <c r="CX33">
        <v>40.78</v>
      </c>
      <c r="CY33" s="1">
        <v>39876</v>
      </c>
      <c r="CZ33">
        <v>45.38</v>
      </c>
      <c r="DA33" s="1">
        <v>39904</v>
      </c>
      <c r="DB33">
        <v>48.39</v>
      </c>
      <c r="DC33" s="1">
        <v>39937</v>
      </c>
      <c r="DD33">
        <v>54.47</v>
      </c>
      <c r="DE33" s="1">
        <v>39966</v>
      </c>
      <c r="DF33">
        <v>68.55</v>
      </c>
      <c r="DG33" s="1">
        <v>39996</v>
      </c>
      <c r="DH33">
        <v>66.73</v>
      </c>
      <c r="DI33" s="1">
        <v>40029</v>
      </c>
      <c r="DJ33">
        <v>71.42</v>
      </c>
      <c r="DK33" s="1">
        <v>40056</v>
      </c>
      <c r="DL33">
        <v>69.959999999999994</v>
      </c>
      <c r="DM33" s="1">
        <v>40088</v>
      </c>
      <c r="DN33">
        <v>69.95</v>
      </c>
      <c r="DO33" s="1">
        <v>40119</v>
      </c>
      <c r="DP33">
        <v>78.13</v>
      </c>
      <c r="DQ33" s="1">
        <v>40154</v>
      </c>
      <c r="DR33">
        <v>73.930000000000007</v>
      </c>
      <c r="DS33" s="1">
        <v>40184</v>
      </c>
      <c r="DT33">
        <v>83.18</v>
      </c>
      <c r="DU33" s="1">
        <v>40212</v>
      </c>
      <c r="DV33">
        <v>76.98</v>
      </c>
      <c r="DW33" s="1">
        <v>40240</v>
      </c>
      <c r="DX33">
        <v>80.87</v>
      </c>
      <c r="DY33" s="1">
        <v>40268</v>
      </c>
      <c r="DZ33">
        <v>83.76</v>
      </c>
      <c r="EA33" s="1">
        <v>40302</v>
      </c>
      <c r="EB33">
        <v>82.74</v>
      </c>
      <c r="EC33" s="1">
        <v>40330</v>
      </c>
      <c r="ED33">
        <v>72.58</v>
      </c>
      <c r="EE33" s="1">
        <v>40361</v>
      </c>
      <c r="EF33">
        <v>72.14</v>
      </c>
      <c r="EG33" s="1">
        <v>40393</v>
      </c>
      <c r="EH33">
        <v>82.55</v>
      </c>
      <c r="EI33" s="1">
        <v>40421</v>
      </c>
      <c r="EJ33">
        <v>71.92</v>
      </c>
      <c r="EK33" s="1">
        <v>40455</v>
      </c>
      <c r="EL33">
        <v>81.47</v>
      </c>
      <c r="EM33" s="1">
        <v>40483</v>
      </c>
      <c r="EN33">
        <v>82.95</v>
      </c>
      <c r="EO33" s="1">
        <v>40519</v>
      </c>
      <c r="EP33">
        <v>88.69</v>
      </c>
      <c r="EQ33" s="1">
        <v>40548</v>
      </c>
      <c r="ER33">
        <v>90.3</v>
      </c>
      <c r="ES33" s="1">
        <v>40576</v>
      </c>
      <c r="ET33">
        <v>90.86</v>
      </c>
      <c r="EU33" s="1">
        <v>40605</v>
      </c>
      <c r="EV33">
        <v>101.91</v>
      </c>
      <c r="EW33" s="1">
        <v>40634</v>
      </c>
      <c r="EX33">
        <v>107.94</v>
      </c>
      <c r="EY33" s="1">
        <v>40666</v>
      </c>
      <c r="EZ33">
        <v>111.05</v>
      </c>
      <c r="FA33" s="1">
        <v>40696</v>
      </c>
      <c r="FB33">
        <v>100.4</v>
      </c>
      <c r="FC33" s="1">
        <v>40729</v>
      </c>
      <c r="FD33">
        <v>96.89</v>
      </c>
      <c r="FE33" s="1">
        <v>40757</v>
      </c>
      <c r="FF33">
        <v>93.79</v>
      </c>
      <c r="FG33" s="1">
        <v>40786</v>
      </c>
      <c r="FH33">
        <v>88.81</v>
      </c>
      <c r="FI33" s="1">
        <v>40820</v>
      </c>
      <c r="FJ33">
        <v>75.67</v>
      </c>
      <c r="FK33" s="1">
        <v>40847</v>
      </c>
      <c r="FL33">
        <v>93.19</v>
      </c>
      <c r="FM33" s="1">
        <v>40883</v>
      </c>
      <c r="FN33">
        <v>101.28</v>
      </c>
      <c r="FO33" s="1">
        <v>40913</v>
      </c>
      <c r="FP33">
        <v>101.81</v>
      </c>
      <c r="FQ33" s="1">
        <v>40941</v>
      </c>
      <c r="FR33">
        <v>96.36</v>
      </c>
      <c r="FS33" s="1">
        <v>40970</v>
      </c>
      <c r="FT33">
        <v>106.7</v>
      </c>
      <c r="FU33" s="1">
        <v>41002</v>
      </c>
      <c r="FV33">
        <v>104.01</v>
      </c>
      <c r="FW33" s="1">
        <v>41031</v>
      </c>
      <c r="FX33">
        <v>105.22</v>
      </c>
      <c r="FY33" s="1">
        <v>41061</v>
      </c>
      <c r="FZ33">
        <v>83.23</v>
      </c>
      <c r="GA33" s="1">
        <v>41093</v>
      </c>
      <c r="GB33">
        <v>87.66</v>
      </c>
      <c r="GC33" s="1">
        <v>41123</v>
      </c>
      <c r="GD33">
        <v>87.13</v>
      </c>
      <c r="GE33" s="1">
        <v>41152</v>
      </c>
      <c r="GF33">
        <v>96.47</v>
      </c>
      <c r="GG33" s="1">
        <v>41184</v>
      </c>
      <c r="GH33">
        <v>91.89</v>
      </c>
      <c r="GI33" s="1">
        <v>41213</v>
      </c>
      <c r="GJ33">
        <v>86.24</v>
      </c>
      <c r="GK33" s="1">
        <v>41248</v>
      </c>
      <c r="GL33">
        <v>87.88</v>
      </c>
      <c r="GM33" s="1">
        <v>41278</v>
      </c>
      <c r="GN33">
        <v>93.09</v>
      </c>
      <c r="GO33" s="1">
        <v>41306</v>
      </c>
      <c r="GP33">
        <v>97.77</v>
      </c>
      <c r="GQ33" s="1">
        <v>41338</v>
      </c>
      <c r="GR33">
        <v>90.82</v>
      </c>
      <c r="GS33" s="1">
        <v>41367</v>
      </c>
      <c r="GT33">
        <v>94.45</v>
      </c>
      <c r="GU33" s="1">
        <v>41396</v>
      </c>
      <c r="GV33">
        <v>93.99</v>
      </c>
      <c r="GW33" s="1">
        <v>41428</v>
      </c>
      <c r="GX33">
        <v>93.45</v>
      </c>
      <c r="GY33" s="1">
        <v>41457</v>
      </c>
      <c r="GZ33">
        <v>99.6</v>
      </c>
      <c r="HA33" s="1">
        <v>41488</v>
      </c>
      <c r="HB33">
        <v>106.94</v>
      </c>
      <c r="HC33" s="1">
        <v>41520</v>
      </c>
      <c r="HD33">
        <v>108.54</v>
      </c>
      <c r="HE33" s="1">
        <v>41549</v>
      </c>
      <c r="HF33">
        <v>104.1</v>
      </c>
      <c r="HG33" s="1">
        <v>41578</v>
      </c>
      <c r="HH33">
        <v>96.38</v>
      </c>
      <c r="HI33" s="1">
        <v>41613</v>
      </c>
      <c r="HJ33">
        <v>97.38</v>
      </c>
      <c r="HK33" s="1">
        <v>41645</v>
      </c>
      <c r="HL33">
        <v>93.43</v>
      </c>
      <c r="HM33" s="1">
        <v>41673</v>
      </c>
      <c r="HN33">
        <v>96.43</v>
      </c>
      <c r="HO33" s="1">
        <v>41703</v>
      </c>
      <c r="HP33">
        <v>101.45</v>
      </c>
      <c r="HQ33" s="1">
        <v>41730</v>
      </c>
      <c r="HR33">
        <v>99.74</v>
      </c>
      <c r="HS33" s="1">
        <v>41761</v>
      </c>
      <c r="HT33">
        <v>99.76</v>
      </c>
      <c r="HU33" s="1">
        <v>41794</v>
      </c>
      <c r="HV33">
        <v>102.64</v>
      </c>
      <c r="HW33" s="1">
        <v>41822</v>
      </c>
      <c r="HX33">
        <v>104.48</v>
      </c>
      <c r="HY33" s="1">
        <v>41855</v>
      </c>
      <c r="HZ33">
        <v>98.29</v>
      </c>
      <c r="IA33" s="1">
        <v>41884</v>
      </c>
      <c r="IB33">
        <v>92.88</v>
      </c>
      <c r="IC33" s="1">
        <v>41914</v>
      </c>
      <c r="ID33">
        <v>91.01</v>
      </c>
      <c r="IE33" s="1">
        <v>41943</v>
      </c>
      <c r="IF33">
        <v>80.540000000000006</v>
      </c>
      <c r="IG33" s="1">
        <v>41978</v>
      </c>
      <c r="IH33">
        <v>65.84</v>
      </c>
      <c r="II33" s="1">
        <v>42010</v>
      </c>
      <c r="IJ33">
        <v>47.93</v>
      </c>
      <c r="IK33" s="1">
        <v>42038</v>
      </c>
      <c r="IL33">
        <v>53.05</v>
      </c>
      <c r="IM33" s="1">
        <v>42067</v>
      </c>
      <c r="IN33">
        <v>51.53</v>
      </c>
      <c r="IO33" s="1">
        <v>42095</v>
      </c>
      <c r="IP33">
        <v>50.09</v>
      </c>
      <c r="IQ33" s="1">
        <v>42128</v>
      </c>
      <c r="IR33">
        <v>58.93</v>
      </c>
      <c r="IS33" s="1">
        <v>42157</v>
      </c>
      <c r="IT33">
        <v>61.26</v>
      </c>
      <c r="IU33" s="1">
        <v>42187</v>
      </c>
      <c r="IV33">
        <v>56.93</v>
      </c>
      <c r="IW33" s="1">
        <v>42220</v>
      </c>
      <c r="IX33">
        <v>45.74</v>
      </c>
      <c r="IY33" s="1">
        <v>42247</v>
      </c>
      <c r="IZ33">
        <v>49.2</v>
      </c>
      <c r="JA33" s="1">
        <v>42279</v>
      </c>
      <c r="JB33">
        <v>45.54</v>
      </c>
      <c r="JC33" s="1">
        <v>42310</v>
      </c>
      <c r="JD33">
        <v>46.14</v>
      </c>
      <c r="JE33" s="1">
        <v>42345</v>
      </c>
      <c r="JF33">
        <v>37.65</v>
      </c>
      <c r="JG33" s="1">
        <v>42375</v>
      </c>
      <c r="JH33">
        <v>33.97</v>
      </c>
      <c r="JI33" s="1">
        <v>42404</v>
      </c>
      <c r="JJ33">
        <v>31.72</v>
      </c>
      <c r="JK33" s="1">
        <v>42432</v>
      </c>
      <c r="JL33">
        <v>34.57</v>
      </c>
      <c r="JM33" s="1">
        <v>42461</v>
      </c>
      <c r="JN33">
        <v>36.79</v>
      </c>
      <c r="JO33" s="1">
        <v>42493</v>
      </c>
      <c r="JP33">
        <v>43.65</v>
      </c>
      <c r="JQ33" s="1">
        <v>42522</v>
      </c>
      <c r="JR33">
        <v>49.01</v>
      </c>
      <c r="JS33" s="1">
        <v>42556</v>
      </c>
      <c r="JT33">
        <v>46.6</v>
      </c>
      <c r="JU33" s="1">
        <v>42584</v>
      </c>
      <c r="JV33">
        <v>39.51</v>
      </c>
      <c r="JW33" s="1">
        <v>42613</v>
      </c>
      <c r="JX33">
        <v>44.7</v>
      </c>
      <c r="JY33" s="1">
        <v>42647</v>
      </c>
      <c r="JZ33">
        <v>48.69</v>
      </c>
      <c r="KA33" s="1">
        <v>42674</v>
      </c>
      <c r="KB33">
        <v>46.86</v>
      </c>
      <c r="KC33" s="1">
        <v>42710</v>
      </c>
      <c r="KD33">
        <v>50.93</v>
      </c>
      <c r="KE33" s="1">
        <v>42740</v>
      </c>
      <c r="KF33">
        <v>53.76</v>
      </c>
      <c r="KG33" s="1">
        <v>42768</v>
      </c>
      <c r="KH33">
        <v>53.54</v>
      </c>
      <c r="KI33" s="1">
        <v>42796</v>
      </c>
      <c r="KJ33">
        <v>52.61</v>
      </c>
      <c r="KK33" s="1">
        <v>42828</v>
      </c>
      <c r="KL33">
        <v>50.24</v>
      </c>
      <c r="KM33" s="1">
        <v>42857</v>
      </c>
      <c r="KN33">
        <v>47.66</v>
      </c>
      <c r="KO33" s="1">
        <v>42887</v>
      </c>
      <c r="KP33">
        <v>48.36</v>
      </c>
      <c r="KQ33" s="1">
        <v>42921</v>
      </c>
      <c r="KR33">
        <v>45.13</v>
      </c>
      <c r="KS33" s="1">
        <v>42949</v>
      </c>
      <c r="KT33">
        <v>49.59</v>
      </c>
      <c r="KU33" s="1">
        <v>42978</v>
      </c>
      <c r="KV33">
        <v>47.23</v>
      </c>
      <c r="KW33" s="1">
        <v>43011</v>
      </c>
      <c r="KX33">
        <v>50.42</v>
      </c>
      <c r="KY33" s="1">
        <v>43039</v>
      </c>
      <c r="KZ33">
        <v>54.38</v>
      </c>
      <c r="LA33" s="1">
        <v>43074</v>
      </c>
      <c r="LB33">
        <v>57.62</v>
      </c>
      <c r="LC33" s="1">
        <v>43104</v>
      </c>
      <c r="LD33">
        <v>62.01</v>
      </c>
      <c r="LE33" s="1">
        <v>43132</v>
      </c>
      <c r="LF33">
        <v>65.8</v>
      </c>
      <c r="LG33" s="1">
        <v>43161</v>
      </c>
      <c r="LH33">
        <v>61.25</v>
      </c>
      <c r="LI33" s="1">
        <v>43194</v>
      </c>
      <c r="LJ33">
        <v>63.37</v>
      </c>
      <c r="LK33" s="1">
        <v>43222</v>
      </c>
      <c r="LL33">
        <v>67.930000000000007</v>
      </c>
      <c r="LM33" s="1">
        <v>43252</v>
      </c>
      <c r="LN33">
        <v>65.81</v>
      </c>
      <c r="LO33" s="1">
        <v>43284</v>
      </c>
      <c r="LP33">
        <v>74.14</v>
      </c>
      <c r="LQ33" s="1">
        <v>43314</v>
      </c>
      <c r="LR33">
        <v>68.959999999999994</v>
      </c>
      <c r="LS33" s="1">
        <v>43343</v>
      </c>
      <c r="LT33">
        <v>69.8</v>
      </c>
      <c r="LU33" s="1">
        <v>43375</v>
      </c>
      <c r="LV33">
        <v>75.23</v>
      </c>
      <c r="LW33" s="1">
        <v>43404</v>
      </c>
      <c r="LX33">
        <v>65.31</v>
      </c>
      <c r="LY33" s="1">
        <v>43439</v>
      </c>
      <c r="LZ33">
        <v>52.89</v>
      </c>
      <c r="MA33" s="1">
        <v>43469</v>
      </c>
      <c r="MB33">
        <v>47.96</v>
      </c>
      <c r="MC33" s="1">
        <v>43497</v>
      </c>
      <c r="MD33">
        <v>55.26</v>
      </c>
      <c r="ME33" s="1">
        <v>43529</v>
      </c>
      <c r="MF33">
        <v>56.56</v>
      </c>
      <c r="MG33" s="1">
        <v>43557</v>
      </c>
      <c r="MH33">
        <v>62.58</v>
      </c>
      <c r="MI33" s="1">
        <v>43587</v>
      </c>
      <c r="MJ33">
        <v>61.81</v>
      </c>
      <c r="MK33" s="1">
        <v>43620</v>
      </c>
      <c r="ML33">
        <v>53.48</v>
      </c>
      <c r="MM33" s="1">
        <v>43648</v>
      </c>
      <c r="MN33">
        <v>56.25</v>
      </c>
      <c r="MO33" s="1">
        <v>43679</v>
      </c>
      <c r="MP33">
        <v>55.66</v>
      </c>
      <c r="MQ33" s="1">
        <v>43711</v>
      </c>
      <c r="MR33">
        <v>53.94</v>
      </c>
      <c r="MS33" s="1">
        <v>43740</v>
      </c>
      <c r="MT33">
        <v>52.64</v>
      </c>
      <c r="MU33" s="1">
        <v>43769</v>
      </c>
      <c r="MV33">
        <v>54.18</v>
      </c>
    </row>
    <row r="34" spans="1:360" x14ac:dyDescent="0.3">
      <c r="A34" s="1">
        <v>38330</v>
      </c>
      <c r="B34">
        <v>42.53</v>
      </c>
      <c r="C34" s="1">
        <v>38362</v>
      </c>
      <c r="D34">
        <v>45.33</v>
      </c>
      <c r="E34" s="1">
        <v>38387</v>
      </c>
      <c r="F34">
        <v>46.48</v>
      </c>
      <c r="G34" s="1">
        <v>38415</v>
      </c>
      <c r="H34">
        <v>53.78</v>
      </c>
      <c r="I34" s="1">
        <v>38447</v>
      </c>
      <c r="J34">
        <v>56.04</v>
      </c>
      <c r="K34" s="1">
        <v>38476</v>
      </c>
      <c r="L34">
        <v>50.13</v>
      </c>
      <c r="M34" s="1">
        <v>38505</v>
      </c>
      <c r="N34">
        <v>53.63</v>
      </c>
      <c r="O34" s="1">
        <v>38539</v>
      </c>
      <c r="P34">
        <v>61.28</v>
      </c>
      <c r="Q34" s="1">
        <v>38567</v>
      </c>
      <c r="R34">
        <v>60.86</v>
      </c>
      <c r="S34" s="1">
        <v>38596</v>
      </c>
      <c r="T34">
        <v>69.47</v>
      </c>
      <c r="U34" s="1">
        <v>38630</v>
      </c>
      <c r="V34">
        <v>62.79</v>
      </c>
      <c r="W34" s="1">
        <v>38657</v>
      </c>
      <c r="X34">
        <v>59.85</v>
      </c>
      <c r="Y34" s="1">
        <v>38694</v>
      </c>
      <c r="Z34" s="2">
        <v>60.66</v>
      </c>
      <c r="AA34" s="1">
        <v>38726</v>
      </c>
      <c r="AB34">
        <v>63.5</v>
      </c>
      <c r="AC34" s="1">
        <v>38751</v>
      </c>
      <c r="AD34" s="2">
        <v>65.37</v>
      </c>
      <c r="AE34" s="1">
        <v>38779</v>
      </c>
      <c r="AF34">
        <v>63.67</v>
      </c>
      <c r="AG34" s="1">
        <v>38811</v>
      </c>
      <c r="AH34">
        <v>66.23</v>
      </c>
      <c r="AI34" s="1">
        <v>38840</v>
      </c>
      <c r="AJ34">
        <v>72.28</v>
      </c>
      <c r="AK34" s="1">
        <v>38870</v>
      </c>
      <c r="AL34">
        <v>72.33</v>
      </c>
      <c r="AM34" s="1">
        <v>38904</v>
      </c>
      <c r="AN34">
        <v>75.14</v>
      </c>
      <c r="AO34" s="1">
        <v>38932</v>
      </c>
      <c r="AP34">
        <v>75.459999999999994</v>
      </c>
      <c r="AQ34" s="1">
        <v>38961</v>
      </c>
      <c r="AR34">
        <v>69.19</v>
      </c>
      <c r="AS34" s="1">
        <v>38994</v>
      </c>
      <c r="AT34">
        <v>59.41</v>
      </c>
      <c r="AU34" s="1">
        <v>39022</v>
      </c>
      <c r="AV34">
        <v>58.71</v>
      </c>
      <c r="AW34" s="1">
        <v>39057</v>
      </c>
      <c r="AX34">
        <v>62.19</v>
      </c>
      <c r="AY34" s="1">
        <v>39087</v>
      </c>
      <c r="AZ34">
        <v>56.31</v>
      </c>
      <c r="BA34" s="1">
        <v>39115</v>
      </c>
      <c r="BB34">
        <v>59.02</v>
      </c>
      <c r="BC34" s="1">
        <v>39146</v>
      </c>
      <c r="BD34">
        <v>60.07</v>
      </c>
      <c r="BE34" s="1">
        <v>39176</v>
      </c>
      <c r="BF34">
        <v>64.38</v>
      </c>
      <c r="BG34" s="1">
        <v>39205</v>
      </c>
      <c r="BH34">
        <v>63.19</v>
      </c>
      <c r="BI34" s="1">
        <v>39237</v>
      </c>
      <c r="BJ34">
        <v>66.209999999999994</v>
      </c>
      <c r="BK34" s="1">
        <v>39268</v>
      </c>
      <c r="BL34">
        <v>71.81</v>
      </c>
      <c r="BM34" s="1">
        <v>39297</v>
      </c>
      <c r="BN34">
        <v>75.48</v>
      </c>
      <c r="BO34" s="1">
        <v>39329</v>
      </c>
      <c r="BP34">
        <v>75.08</v>
      </c>
      <c r="BQ34" s="1">
        <v>39358</v>
      </c>
      <c r="BR34">
        <v>79.94</v>
      </c>
      <c r="BS34" s="1">
        <v>39387</v>
      </c>
      <c r="BT34">
        <v>93.49</v>
      </c>
      <c r="BU34" s="1">
        <v>39422</v>
      </c>
      <c r="BV34">
        <v>90.23</v>
      </c>
      <c r="BW34" s="1">
        <v>39454</v>
      </c>
      <c r="BX34">
        <v>95.09</v>
      </c>
      <c r="BY34" s="1">
        <v>39483</v>
      </c>
      <c r="BZ34">
        <v>88.41</v>
      </c>
      <c r="CA34" s="1">
        <v>39513</v>
      </c>
      <c r="CB34">
        <v>105.47</v>
      </c>
      <c r="CC34" s="1">
        <v>39541</v>
      </c>
      <c r="CD34">
        <v>103.83</v>
      </c>
      <c r="CE34" s="1">
        <v>39573</v>
      </c>
      <c r="CF34">
        <v>119.97</v>
      </c>
      <c r="CG34" s="1">
        <v>39603</v>
      </c>
      <c r="CH34">
        <v>122.3</v>
      </c>
      <c r="CI34" s="1">
        <v>39632</v>
      </c>
      <c r="CJ34">
        <v>145.29</v>
      </c>
      <c r="CK34" s="1">
        <v>39665</v>
      </c>
      <c r="CL34">
        <v>119.17</v>
      </c>
      <c r="CM34" s="1">
        <v>39694</v>
      </c>
      <c r="CN34">
        <v>109.35</v>
      </c>
      <c r="CO34" s="1">
        <v>39724</v>
      </c>
      <c r="CP34">
        <v>93.88</v>
      </c>
      <c r="CQ34" s="1">
        <v>39755</v>
      </c>
      <c r="CR34">
        <v>63.91</v>
      </c>
      <c r="CS34" s="1">
        <v>39790</v>
      </c>
      <c r="CT34">
        <v>43.71</v>
      </c>
      <c r="CU34" s="1">
        <v>39820</v>
      </c>
      <c r="CV34">
        <v>42.63</v>
      </c>
      <c r="CW34" s="1">
        <v>39848</v>
      </c>
      <c r="CX34">
        <v>40.32</v>
      </c>
      <c r="CY34" s="1">
        <v>39877</v>
      </c>
      <c r="CZ34">
        <v>43.61</v>
      </c>
      <c r="DA34" s="1">
        <v>39905</v>
      </c>
      <c r="DB34">
        <v>52.64</v>
      </c>
      <c r="DC34" s="1">
        <v>39938</v>
      </c>
      <c r="DD34">
        <v>53.84</v>
      </c>
      <c r="DE34" s="1">
        <v>39967</v>
      </c>
      <c r="DF34">
        <v>66.12</v>
      </c>
      <c r="DG34" s="1">
        <v>40000</v>
      </c>
      <c r="DH34">
        <v>64.05</v>
      </c>
      <c r="DI34" s="1">
        <v>40030</v>
      </c>
      <c r="DJ34">
        <v>71.97</v>
      </c>
      <c r="DK34" s="1">
        <v>40057</v>
      </c>
      <c r="DL34">
        <v>68.05</v>
      </c>
      <c r="DM34" s="1">
        <v>40091</v>
      </c>
      <c r="DN34">
        <v>70.41</v>
      </c>
      <c r="DO34" s="1">
        <v>40120</v>
      </c>
      <c r="DP34">
        <v>79.599999999999994</v>
      </c>
      <c r="DQ34" s="1">
        <v>40155</v>
      </c>
      <c r="DR34">
        <v>72.62</v>
      </c>
      <c r="DS34" s="1">
        <v>40185</v>
      </c>
      <c r="DT34">
        <v>82.66</v>
      </c>
      <c r="DU34" s="1">
        <v>40213</v>
      </c>
      <c r="DV34">
        <v>73.14</v>
      </c>
      <c r="DW34" s="1">
        <v>40241</v>
      </c>
      <c r="DX34">
        <v>80.209999999999994</v>
      </c>
      <c r="DY34" s="1">
        <v>40269</v>
      </c>
      <c r="DZ34">
        <v>84.87</v>
      </c>
      <c r="EA34" s="1">
        <v>40303</v>
      </c>
      <c r="EB34">
        <v>79.97</v>
      </c>
      <c r="EC34" s="1">
        <v>40331</v>
      </c>
      <c r="ED34">
        <v>72.86</v>
      </c>
      <c r="EE34" s="1">
        <v>40365</v>
      </c>
      <c r="EF34">
        <v>71.98</v>
      </c>
      <c r="EG34" s="1">
        <v>40394</v>
      </c>
      <c r="EH34">
        <v>82.47</v>
      </c>
      <c r="EI34" s="1">
        <v>40422</v>
      </c>
      <c r="EJ34">
        <v>73.91</v>
      </c>
      <c r="EK34" s="1">
        <v>40456</v>
      </c>
      <c r="EL34">
        <v>82.82</v>
      </c>
      <c r="EM34" s="1">
        <v>40484</v>
      </c>
      <c r="EN34">
        <v>83.9</v>
      </c>
      <c r="EO34" s="1">
        <v>40520</v>
      </c>
      <c r="EP34">
        <v>88.28</v>
      </c>
      <c r="EQ34" s="1">
        <v>40549</v>
      </c>
      <c r="ER34">
        <v>88.38</v>
      </c>
      <c r="ES34" s="1">
        <v>40577</v>
      </c>
      <c r="ET34">
        <v>90.54</v>
      </c>
      <c r="EU34" s="1">
        <v>40606</v>
      </c>
      <c r="EV34">
        <v>104.42</v>
      </c>
      <c r="EW34" s="1">
        <v>40637</v>
      </c>
      <c r="EX34">
        <v>108.47</v>
      </c>
      <c r="EY34" s="1">
        <v>40667</v>
      </c>
      <c r="EZ34">
        <v>109.24</v>
      </c>
      <c r="FA34" s="1">
        <v>40697</v>
      </c>
      <c r="FB34">
        <v>100.22</v>
      </c>
      <c r="FC34" s="1">
        <v>40730</v>
      </c>
      <c r="FD34">
        <v>96.65</v>
      </c>
      <c r="FE34" s="1">
        <v>40758</v>
      </c>
      <c r="FF34">
        <v>91.93</v>
      </c>
      <c r="FG34" s="1">
        <v>40787</v>
      </c>
      <c r="FH34">
        <v>88.93</v>
      </c>
      <c r="FI34" s="1">
        <v>40821</v>
      </c>
      <c r="FJ34">
        <v>79.680000000000007</v>
      </c>
      <c r="FK34" s="1">
        <v>40848</v>
      </c>
      <c r="FL34">
        <v>92.19</v>
      </c>
      <c r="FM34" s="1">
        <v>40884</v>
      </c>
      <c r="FN34">
        <v>100.49</v>
      </c>
      <c r="FO34" s="1">
        <v>40914</v>
      </c>
      <c r="FP34">
        <v>101.56</v>
      </c>
      <c r="FQ34" s="1">
        <v>40942</v>
      </c>
      <c r="FR34">
        <v>97.84</v>
      </c>
      <c r="FS34" s="1">
        <v>40973</v>
      </c>
      <c r="FT34">
        <v>106.72</v>
      </c>
      <c r="FU34" s="1">
        <v>41003</v>
      </c>
      <c r="FV34">
        <v>101.47</v>
      </c>
      <c r="FW34" s="1">
        <v>41032</v>
      </c>
      <c r="FX34">
        <v>102.54</v>
      </c>
      <c r="FY34" s="1">
        <v>41064</v>
      </c>
      <c r="FZ34">
        <v>83.98</v>
      </c>
      <c r="GA34" s="1">
        <v>41095</v>
      </c>
      <c r="GB34">
        <v>87.22</v>
      </c>
      <c r="GC34" s="1">
        <v>41124</v>
      </c>
      <c r="GD34">
        <v>91.4</v>
      </c>
      <c r="GE34" s="1">
        <v>41156</v>
      </c>
      <c r="GF34">
        <v>95.3</v>
      </c>
      <c r="GG34" s="1">
        <v>41185</v>
      </c>
      <c r="GH34">
        <v>88.14</v>
      </c>
      <c r="GI34" s="1">
        <v>41214</v>
      </c>
      <c r="GJ34">
        <v>87.09</v>
      </c>
      <c r="GK34" s="1">
        <v>41249</v>
      </c>
      <c r="GL34">
        <v>86.26</v>
      </c>
      <c r="GM34" s="1">
        <v>41281</v>
      </c>
      <c r="GN34">
        <v>93.19</v>
      </c>
      <c r="GO34" s="1">
        <v>41309</v>
      </c>
      <c r="GP34">
        <v>96.17</v>
      </c>
      <c r="GQ34" s="1">
        <v>41339</v>
      </c>
      <c r="GR34">
        <v>90.43</v>
      </c>
      <c r="GS34" s="1">
        <v>41368</v>
      </c>
      <c r="GT34">
        <v>93.26</v>
      </c>
      <c r="GU34" s="1">
        <v>41397</v>
      </c>
      <c r="GV34">
        <v>95.61</v>
      </c>
      <c r="GW34" s="1">
        <v>41429</v>
      </c>
      <c r="GX34">
        <v>93.31</v>
      </c>
      <c r="GY34" s="1">
        <v>41458</v>
      </c>
      <c r="GZ34">
        <v>101.24</v>
      </c>
      <c r="HA34" s="1">
        <v>41491</v>
      </c>
      <c r="HB34">
        <v>106.56</v>
      </c>
      <c r="HC34" s="1">
        <v>41521</v>
      </c>
      <c r="HD34">
        <v>107.23</v>
      </c>
      <c r="HE34" s="1">
        <v>41550</v>
      </c>
      <c r="HF34">
        <v>103.31</v>
      </c>
      <c r="HG34" s="1">
        <v>41579</v>
      </c>
      <c r="HH34">
        <v>94.61</v>
      </c>
      <c r="HI34" s="1">
        <v>41614</v>
      </c>
      <c r="HJ34">
        <v>97.65</v>
      </c>
      <c r="HK34" s="1">
        <v>41646</v>
      </c>
      <c r="HL34">
        <v>93.67</v>
      </c>
      <c r="HM34" s="1">
        <v>41674</v>
      </c>
      <c r="HN34">
        <v>97.19</v>
      </c>
      <c r="HO34" s="1">
        <v>41704</v>
      </c>
      <c r="HP34">
        <v>101.56</v>
      </c>
      <c r="HQ34" s="1">
        <v>41731</v>
      </c>
      <c r="HR34">
        <v>99.62</v>
      </c>
      <c r="HS34" s="1">
        <v>41764</v>
      </c>
      <c r="HT34">
        <v>99.48</v>
      </c>
      <c r="HU34" s="1">
        <v>41795</v>
      </c>
      <c r="HV34">
        <v>102.48</v>
      </c>
      <c r="HW34" s="1">
        <v>41823</v>
      </c>
      <c r="HX34">
        <v>104.06</v>
      </c>
      <c r="HY34" s="1">
        <v>41856</v>
      </c>
      <c r="HZ34">
        <v>97.38</v>
      </c>
      <c r="IA34" s="1">
        <v>41885</v>
      </c>
      <c r="IB34">
        <v>95.54</v>
      </c>
      <c r="IC34" s="1">
        <v>41915</v>
      </c>
      <c r="ID34">
        <v>89.74</v>
      </c>
      <c r="IE34" s="1">
        <v>41946</v>
      </c>
      <c r="IF34">
        <v>78.78</v>
      </c>
      <c r="IG34" s="1">
        <v>41981</v>
      </c>
      <c r="IH34">
        <v>63.05</v>
      </c>
      <c r="II34" s="1">
        <v>42011</v>
      </c>
      <c r="IJ34">
        <v>48.65</v>
      </c>
      <c r="IK34" s="1">
        <v>42039</v>
      </c>
      <c r="IL34">
        <v>48.45</v>
      </c>
      <c r="IM34" s="1">
        <v>42068</v>
      </c>
      <c r="IN34">
        <v>50.76</v>
      </c>
      <c r="IO34" s="1">
        <v>42096</v>
      </c>
      <c r="IP34">
        <v>49.14</v>
      </c>
      <c r="IQ34" s="1">
        <v>42129</v>
      </c>
      <c r="IR34">
        <v>60.4</v>
      </c>
      <c r="IS34" s="1">
        <v>42158</v>
      </c>
      <c r="IT34">
        <v>59.64</v>
      </c>
      <c r="IU34" s="1">
        <v>42191</v>
      </c>
      <c r="IV34">
        <v>52.53</v>
      </c>
      <c r="IW34" s="1">
        <v>42221</v>
      </c>
      <c r="IX34">
        <v>45.15</v>
      </c>
      <c r="IY34" s="1">
        <v>42248</v>
      </c>
      <c r="IZ34">
        <v>45.41</v>
      </c>
      <c r="JA34" s="1">
        <v>42282</v>
      </c>
      <c r="JB34">
        <v>46.26</v>
      </c>
      <c r="JC34" s="1">
        <v>42311</v>
      </c>
      <c r="JD34">
        <v>47.9</v>
      </c>
      <c r="JE34" s="1">
        <v>42346</v>
      </c>
      <c r="JF34">
        <v>37.51</v>
      </c>
      <c r="JG34" s="1">
        <v>42376</v>
      </c>
      <c r="JH34">
        <v>33.270000000000003</v>
      </c>
      <c r="JI34" s="1">
        <v>42405</v>
      </c>
      <c r="JJ34">
        <v>30.89</v>
      </c>
      <c r="JK34" s="1">
        <v>42433</v>
      </c>
      <c r="JL34">
        <v>35.92</v>
      </c>
      <c r="JM34" s="1">
        <v>42464</v>
      </c>
      <c r="JN34">
        <v>35.700000000000003</v>
      </c>
      <c r="JO34" s="1">
        <v>42494</v>
      </c>
      <c r="JP34">
        <v>43.78</v>
      </c>
      <c r="JQ34" s="1">
        <v>42523</v>
      </c>
      <c r="JR34">
        <v>49.17</v>
      </c>
      <c r="JS34" s="1">
        <v>42557</v>
      </c>
      <c r="JT34">
        <v>47.43</v>
      </c>
      <c r="JU34" s="1">
        <v>42585</v>
      </c>
      <c r="JV34">
        <v>40.83</v>
      </c>
      <c r="JW34" s="1">
        <v>42614</v>
      </c>
      <c r="JX34">
        <v>43.16</v>
      </c>
      <c r="JY34" s="1">
        <v>42648</v>
      </c>
      <c r="JZ34">
        <v>49.83</v>
      </c>
      <c r="KA34" s="1">
        <v>42675</v>
      </c>
      <c r="KB34">
        <v>46.67</v>
      </c>
      <c r="KC34" s="1">
        <v>42711</v>
      </c>
      <c r="KD34">
        <v>49.77</v>
      </c>
      <c r="KE34" s="1">
        <v>42741</v>
      </c>
      <c r="KF34">
        <v>53.99</v>
      </c>
      <c r="KG34" s="1">
        <v>42769</v>
      </c>
      <c r="KH34">
        <v>53.83</v>
      </c>
      <c r="KI34" s="1">
        <v>42797</v>
      </c>
      <c r="KJ34">
        <v>53.33</v>
      </c>
      <c r="KK34" s="1">
        <v>42829</v>
      </c>
      <c r="KL34">
        <v>51.03</v>
      </c>
      <c r="KM34" s="1">
        <v>42858</v>
      </c>
      <c r="KN34">
        <v>47.82</v>
      </c>
      <c r="KO34" s="1">
        <v>42888</v>
      </c>
      <c r="KP34">
        <v>47.66</v>
      </c>
      <c r="KQ34" s="1">
        <v>42922</v>
      </c>
      <c r="KR34">
        <v>45.52</v>
      </c>
      <c r="KS34" s="1">
        <v>42950</v>
      </c>
      <c r="KT34">
        <v>49.03</v>
      </c>
      <c r="KU34" s="1">
        <v>42979</v>
      </c>
      <c r="KV34">
        <v>47.29</v>
      </c>
      <c r="KW34" s="1">
        <v>43012</v>
      </c>
      <c r="KX34">
        <v>49.98</v>
      </c>
      <c r="KY34" s="1">
        <v>43040</v>
      </c>
      <c r="KZ34">
        <v>54.3</v>
      </c>
      <c r="LA34" s="1">
        <v>43075</v>
      </c>
      <c r="LB34">
        <v>55.96</v>
      </c>
      <c r="LC34" s="1">
        <v>43105</v>
      </c>
      <c r="LD34">
        <v>61.44</v>
      </c>
      <c r="LE34" s="1">
        <v>43133</v>
      </c>
      <c r="LF34">
        <v>65.45</v>
      </c>
      <c r="LG34" s="1">
        <v>43164</v>
      </c>
      <c r="LH34">
        <v>62.57</v>
      </c>
      <c r="LI34" s="1">
        <v>43195</v>
      </c>
      <c r="LJ34">
        <v>63.54</v>
      </c>
      <c r="LK34" s="1">
        <v>43223</v>
      </c>
      <c r="LL34">
        <v>68.430000000000007</v>
      </c>
      <c r="LM34" s="1">
        <v>43255</v>
      </c>
      <c r="LN34">
        <v>64.75</v>
      </c>
      <c r="LO34" s="1">
        <v>43286</v>
      </c>
      <c r="LP34">
        <v>72.94</v>
      </c>
      <c r="LQ34" s="1">
        <v>43315</v>
      </c>
      <c r="LR34">
        <v>68.489999999999995</v>
      </c>
      <c r="LS34" s="1">
        <v>43347</v>
      </c>
      <c r="LT34">
        <v>69.87</v>
      </c>
      <c r="LU34" s="1">
        <v>43376</v>
      </c>
      <c r="LV34">
        <v>76.41</v>
      </c>
      <c r="LW34" s="1">
        <v>43405</v>
      </c>
      <c r="LX34">
        <v>63.69</v>
      </c>
      <c r="LY34" s="1">
        <v>43440</v>
      </c>
      <c r="LZ34">
        <v>51.49</v>
      </c>
      <c r="MA34" s="1">
        <v>43472</v>
      </c>
      <c r="MB34">
        <v>48.52</v>
      </c>
      <c r="MC34" s="1">
        <v>43500</v>
      </c>
      <c r="MD34">
        <v>54.56</v>
      </c>
      <c r="ME34" s="1">
        <v>43530</v>
      </c>
      <c r="MF34">
        <v>56.22</v>
      </c>
      <c r="MG34" s="1">
        <v>43558</v>
      </c>
      <c r="MH34">
        <v>62.46</v>
      </c>
      <c r="MI34" s="1">
        <v>43588</v>
      </c>
      <c r="MJ34">
        <v>61.94</v>
      </c>
      <c r="MK34" s="1">
        <v>43621</v>
      </c>
      <c r="ML34">
        <v>51.68</v>
      </c>
      <c r="MM34" s="1">
        <v>43649</v>
      </c>
      <c r="MN34">
        <v>57.34</v>
      </c>
      <c r="MO34" s="1">
        <v>43682</v>
      </c>
      <c r="MP34">
        <v>54.69</v>
      </c>
      <c r="MQ34" s="1">
        <v>43712</v>
      </c>
      <c r="MR34">
        <v>56.26</v>
      </c>
      <c r="MS34" s="1">
        <v>43741</v>
      </c>
      <c r="MT34">
        <v>52.45</v>
      </c>
      <c r="MU34" s="1">
        <v>43770</v>
      </c>
      <c r="MV34">
        <v>56.2</v>
      </c>
    </row>
    <row r="35" spans="1:360" x14ac:dyDescent="0.3">
      <c r="A35" s="1">
        <v>38331</v>
      </c>
      <c r="B35">
        <v>40.71</v>
      </c>
      <c r="C35" s="1">
        <v>38363</v>
      </c>
      <c r="D35">
        <v>45.68</v>
      </c>
      <c r="E35" s="1">
        <v>38390</v>
      </c>
      <c r="F35">
        <v>45.28</v>
      </c>
      <c r="G35" s="1">
        <v>38418</v>
      </c>
      <c r="H35">
        <v>53.89</v>
      </c>
      <c r="I35" s="1">
        <v>38448</v>
      </c>
      <c r="J35">
        <v>55.85</v>
      </c>
      <c r="K35" s="1">
        <v>38477</v>
      </c>
      <c r="L35">
        <v>50.83</v>
      </c>
      <c r="M35" s="1">
        <v>38506</v>
      </c>
      <c r="N35">
        <v>55.03</v>
      </c>
      <c r="O35" s="1">
        <v>38540</v>
      </c>
      <c r="P35">
        <v>60.73</v>
      </c>
      <c r="Q35" s="1">
        <v>38568</v>
      </c>
      <c r="R35">
        <v>61.38</v>
      </c>
      <c r="S35" s="1">
        <v>38597</v>
      </c>
      <c r="T35">
        <v>67.569999999999993</v>
      </c>
      <c r="U35" s="1">
        <v>38631</v>
      </c>
      <c r="V35">
        <v>61.36</v>
      </c>
      <c r="W35" s="1">
        <v>38658</v>
      </c>
      <c r="X35">
        <v>59.75</v>
      </c>
      <c r="Y35" s="1">
        <v>38695</v>
      </c>
      <c r="Z35" s="2">
        <v>59.39</v>
      </c>
      <c r="AA35" s="1">
        <v>38727</v>
      </c>
      <c r="AB35">
        <v>63.37</v>
      </c>
      <c r="AC35" s="1">
        <v>38754</v>
      </c>
      <c r="AD35" s="2">
        <v>65.11</v>
      </c>
      <c r="AE35" s="1">
        <v>38782</v>
      </c>
      <c r="AF35">
        <v>62.41</v>
      </c>
      <c r="AG35" s="1">
        <v>38812</v>
      </c>
      <c r="AH35">
        <v>67.069999999999993</v>
      </c>
      <c r="AI35" s="1">
        <v>38841</v>
      </c>
      <c r="AJ35">
        <v>69.94</v>
      </c>
      <c r="AK35" s="1">
        <v>38873</v>
      </c>
      <c r="AL35">
        <v>72.599999999999994</v>
      </c>
      <c r="AM35" s="1">
        <v>38905</v>
      </c>
      <c r="AN35">
        <v>74.09</v>
      </c>
      <c r="AO35" s="1">
        <v>38933</v>
      </c>
      <c r="AP35">
        <v>74.760000000000005</v>
      </c>
      <c r="AQ35" s="1">
        <v>38965</v>
      </c>
      <c r="AR35">
        <v>68.599999999999994</v>
      </c>
      <c r="AS35" s="1">
        <v>38995</v>
      </c>
      <c r="AT35">
        <v>60.03</v>
      </c>
      <c r="AU35" s="1">
        <v>39023</v>
      </c>
      <c r="AV35">
        <v>57.88</v>
      </c>
      <c r="AW35" s="1">
        <v>39058</v>
      </c>
      <c r="AX35">
        <v>62.49</v>
      </c>
      <c r="AY35" s="1">
        <v>39090</v>
      </c>
      <c r="AZ35">
        <v>56.09</v>
      </c>
      <c r="BA35" s="1">
        <v>39118</v>
      </c>
      <c r="BB35">
        <v>58.74</v>
      </c>
      <c r="BC35" s="1">
        <v>39147</v>
      </c>
      <c r="BD35">
        <v>60.69</v>
      </c>
      <c r="BE35" s="1">
        <v>39177</v>
      </c>
      <c r="BF35">
        <v>64.28</v>
      </c>
      <c r="BG35" s="1">
        <v>39206</v>
      </c>
      <c r="BH35">
        <v>61.93</v>
      </c>
      <c r="BI35" s="1">
        <v>39238</v>
      </c>
      <c r="BJ35">
        <v>65.61</v>
      </c>
      <c r="BK35" s="1">
        <v>39269</v>
      </c>
      <c r="BL35">
        <v>72.81</v>
      </c>
      <c r="BM35" s="1">
        <v>39300</v>
      </c>
      <c r="BN35">
        <v>72.06</v>
      </c>
      <c r="BO35" s="1">
        <v>39330</v>
      </c>
      <c r="BP35">
        <v>75.73</v>
      </c>
      <c r="BQ35" s="1">
        <v>39359</v>
      </c>
      <c r="BR35">
        <v>81.44</v>
      </c>
      <c r="BS35" s="1">
        <v>39388</v>
      </c>
      <c r="BT35">
        <v>95.93</v>
      </c>
      <c r="BU35" s="1">
        <v>39423</v>
      </c>
      <c r="BV35">
        <v>88.28</v>
      </c>
      <c r="BW35" s="1">
        <v>39455</v>
      </c>
      <c r="BX35">
        <v>96.33</v>
      </c>
      <c r="BY35" s="1">
        <v>39484</v>
      </c>
      <c r="BZ35">
        <v>87.14</v>
      </c>
      <c r="CA35" s="1">
        <v>39514</v>
      </c>
      <c r="CB35">
        <v>105.15</v>
      </c>
      <c r="CC35" s="1">
        <v>39542</v>
      </c>
      <c r="CD35">
        <v>106.23</v>
      </c>
      <c r="CE35" s="1">
        <v>39574</v>
      </c>
      <c r="CF35">
        <v>121.84</v>
      </c>
      <c r="CG35" s="1">
        <v>39604</v>
      </c>
      <c r="CH35">
        <v>127.79</v>
      </c>
      <c r="CI35" s="1">
        <v>39636</v>
      </c>
      <c r="CJ35">
        <v>141.37</v>
      </c>
      <c r="CK35" s="1">
        <v>39666</v>
      </c>
      <c r="CL35">
        <v>118.58</v>
      </c>
      <c r="CM35" s="1">
        <v>39695</v>
      </c>
      <c r="CN35">
        <v>107.89</v>
      </c>
      <c r="CO35" s="1">
        <v>39727</v>
      </c>
      <c r="CP35">
        <v>87.81</v>
      </c>
      <c r="CQ35" s="1">
        <v>39756</v>
      </c>
      <c r="CR35">
        <v>70.53</v>
      </c>
      <c r="CS35" s="1">
        <v>39791</v>
      </c>
      <c r="CT35">
        <v>42.07</v>
      </c>
      <c r="CU35" s="1">
        <v>39821</v>
      </c>
      <c r="CV35">
        <v>41.7</v>
      </c>
      <c r="CW35" s="1">
        <v>39849</v>
      </c>
      <c r="CX35">
        <v>41.17</v>
      </c>
      <c r="CY35" s="1">
        <v>39878</v>
      </c>
      <c r="CZ35">
        <v>45.52</v>
      </c>
      <c r="DA35" s="1">
        <v>39906</v>
      </c>
      <c r="DB35">
        <v>52.51</v>
      </c>
      <c r="DC35" s="1">
        <v>39939</v>
      </c>
      <c r="DD35">
        <v>56.34</v>
      </c>
      <c r="DE35" s="1">
        <v>39968</v>
      </c>
      <c r="DF35">
        <v>68.81</v>
      </c>
      <c r="DG35" s="1">
        <v>40001</v>
      </c>
      <c r="DH35">
        <v>62.93</v>
      </c>
      <c r="DI35" s="1">
        <v>40031</v>
      </c>
      <c r="DJ35">
        <v>71.94</v>
      </c>
      <c r="DK35" s="1">
        <v>40058</v>
      </c>
      <c r="DL35">
        <v>68.05</v>
      </c>
      <c r="DM35" s="1">
        <v>40092</v>
      </c>
      <c r="DN35">
        <v>70.88</v>
      </c>
      <c r="DO35" s="1">
        <v>40121</v>
      </c>
      <c r="DP35">
        <v>80.400000000000006</v>
      </c>
      <c r="DQ35" s="1">
        <v>40156</v>
      </c>
      <c r="DR35">
        <v>70.67</v>
      </c>
      <c r="DS35" s="1">
        <v>40186</v>
      </c>
      <c r="DT35">
        <v>82.75</v>
      </c>
      <c r="DU35" s="1">
        <v>40214</v>
      </c>
      <c r="DV35">
        <v>71.19</v>
      </c>
      <c r="DW35" s="1">
        <v>40242</v>
      </c>
      <c r="DX35">
        <v>81.5</v>
      </c>
      <c r="DY35" s="1">
        <v>40273</v>
      </c>
      <c r="DZ35">
        <v>86.62</v>
      </c>
      <c r="EA35" s="1">
        <v>40304</v>
      </c>
      <c r="EB35">
        <v>77.11</v>
      </c>
      <c r="EC35" s="1">
        <v>40332</v>
      </c>
      <c r="ED35">
        <v>74.61</v>
      </c>
      <c r="EE35" s="1">
        <v>40366</v>
      </c>
      <c r="EF35">
        <v>74.069999999999993</v>
      </c>
      <c r="EG35" s="1">
        <v>40395</v>
      </c>
      <c r="EH35">
        <v>82.01</v>
      </c>
      <c r="EI35" s="1">
        <v>40423</v>
      </c>
      <c r="EJ35">
        <v>75.02</v>
      </c>
      <c r="EK35" s="1">
        <v>40457</v>
      </c>
      <c r="EL35">
        <v>83.23</v>
      </c>
      <c r="EM35" s="1">
        <v>40485</v>
      </c>
      <c r="EN35">
        <v>84.69</v>
      </c>
      <c r="EO35" s="1">
        <v>40521</v>
      </c>
      <c r="EP35">
        <v>88.37</v>
      </c>
      <c r="EQ35" s="1">
        <v>40550</v>
      </c>
      <c r="ER35">
        <v>88.03</v>
      </c>
      <c r="ES35" s="1">
        <v>40578</v>
      </c>
      <c r="ET35">
        <v>89.03</v>
      </c>
      <c r="EU35" s="1">
        <v>40609</v>
      </c>
      <c r="EV35">
        <v>105.44</v>
      </c>
      <c r="EW35" s="1">
        <v>40638</v>
      </c>
      <c r="EX35">
        <v>108.34</v>
      </c>
      <c r="EY35" s="1">
        <v>40668</v>
      </c>
      <c r="EZ35">
        <v>99.8</v>
      </c>
      <c r="FA35" s="1">
        <v>40700</v>
      </c>
      <c r="FB35">
        <v>99.01</v>
      </c>
      <c r="FC35" s="1">
        <v>40731</v>
      </c>
      <c r="FD35">
        <v>98.67</v>
      </c>
      <c r="FE35" s="1">
        <v>40759</v>
      </c>
      <c r="FF35">
        <v>86.63</v>
      </c>
      <c r="FG35" s="1">
        <v>40788</v>
      </c>
      <c r="FH35">
        <v>86.45</v>
      </c>
      <c r="FI35" s="1">
        <v>40822</v>
      </c>
      <c r="FJ35">
        <v>82.59</v>
      </c>
      <c r="FK35" s="1">
        <v>40849</v>
      </c>
      <c r="FL35">
        <v>92.51</v>
      </c>
      <c r="FM35" s="1">
        <v>40885</v>
      </c>
      <c r="FN35">
        <v>98.34</v>
      </c>
      <c r="FO35" s="1">
        <v>40917</v>
      </c>
      <c r="FP35">
        <v>101.31</v>
      </c>
      <c r="FQ35" s="1">
        <v>40945</v>
      </c>
      <c r="FR35">
        <v>96.91</v>
      </c>
      <c r="FS35" s="1">
        <v>40974</v>
      </c>
      <c r="FT35">
        <v>104.7</v>
      </c>
      <c r="FU35" s="1">
        <v>41004</v>
      </c>
      <c r="FV35">
        <v>103.31</v>
      </c>
      <c r="FW35" s="1">
        <v>41033</v>
      </c>
      <c r="FX35">
        <v>98.49</v>
      </c>
      <c r="FY35" s="1">
        <v>41065</v>
      </c>
      <c r="FZ35">
        <v>84.29</v>
      </c>
      <c r="GA35" s="1">
        <v>41096</v>
      </c>
      <c r="GB35">
        <v>84.45</v>
      </c>
      <c r="GC35" s="1">
        <v>41127</v>
      </c>
      <c r="GD35">
        <v>92.2</v>
      </c>
      <c r="GE35" s="1">
        <v>41157</v>
      </c>
      <c r="GF35">
        <v>95.36</v>
      </c>
      <c r="GG35" s="1">
        <v>41186</v>
      </c>
      <c r="GH35">
        <v>91.71</v>
      </c>
      <c r="GI35" s="1">
        <v>41215</v>
      </c>
      <c r="GJ35">
        <v>84.86</v>
      </c>
      <c r="GK35" s="1">
        <v>41250</v>
      </c>
      <c r="GL35">
        <v>85.93</v>
      </c>
      <c r="GM35" s="1">
        <v>41282</v>
      </c>
      <c r="GN35">
        <v>93.15</v>
      </c>
      <c r="GO35" s="1">
        <v>41310</v>
      </c>
      <c r="GP35">
        <v>96.64</v>
      </c>
      <c r="GQ35" s="1">
        <v>41340</v>
      </c>
      <c r="GR35">
        <v>91.56</v>
      </c>
      <c r="GS35" s="1">
        <v>41369</v>
      </c>
      <c r="GT35">
        <v>92.7</v>
      </c>
      <c r="GU35" s="1">
        <v>41400</v>
      </c>
      <c r="GV35">
        <v>96.16</v>
      </c>
      <c r="GW35" s="1">
        <v>41430</v>
      </c>
      <c r="GX35">
        <v>93.74</v>
      </c>
      <c r="GY35" s="1">
        <v>41460</v>
      </c>
      <c r="GZ35">
        <v>103.22</v>
      </c>
      <c r="HA35" s="1">
        <v>41492</v>
      </c>
      <c r="HB35">
        <v>105.3</v>
      </c>
      <c r="HC35" s="1">
        <v>41522</v>
      </c>
      <c r="HD35">
        <v>108.37</v>
      </c>
      <c r="HE35" s="1">
        <v>41551</v>
      </c>
      <c r="HF35">
        <v>103.84</v>
      </c>
      <c r="HG35" s="1">
        <v>41582</v>
      </c>
      <c r="HH35">
        <v>94.62</v>
      </c>
      <c r="HI35" s="1">
        <v>41617</v>
      </c>
      <c r="HJ35">
        <v>97.34</v>
      </c>
      <c r="HK35" s="1">
        <v>41647</v>
      </c>
      <c r="HL35">
        <v>92.33</v>
      </c>
      <c r="HM35" s="1">
        <v>41675</v>
      </c>
      <c r="HN35">
        <v>97.38</v>
      </c>
      <c r="HO35" s="1">
        <v>41705</v>
      </c>
      <c r="HP35">
        <v>102.58</v>
      </c>
      <c r="HQ35" s="1">
        <v>41732</v>
      </c>
      <c r="HR35">
        <v>100.29</v>
      </c>
      <c r="HS35" s="1">
        <v>41765</v>
      </c>
      <c r="HT35">
        <v>99.5</v>
      </c>
      <c r="HU35" s="1">
        <v>41796</v>
      </c>
      <c r="HV35">
        <v>102.66</v>
      </c>
      <c r="HW35" s="1">
        <v>41827</v>
      </c>
      <c r="HX35">
        <v>103.53</v>
      </c>
      <c r="HY35" s="1">
        <v>41857</v>
      </c>
      <c r="HZ35">
        <v>96.92</v>
      </c>
      <c r="IA35" s="1">
        <v>41886</v>
      </c>
      <c r="IB35">
        <v>94.45</v>
      </c>
      <c r="IC35" s="1">
        <v>41918</v>
      </c>
      <c r="ID35">
        <v>90.34</v>
      </c>
      <c r="IE35" s="1">
        <v>41947</v>
      </c>
      <c r="IF35">
        <v>77.19</v>
      </c>
      <c r="IG35" s="1">
        <v>41982</v>
      </c>
      <c r="IH35">
        <v>63.82</v>
      </c>
      <c r="II35" s="1">
        <v>42012</v>
      </c>
      <c r="IJ35">
        <v>48.79</v>
      </c>
      <c r="IK35" s="1">
        <v>42040</v>
      </c>
      <c r="IL35">
        <v>50.48</v>
      </c>
      <c r="IM35" s="1">
        <v>42069</v>
      </c>
      <c r="IN35">
        <v>49.61</v>
      </c>
      <c r="IO35" s="1">
        <v>42100</v>
      </c>
      <c r="IP35">
        <v>52.14</v>
      </c>
      <c r="IQ35" s="1">
        <v>42130</v>
      </c>
      <c r="IR35">
        <v>60.93</v>
      </c>
      <c r="IS35" s="1">
        <v>42159</v>
      </c>
      <c r="IT35">
        <v>58</v>
      </c>
      <c r="IU35" s="1">
        <v>42192</v>
      </c>
      <c r="IV35">
        <v>52.33</v>
      </c>
      <c r="IW35" s="1">
        <v>42222</v>
      </c>
      <c r="IX35">
        <v>44.66</v>
      </c>
      <c r="IY35" s="1">
        <v>42249</v>
      </c>
      <c r="IZ35">
        <v>46.25</v>
      </c>
      <c r="JA35" s="1">
        <v>42283</v>
      </c>
      <c r="JB35">
        <v>48.53</v>
      </c>
      <c r="JC35" s="1">
        <v>42312</v>
      </c>
      <c r="JD35">
        <v>46.32</v>
      </c>
      <c r="JE35" s="1">
        <v>42347</v>
      </c>
      <c r="JF35">
        <v>37.159999999999997</v>
      </c>
      <c r="JG35" s="1">
        <v>42377</v>
      </c>
      <c r="JH35">
        <v>33.159999999999997</v>
      </c>
      <c r="JI35" s="1">
        <v>42408</v>
      </c>
      <c r="JJ35">
        <v>29.69</v>
      </c>
      <c r="JK35" s="1">
        <v>42436</v>
      </c>
      <c r="JL35">
        <v>37.9</v>
      </c>
      <c r="JM35" s="1">
        <v>42465</v>
      </c>
      <c r="JN35">
        <v>35.89</v>
      </c>
      <c r="JO35" s="1">
        <v>42495</v>
      </c>
      <c r="JP35">
        <v>44.32</v>
      </c>
      <c r="JQ35" s="1">
        <v>42524</v>
      </c>
      <c r="JR35">
        <v>48.62</v>
      </c>
      <c r="JS35" s="1">
        <v>42558</v>
      </c>
      <c r="JT35">
        <v>45.14</v>
      </c>
      <c r="JU35" s="1">
        <v>42586</v>
      </c>
      <c r="JV35">
        <v>41.93</v>
      </c>
      <c r="JW35" s="1">
        <v>42615</v>
      </c>
      <c r="JX35">
        <v>44.44</v>
      </c>
      <c r="JY35" s="1">
        <v>42649</v>
      </c>
      <c r="JZ35">
        <v>50.44</v>
      </c>
      <c r="KA35" s="1">
        <v>42676</v>
      </c>
      <c r="KB35">
        <v>45.34</v>
      </c>
      <c r="KC35" s="1">
        <v>42712</v>
      </c>
      <c r="KD35">
        <v>50.84</v>
      </c>
      <c r="KE35" s="1">
        <v>42744</v>
      </c>
      <c r="KF35">
        <v>51.96</v>
      </c>
      <c r="KG35" s="1">
        <v>42772</v>
      </c>
      <c r="KH35">
        <v>53.01</v>
      </c>
      <c r="KI35" s="1">
        <v>42800</v>
      </c>
      <c r="KJ35">
        <v>53.2</v>
      </c>
      <c r="KK35" s="1">
        <v>42830</v>
      </c>
      <c r="KL35">
        <v>51.15</v>
      </c>
      <c r="KM35" s="1">
        <v>42859</v>
      </c>
      <c r="KN35">
        <v>45.52</v>
      </c>
      <c r="KO35" s="1">
        <v>42891</v>
      </c>
      <c r="KP35">
        <v>47.4</v>
      </c>
      <c r="KQ35" s="1">
        <v>42923</v>
      </c>
      <c r="KR35">
        <v>44.23</v>
      </c>
      <c r="KS35" s="1">
        <v>42951</v>
      </c>
      <c r="KT35">
        <v>49.58</v>
      </c>
      <c r="KU35" s="1">
        <v>42983</v>
      </c>
      <c r="KV35">
        <v>48.66</v>
      </c>
      <c r="KW35" s="1">
        <v>43013</v>
      </c>
      <c r="KX35">
        <v>50.79</v>
      </c>
      <c r="KY35" s="1">
        <v>43041</v>
      </c>
      <c r="KZ35">
        <v>54.54</v>
      </c>
      <c r="LA35" s="1">
        <v>43076</v>
      </c>
      <c r="LB35">
        <v>56.69</v>
      </c>
      <c r="LC35" s="1">
        <v>43108</v>
      </c>
      <c r="LD35">
        <v>61.73</v>
      </c>
      <c r="LE35" s="1">
        <v>43136</v>
      </c>
      <c r="LF35">
        <v>64.150000000000006</v>
      </c>
      <c r="LG35" s="1">
        <v>43165</v>
      </c>
      <c r="LH35">
        <v>62.6</v>
      </c>
      <c r="LI35" s="1">
        <v>43196</v>
      </c>
      <c r="LJ35">
        <v>62.06</v>
      </c>
      <c r="LK35" s="1">
        <v>43224</v>
      </c>
      <c r="LL35">
        <v>69.72</v>
      </c>
      <c r="LM35" s="1">
        <v>43256</v>
      </c>
      <c r="LN35">
        <v>65.52</v>
      </c>
      <c r="LO35" s="1">
        <v>43287</v>
      </c>
      <c r="LP35">
        <v>73.8</v>
      </c>
      <c r="LQ35" s="1">
        <v>43318</v>
      </c>
      <c r="LR35">
        <v>69.010000000000005</v>
      </c>
      <c r="LS35" s="1">
        <v>43348</v>
      </c>
      <c r="LT35">
        <v>68.72</v>
      </c>
      <c r="LU35" s="1">
        <v>43377</v>
      </c>
      <c r="LV35">
        <v>74.33</v>
      </c>
      <c r="LW35" s="1">
        <v>43406</v>
      </c>
      <c r="LX35">
        <v>63.14</v>
      </c>
      <c r="LY35" s="1">
        <v>43441</v>
      </c>
      <c r="LZ35">
        <v>52.61</v>
      </c>
      <c r="MA35" s="1">
        <v>43473</v>
      </c>
      <c r="MB35">
        <v>49.78</v>
      </c>
      <c r="MC35" s="1">
        <v>43501</v>
      </c>
      <c r="MD35">
        <v>53.66</v>
      </c>
      <c r="ME35" s="1">
        <v>43531</v>
      </c>
      <c r="MF35">
        <v>56.66</v>
      </c>
      <c r="MG35" s="1">
        <v>43559</v>
      </c>
      <c r="MH35">
        <v>62.1</v>
      </c>
      <c r="MI35" s="1">
        <v>43591</v>
      </c>
      <c r="MJ35">
        <v>62.25</v>
      </c>
      <c r="MK35" s="1">
        <v>43622</v>
      </c>
      <c r="ML35">
        <v>52.59</v>
      </c>
      <c r="MM35" s="1">
        <v>43651</v>
      </c>
      <c r="MN35">
        <v>57.51</v>
      </c>
      <c r="MO35" s="1">
        <v>43683</v>
      </c>
      <c r="MP35">
        <v>53.63</v>
      </c>
      <c r="MQ35" s="1">
        <v>43713</v>
      </c>
      <c r="MR35">
        <v>56.3</v>
      </c>
      <c r="MS35" s="1">
        <v>43742</v>
      </c>
      <c r="MT35">
        <v>52.81</v>
      </c>
      <c r="MU35" s="1">
        <v>43773</v>
      </c>
      <c r="MV35">
        <v>56.54</v>
      </c>
    </row>
    <row r="36" spans="1:360" x14ac:dyDescent="0.3">
      <c r="A36" s="1">
        <v>38334</v>
      </c>
      <c r="B36">
        <v>41.01</v>
      </c>
      <c r="C36" s="1">
        <v>38364</v>
      </c>
      <c r="D36">
        <v>46.37</v>
      </c>
      <c r="E36" s="1">
        <v>38391</v>
      </c>
      <c r="F36">
        <v>45.4</v>
      </c>
      <c r="G36" s="1">
        <v>38419</v>
      </c>
      <c r="H36">
        <v>54.59</v>
      </c>
      <c r="I36" s="1">
        <v>38449</v>
      </c>
      <c r="J36">
        <v>54.11</v>
      </c>
      <c r="K36" s="1">
        <v>38478</v>
      </c>
      <c r="L36">
        <v>50.96</v>
      </c>
      <c r="M36" s="1">
        <v>38509</v>
      </c>
      <c r="N36">
        <v>54.49</v>
      </c>
      <c r="O36" s="1">
        <v>38541</v>
      </c>
      <c r="P36">
        <v>59.63</v>
      </c>
      <c r="Q36" s="1">
        <v>38569</v>
      </c>
      <c r="R36">
        <v>62.31</v>
      </c>
      <c r="S36" s="1">
        <v>38601</v>
      </c>
      <c r="T36">
        <v>65.959999999999994</v>
      </c>
      <c r="U36" s="1">
        <v>38632</v>
      </c>
      <c r="V36">
        <v>61.84</v>
      </c>
      <c r="W36" s="1">
        <v>38659</v>
      </c>
      <c r="X36">
        <v>61.78</v>
      </c>
      <c r="Y36" s="1">
        <v>38698</v>
      </c>
      <c r="Z36" s="2">
        <v>61.3</v>
      </c>
      <c r="AA36" s="1">
        <v>38728</v>
      </c>
      <c r="AB36">
        <v>63.94</v>
      </c>
      <c r="AC36" s="1">
        <v>38755</v>
      </c>
      <c r="AD36" s="2">
        <v>63.09</v>
      </c>
      <c r="AE36" s="1">
        <v>38783</v>
      </c>
      <c r="AF36">
        <v>61.58</v>
      </c>
      <c r="AG36" s="1">
        <v>38813</v>
      </c>
      <c r="AH36">
        <v>67.94</v>
      </c>
      <c r="AI36" s="1">
        <v>38842</v>
      </c>
      <c r="AJ36">
        <v>70.19</v>
      </c>
      <c r="AK36" s="1">
        <v>38874</v>
      </c>
      <c r="AL36">
        <v>72.5</v>
      </c>
      <c r="AM36" s="1">
        <v>38908</v>
      </c>
      <c r="AN36">
        <v>73.61</v>
      </c>
      <c r="AO36" s="1">
        <v>38936</v>
      </c>
      <c r="AP36">
        <v>76.98</v>
      </c>
      <c r="AQ36" s="1">
        <v>38966</v>
      </c>
      <c r="AR36">
        <v>67.5</v>
      </c>
      <c r="AS36" s="1">
        <v>38996</v>
      </c>
      <c r="AT36">
        <v>59.76</v>
      </c>
      <c r="AU36" s="1">
        <v>39024</v>
      </c>
      <c r="AV36">
        <v>59.14</v>
      </c>
      <c r="AW36" s="1">
        <v>39059</v>
      </c>
      <c r="AX36">
        <v>62.03</v>
      </c>
      <c r="AY36" s="1">
        <v>39091</v>
      </c>
      <c r="AZ36">
        <v>55.64</v>
      </c>
      <c r="BA36" s="1">
        <v>39119</v>
      </c>
      <c r="BB36">
        <v>58.88</v>
      </c>
      <c r="BC36" s="1">
        <v>39148</v>
      </c>
      <c r="BD36">
        <v>61.82</v>
      </c>
      <c r="BE36" s="1">
        <v>39181</v>
      </c>
      <c r="BF36">
        <v>61.51</v>
      </c>
      <c r="BG36" s="1">
        <v>39209</v>
      </c>
      <c r="BH36">
        <v>61.47</v>
      </c>
      <c r="BI36" s="1">
        <v>39239</v>
      </c>
      <c r="BJ36">
        <v>65.959999999999994</v>
      </c>
      <c r="BK36" s="1">
        <v>39272</v>
      </c>
      <c r="BL36">
        <v>72.19</v>
      </c>
      <c r="BM36" s="1">
        <v>39301</v>
      </c>
      <c r="BN36">
        <v>72.42</v>
      </c>
      <c r="BO36" s="1">
        <v>39331</v>
      </c>
      <c r="BP36">
        <v>76.3</v>
      </c>
      <c r="BQ36" s="1">
        <v>39360</v>
      </c>
      <c r="BR36">
        <v>81.22</v>
      </c>
      <c r="BS36" s="1">
        <v>39391</v>
      </c>
      <c r="BT36">
        <v>93.98</v>
      </c>
      <c r="BU36" s="1">
        <v>39426</v>
      </c>
      <c r="BV36">
        <v>87.86</v>
      </c>
      <c r="BW36" s="1">
        <v>39456</v>
      </c>
      <c r="BX36">
        <v>95.67</v>
      </c>
      <c r="BY36" s="1">
        <v>39485</v>
      </c>
      <c r="BZ36">
        <v>88.11</v>
      </c>
      <c r="CA36" s="1">
        <v>39517</v>
      </c>
      <c r="CB36">
        <v>107.9</v>
      </c>
      <c r="CC36" s="1">
        <v>39545</v>
      </c>
      <c r="CD36">
        <v>109.09</v>
      </c>
      <c r="CE36" s="1">
        <v>39575</v>
      </c>
      <c r="CF36">
        <v>123.53</v>
      </c>
      <c r="CG36" s="1">
        <v>39605</v>
      </c>
      <c r="CH36">
        <v>138.54</v>
      </c>
      <c r="CI36" s="1">
        <v>39637</v>
      </c>
      <c r="CJ36">
        <v>136.04</v>
      </c>
      <c r="CK36" s="1">
        <v>39667</v>
      </c>
      <c r="CL36">
        <v>120.02</v>
      </c>
      <c r="CM36" s="1">
        <v>39696</v>
      </c>
      <c r="CN36">
        <v>106.23</v>
      </c>
      <c r="CO36" s="1">
        <v>39728</v>
      </c>
      <c r="CP36">
        <v>90.06</v>
      </c>
      <c r="CQ36" s="1">
        <v>39757</v>
      </c>
      <c r="CR36">
        <v>65.3</v>
      </c>
      <c r="CS36" s="1">
        <v>39792</v>
      </c>
      <c r="CT36">
        <v>43.52</v>
      </c>
      <c r="CU36" s="1">
        <v>39822</v>
      </c>
      <c r="CV36">
        <v>40.83</v>
      </c>
      <c r="CW36" s="1">
        <v>39850</v>
      </c>
      <c r="CX36">
        <v>40.17</v>
      </c>
      <c r="CY36" s="1">
        <v>39881</v>
      </c>
      <c r="CZ36">
        <v>47.07</v>
      </c>
      <c r="DA36" s="1">
        <v>39909</v>
      </c>
      <c r="DB36">
        <v>51.05</v>
      </c>
      <c r="DC36" s="1">
        <v>39940</v>
      </c>
      <c r="DD36">
        <v>56.71</v>
      </c>
      <c r="DE36" s="1">
        <v>39969</v>
      </c>
      <c r="DF36">
        <v>68.44</v>
      </c>
      <c r="DG36" s="1">
        <v>40002</v>
      </c>
      <c r="DH36">
        <v>60.14</v>
      </c>
      <c r="DI36" s="1">
        <v>40032</v>
      </c>
      <c r="DJ36">
        <v>70.930000000000007</v>
      </c>
      <c r="DK36" s="1">
        <v>40059</v>
      </c>
      <c r="DL36">
        <v>67.959999999999994</v>
      </c>
      <c r="DM36" s="1">
        <v>40093</v>
      </c>
      <c r="DN36">
        <v>69.569999999999993</v>
      </c>
      <c r="DO36" s="1">
        <v>40122</v>
      </c>
      <c r="DP36">
        <v>79.62</v>
      </c>
      <c r="DQ36" s="1">
        <v>40157</v>
      </c>
      <c r="DR36">
        <v>70.540000000000006</v>
      </c>
      <c r="DS36" s="1">
        <v>40189</v>
      </c>
      <c r="DT36">
        <v>82.52</v>
      </c>
      <c r="DU36" s="1">
        <v>40217</v>
      </c>
      <c r="DV36">
        <v>71.89</v>
      </c>
      <c r="DW36" s="1">
        <v>40245</v>
      </c>
      <c r="DX36">
        <v>81.87</v>
      </c>
      <c r="DY36" s="1">
        <v>40274</v>
      </c>
      <c r="DZ36">
        <v>86.84</v>
      </c>
      <c r="EA36" s="1">
        <v>40305</v>
      </c>
      <c r="EB36">
        <v>75.11</v>
      </c>
      <c r="EC36" s="1">
        <v>40333</v>
      </c>
      <c r="ED36">
        <v>71.510000000000005</v>
      </c>
      <c r="EE36" s="1">
        <v>40367</v>
      </c>
      <c r="EF36">
        <v>75.44</v>
      </c>
      <c r="EG36" s="1">
        <v>40396</v>
      </c>
      <c r="EH36">
        <v>80.7</v>
      </c>
      <c r="EI36" s="1">
        <v>40424</v>
      </c>
      <c r="EJ36">
        <v>74.599999999999994</v>
      </c>
      <c r="EK36" s="1">
        <v>40458</v>
      </c>
      <c r="EL36">
        <v>81.67</v>
      </c>
      <c r="EM36" s="1">
        <v>40486</v>
      </c>
      <c r="EN36">
        <v>86.49</v>
      </c>
      <c r="EO36" s="1">
        <v>40522</v>
      </c>
      <c r="EP36">
        <v>87.79</v>
      </c>
      <c r="EQ36" s="1">
        <v>40553</v>
      </c>
      <c r="ER36">
        <v>89.25</v>
      </c>
      <c r="ES36" s="1">
        <v>40581</v>
      </c>
      <c r="ET36">
        <v>87.48</v>
      </c>
      <c r="EU36" s="1">
        <v>40610</v>
      </c>
      <c r="EV36">
        <v>105.02</v>
      </c>
      <c r="EW36" s="1">
        <v>40639</v>
      </c>
      <c r="EX36">
        <v>108.83</v>
      </c>
      <c r="EY36" s="1">
        <v>40669</v>
      </c>
      <c r="EZ36">
        <v>97.18</v>
      </c>
      <c r="FA36" s="1">
        <v>40701</v>
      </c>
      <c r="FB36">
        <v>99.09</v>
      </c>
      <c r="FC36" s="1">
        <v>40732</v>
      </c>
      <c r="FD36">
        <v>96.2</v>
      </c>
      <c r="FE36" s="1">
        <v>40760</v>
      </c>
      <c r="FF36">
        <v>86.88</v>
      </c>
      <c r="FG36" s="1">
        <v>40792</v>
      </c>
      <c r="FH36">
        <v>86.02</v>
      </c>
      <c r="FI36" s="1">
        <v>40823</v>
      </c>
      <c r="FJ36">
        <v>82.98</v>
      </c>
      <c r="FK36" s="1">
        <v>40850</v>
      </c>
      <c r="FL36">
        <v>94.07</v>
      </c>
      <c r="FM36" s="1">
        <v>40886</v>
      </c>
      <c r="FN36">
        <v>99.41</v>
      </c>
      <c r="FO36" s="1">
        <v>40918</v>
      </c>
      <c r="FP36">
        <v>102.24</v>
      </c>
      <c r="FQ36" s="1">
        <v>40946</v>
      </c>
      <c r="FR36">
        <v>98.41</v>
      </c>
      <c r="FS36" s="1">
        <v>40975</v>
      </c>
      <c r="FT36">
        <v>106.16</v>
      </c>
      <c r="FU36" s="1">
        <v>41008</v>
      </c>
      <c r="FV36">
        <v>102.46</v>
      </c>
      <c r="FW36" s="1">
        <v>41036</v>
      </c>
      <c r="FX36">
        <v>97.94</v>
      </c>
      <c r="FY36" s="1">
        <v>41066</v>
      </c>
      <c r="FZ36">
        <v>85.02</v>
      </c>
      <c r="GA36" s="1">
        <v>41099</v>
      </c>
      <c r="GB36">
        <v>85.99</v>
      </c>
      <c r="GC36" s="1">
        <v>41128</v>
      </c>
      <c r="GD36">
        <v>93.67</v>
      </c>
      <c r="GE36" s="1">
        <v>41158</v>
      </c>
      <c r="GF36">
        <v>95.53</v>
      </c>
      <c r="GG36" s="1">
        <v>41187</v>
      </c>
      <c r="GH36">
        <v>89.88</v>
      </c>
      <c r="GI36" s="1">
        <v>41218</v>
      </c>
      <c r="GJ36">
        <v>85.65</v>
      </c>
      <c r="GK36" s="1">
        <v>41253</v>
      </c>
      <c r="GL36">
        <v>85.56</v>
      </c>
      <c r="GM36" s="1">
        <v>41283</v>
      </c>
      <c r="GN36">
        <v>93.1</v>
      </c>
      <c r="GO36" s="1">
        <v>41311</v>
      </c>
      <c r="GP36">
        <v>96.62</v>
      </c>
      <c r="GQ36" s="1">
        <v>41341</v>
      </c>
      <c r="GR36">
        <v>91.95</v>
      </c>
      <c r="GS36" s="1">
        <v>41372</v>
      </c>
      <c r="GT36">
        <v>93.36</v>
      </c>
      <c r="GU36" s="1">
        <v>41401</v>
      </c>
      <c r="GV36">
        <v>95.62</v>
      </c>
      <c r="GW36" s="1">
        <v>41431</v>
      </c>
      <c r="GX36">
        <v>94.76</v>
      </c>
      <c r="GY36" s="1">
        <v>41463</v>
      </c>
      <c r="GZ36">
        <v>103.14</v>
      </c>
      <c r="HA36" s="1">
        <v>41493</v>
      </c>
      <c r="HB36">
        <v>104.37</v>
      </c>
      <c r="HC36" s="1">
        <v>41523</v>
      </c>
      <c r="HD36">
        <v>110.53</v>
      </c>
      <c r="HE36" s="1">
        <v>41554</v>
      </c>
      <c r="HF36">
        <v>103.03</v>
      </c>
      <c r="HG36" s="1">
        <v>41583</v>
      </c>
      <c r="HH36">
        <v>93.37</v>
      </c>
      <c r="HI36" s="1">
        <v>41618</v>
      </c>
      <c r="HJ36">
        <v>98.51</v>
      </c>
      <c r="HK36" s="1">
        <v>41648</v>
      </c>
      <c r="HL36">
        <v>91.66</v>
      </c>
      <c r="HM36" s="1">
        <v>41676</v>
      </c>
      <c r="HN36">
        <v>97.84</v>
      </c>
      <c r="HO36" s="1">
        <v>41708</v>
      </c>
      <c r="HP36">
        <v>101.12</v>
      </c>
      <c r="HQ36" s="1">
        <v>41733</v>
      </c>
      <c r="HR36">
        <v>101.14</v>
      </c>
      <c r="HS36" s="1">
        <v>41766</v>
      </c>
      <c r="HT36">
        <v>100.77</v>
      </c>
      <c r="HU36" s="1">
        <v>41799</v>
      </c>
      <c r="HV36">
        <v>104.41</v>
      </c>
      <c r="HW36" s="1">
        <v>41828</v>
      </c>
      <c r="HX36">
        <v>103.4</v>
      </c>
      <c r="HY36" s="1">
        <v>41858</v>
      </c>
      <c r="HZ36">
        <v>97.34</v>
      </c>
      <c r="IA36" s="1">
        <v>41887</v>
      </c>
      <c r="IB36">
        <v>93.29</v>
      </c>
      <c r="IC36" s="1">
        <v>41919</v>
      </c>
      <c r="ID36">
        <v>88.85</v>
      </c>
      <c r="IE36" s="1">
        <v>41948</v>
      </c>
      <c r="IF36">
        <v>78.680000000000007</v>
      </c>
      <c r="IG36" s="1">
        <v>41983</v>
      </c>
      <c r="IH36">
        <v>60.94</v>
      </c>
      <c r="II36" s="1">
        <v>42013</v>
      </c>
      <c r="IJ36">
        <v>48.36</v>
      </c>
      <c r="IK36" s="1">
        <v>42041</v>
      </c>
      <c r="IL36">
        <v>51.69</v>
      </c>
      <c r="IM36" s="1">
        <v>42072</v>
      </c>
      <c r="IN36">
        <v>50</v>
      </c>
      <c r="IO36" s="1">
        <v>42101</v>
      </c>
      <c r="IP36">
        <v>53.98</v>
      </c>
      <c r="IQ36" s="1">
        <v>42131</v>
      </c>
      <c r="IR36">
        <v>58.94</v>
      </c>
      <c r="IS36" s="1">
        <v>42160</v>
      </c>
      <c r="IT36">
        <v>59.13</v>
      </c>
      <c r="IU36" s="1">
        <v>42193</v>
      </c>
      <c r="IV36">
        <v>51.65</v>
      </c>
      <c r="IW36" s="1">
        <v>42223</v>
      </c>
      <c r="IX36">
        <v>43.87</v>
      </c>
      <c r="IY36" s="1">
        <v>42250</v>
      </c>
      <c r="IZ36">
        <v>46.75</v>
      </c>
      <c r="JA36" s="1">
        <v>42284</v>
      </c>
      <c r="JB36">
        <v>47.81</v>
      </c>
      <c r="JC36" s="1">
        <v>42313</v>
      </c>
      <c r="JD36">
        <v>45.2</v>
      </c>
      <c r="JE36" s="1">
        <v>42348</v>
      </c>
      <c r="JF36">
        <v>36.76</v>
      </c>
      <c r="JG36" s="1">
        <v>42380</v>
      </c>
      <c r="JH36">
        <v>31.41</v>
      </c>
      <c r="JI36" s="1">
        <v>42409</v>
      </c>
      <c r="JJ36">
        <v>27.94</v>
      </c>
      <c r="JK36" s="1">
        <v>42437</v>
      </c>
      <c r="JL36">
        <v>36.5</v>
      </c>
      <c r="JM36" s="1">
        <v>42466</v>
      </c>
      <c r="JN36">
        <v>37.75</v>
      </c>
      <c r="JO36" s="1">
        <v>42496</v>
      </c>
      <c r="JP36">
        <v>44.66</v>
      </c>
      <c r="JQ36" s="1">
        <v>42527</v>
      </c>
      <c r="JR36">
        <v>49.69</v>
      </c>
      <c r="JS36" s="1">
        <v>42559</v>
      </c>
      <c r="JT36">
        <v>45.41</v>
      </c>
      <c r="JU36" s="1">
        <v>42587</v>
      </c>
      <c r="JV36">
        <v>41.8</v>
      </c>
      <c r="JW36" s="1">
        <v>42619</v>
      </c>
      <c r="JX36">
        <v>44.83</v>
      </c>
      <c r="JY36" s="1">
        <v>42650</v>
      </c>
      <c r="JZ36">
        <v>49.81</v>
      </c>
      <c r="KA36" s="1">
        <v>42677</v>
      </c>
      <c r="KB36">
        <v>44.66</v>
      </c>
      <c r="KC36" s="1">
        <v>42713</v>
      </c>
      <c r="KD36">
        <v>51.5</v>
      </c>
      <c r="KE36" s="1">
        <v>42745</v>
      </c>
      <c r="KF36">
        <v>50.82</v>
      </c>
      <c r="KG36" s="1">
        <v>42773</v>
      </c>
      <c r="KH36">
        <v>52.17</v>
      </c>
      <c r="KI36" s="1">
        <v>42801</v>
      </c>
      <c r="KJ36">
        <v>53.14</v>
      </c>
      <c r="KK36" s="1">
        <v>42831</v>
      </c>
      <c r="KL36">
        <v>51.7</v>
      </c>
      <c r="KM36" s="1">
        <v>42860</v>
      </c>
      <c r="KN36">
        <v>46.22</v>
      </c>
      <c r="KO36" s="1">
        <v>42892</v>
      </c>
      <c r="KP36">
        <v>48.19</v>
      </c>
      <c r="KQ36" s="1">
        <v>42926</v>
      </c>
      <c r="KR36">
        <v>44.4</v>
      </c>
      <c r="KS36" s="1">
        <v>42954</v>
      </c>
      <c r="KT36">
        <v>49.39</v>
      </c>
      <c r="KU36" s="1">
        <v>42984</v>
      </c>
      <c r="KV36">
        <v>49.16</v>
      </c>
      <c r="KW36" s="1">
        <v>43014</v>
      </c>
      <c r="KX36">
        <v>49.29</v>
      </c>
      <c r="KY36" s="1">
        <v>43042</v>
      </c>
      <c r="KZ36">
        <v>55.64</v>
      </c>
      <c r="LA36" s="1">
        <v>43077</v>
      </c>
      <c r="LB36">
        <v>57.36</v>
      </c>
      <c r="LC36" s="1">
        <v>43109</v>
      </c>
      <c r="LD36">
        <v>62.96</v>
      </c>
      <c r="LE36" s="1">
        <v>43137</v>
      </c>
      <c r="LF36">
        <v>63.39</v>
      </c>
      <c r="LG36" s="1">
        <v>43166</v>
      </c>
      <c r="LH36">
        <v>61.15</v>
      </c>
      <c r="LI36" s="1">
        <v>43199</v>
      </c>
      <c r="LJ36">
        <v>63.42</v>
      </c>
      <c r="LK36" s="1">
        <v>43227</v>
      </c>
      <c r="LL36">
        <v>70.73</v>
      </c>
      <c r="LM36" s="1">
        <v>43257</v>
      </c>
      <c r="LN36">
        <v>64.73</v>
      </c>
      <c r="LO36" s="1">
        <v>43290</v>
      </c>
      <c r="LP36">
        <v>73.849999999999994</v>
      </c>
      <c r="LQ36" s="1">
        <v>43319</v>
      </c>
      <c r="LR36">
        <v>69.17</v>
      </c>
      <c r="LS36" s="1">
        <v>43349</v>
      </c>
      <c r="LT36">
        <v>67.77</v>
      </c>
      <c r="LU36" s="1">
        <v>43378</v>
      </c>
      <c r="LV36">
        <v>74.34</v>
      </c>
      <c r="LW36" s="1">
        <v>43409</v>
      </c>
      <c r="LX36">
        <v>63.1</v>
      </c>
      <c r="LY36" s="1">
        <v>43444</v>
      </c>
      <c r="LZ36">
        <v>51</v>
      </c>
      <c r="MA36" s="1">
        <v>43474</v>
      </c>
      <c r="MB36">
        <v>52.36</v>
      </c>
      <c r="MC36" s="1">
        <v>43502</v>
      </c>
      <c r="MD36">
        <v>54.01</v>
      </c>
      <c r="ME36" s="1">
        <v>43532</v>
      </c>
      <c r="MF36">
        <v>56.07</v>
      </c>
      <c r="MG36" s="1">
        <v>43560</v>
      </c>
      <c r="MH36">
        <v>63.08</v>
      </c>
      <c r="MI36" s="1">
        <v>43592</v>
      </c>
      <c r="MJ36">
        <v>61.4</v>
      </c>
      <c r="MK36" s="1">
        <v>43623</v>
      </c>
      <c r="ML36">
        <v>53.99</v>
      </c>
      <c r="MM36" s="1">
        <v>43654</v>
      </c>
      <c r="MN36">
        <v>57.66</v>
      </c>
      <c r="MO36" s="1">
        <v>43684</v>
      </c>
      <c r="MP36">
        <v>51.09</v>
      </c>
      <c r="MQ36" s="1">
        <v>43714</v>
      </c>
      <c r="MR36">
        <v>56.52</v>
      </c>
      <c r="MS36" s="1">
        <v>43745</v>
      </c>
      <c r="MT36">
        <v>52.75</v>
      </c>
      <c r="MU36" s="1">
        <v>43774</v>
      </c>
      <c r="MV36">
        <v>57.23</v>
      </c>
    </row>
    <row r="37" spans="1:360" x14ac:dyDescent="0.3">
      <c r="A37" s="1">
        <v>38335</v>
      </c>
      <c r="B37">
        <v>41.82</v>
      </c>
      <c r="C37" s="1">
        <v>38365</v>
      </c>
      <c r="D37">
        <v>48.04</v>
      </c>
      <c r="E37" s="1">
        <v>38392</v>
      </c>
      <c r="F37">
        <v>45.46</v>
      </c>
      <c r="G37" s="1">
        <v>38420</v>
      </c>
      <c r="H37">
        <v>54.77</v>
      </c>
      <c r="I37" s="1">
        <v>38450</v>
      </c>
      <c r="J37">
        <v>53.32</v>
      </c>
      <c r="K37" s="1">
        <v>38481</v>
      </c>
      <c r="L37">
        <v>52.03</v>
      </c>
      <c r="M37" s="1">
        <v>38510</v>
      </c>
      <c r="N37">
        <v>53.76</v>
      </c>
      <c r="O37" s="1">
        <v>38544</v>
      </c>
      <c r="P37">
        <v>58.92</v>
      </c>
      <c r="Q37" s="1">
        <v>38572</v>
      </c>
      <c r="R37">
        <v>63.94</v>
      </c>
      <c r="S37" s="1">
        <v>38602</v>
      </c>
      <c r="T37">
        <v>64.37</v>
      </c>
      <c r="U37" s="1">
        <v>38635</v>
      </c>
      <c r="V37">
        <v>61.8</v>
      </c>
      <c r="W37" s="1">
        <v>38660</v>
      </c>
      <c r="X37">
        <v>60.58</v>
      </c>
      <c r="Y37" s="1">
        <v>38699</v>
      </c>
      <c r="Z37" s="2">
        <v>61.37</v>
      </c>
      <c r="AA37" s="1">
        <v>38729</v>
      </c>
      <c r="AB37">
        <v>63.94</v>
      </c>
      <c r="AC37" s="1">
        <v>38756</v>
      </c>
      <c r="AD37" s="2">
        <v>62.55</v>
      </c>
      <c r="AE37" s="1">
        <v>38784</v>
      </c>
      <c r="AF37">
        <v>60.02</v>
      </c>
      <c r="AG37" s="1">
        <v>38814</v>
      </c>
      <c r="AH37">
        <v>67.39</v>
      </c>
      <c r="AI37" s="1">
        <v>38845</v>
      </c>
      <c r="AJ37">
        <v>69.77</v>
      </c>
      <c r="AK37" s="1">
        <v>38875</v>
      </c>
      <c r="AL37">
        <v>70.819999999999993</v>
      </c>
      <c r="AM37" s="1">
        <v>38909</v>
      </c>
      <c r="AN37">
        <v>74.16</v>
      </c>
      <c r="AO37" s="1">
        <v>38937</v>
      </c>
      <c r="AP37">
        <v>76.31</v>
      </c>
      <c r="AQ37" s="1">
        <v>38967</v>
      </c>
      <c r="AR37">
        <v>67.319999999999993</v>
      </c>
      <c r="AS37" s="1">
        <v>38999</v>
      </c>
      <c r="AT37">
        <v>59.96</v>
      </c>
      <c r="AU37" s="1">
        <v>39027</v>
      </c>
      <c r="AV37">
        <v>60.02</v>
      </c>
      <c r="AW37" s="1">
        <v>39062</v>
      </c>
      <c r="AX37">
        <v>61.22</v>
      </c>
      <c r="AY37" s="1">
        <v>39092</v>
      </c>
      <c r="AZ37">
        <v>54.02</v>
      </c>
      <c r="BA37" s="1">
        <v>39120</v>
      </c>
      <c r="BB37">
        <v>57.71</v>
      </c>
      <c r="BC37" s="1">
        <v>39149</v>
      </c>
      <c r="BD37">
        <v>61.64</v>
      </c>
      <c r="BE37" s="1">
        <v>39182</v>
      </c>
      <c r="BF37">
        <v>61.89</v>
      </c>
      <c r="BG37" s="1">
        <v>39210</v>
      </c>
      <c r="BH37">
        <v>62.26</v>
      </c>
      <c r="BI37" s="1">
        <v>39240</v>
      </c>
      <c r="BJ37">
        <v>66.930000000000007</v>
      </c>
      <c r="BK37" s="1">
        <v>39273</v>
      </c>
      <c r="BL37">
        <v>72.81</v>
      </c>
      <c r="BM37" s="1">
        <v>39302</v>
      </c>
      <c r="BN37">
        <v>72.150000000000006</v>
      </c>
      <c r="BO37" s="1">
        <v>39332</v>
      </c>
      <c r="BP37">
        <v>76.7</v>
      </c>
      <c r="BQ37" s="1">
        <v>39363</v>
      </c>
      <c r="BR37">
        <v>79.02</v>
      </c>
      <c r="BS37" s="1">
        <v>39392</v>
      </c>
      <c r="BT37">
        <v>96.7</v>
      </c>
      <c r="BU37" s="1">
        <v>39427</v>
      </c>
      <c r="BV37">
        <v>90.02</v>
      </c>
      <c r="BW37" s="1">
        <v>39457</v>
      </c>
      <c r="BX37">
        <v>93.71</v>
      </c>
      <c r="BY37" s="1">
        <v>39486</v>
      </c>
      <c r="BZ37">
        <v>91.77</v>
      </c>
      <c r="CA37" s="1">
        <v>39518</v>
      </c>
      <c r="CB37">
        <v>108.75</v>
      </c>
      <c r="CC37" s="1">
        <v>39546</v>
      </c>
      <c r="CD37">
        <v>108.5</v>
      </c>
      <c r="CE37" s="1">
        <v>39576</v>
      </c>
      <c r="CF37">
        <v>123.69</v>
      </c>
      <c r="CG37" s="1">
        <v>39608</v>
      </c>
      <c r="CH37">
        <v>134.35</v>
      </c>
      <c r="CI37" s="1">
        <v>39638</v>
      </c>
      <c r="CJ37">
        <v>136.05000000000001</v>
      </c>
      <c r="CK37" s="1">
        <v>39668</v>
      </c>
      <c r="CL37">
        <v>115.2</v>
      </c>
      <c r="CM37" s="1">
        <v>39699</v>
      </c>
      <c r="CN37">
        <v>106.34</v>
      </c>
      <c r="CO37" s="1">
        <v>39729</v>
      </c>
      <c r="CP37">
        <v>88.95</v>
      </c>
      <c r="CQ37" s="1">
        <v>39758</v>
      </c>
      <c r="CR37">
        <v>60.77</v>
      </c>
      <c r="CS37" s="1">
        <v>39793</v>
      </c>
      <c r="CT37">
        <v>47.98</v>
      </c>
      <c r="CU37" s="1">
        <v>39825</v>
      </c>
      <c r="CV37">
        <v>37.590000000000003</v>
      </c>
      <c r="CW37" s="1">
        <v>39853</v>
      </c>
      <c r="CX37">
        <v>39.56</v>
      </c>
      <c r="CY37" s="1">
        <v>39882</v>
      </c>
      <c r="CZ37">
        <v>45.71</v>
      </c>
      <c r="DA37" s="1">
        <v>39910</v>
      </c>
      <c r="DB37">
        <v>49.15</v>
      </c>
      <c r="DC37" s="1">
        <v>39941</v>
      </c>
      <c r="DD37">
        <v>58.63</v>
      </c>
      <c r="DE37" s="1">
        <v>39972</v>
      </c>
      <c r="DF37">
        <v>68.09</v>
      </c>
      <c r="DG37" s="1">
        <v>40003</v>
      </c>
      <c r="DH37">
        <v>60.41</v>
      </c>
      <c r="DI37" s="1">
        <v>40035</v>
      </c>
      <c r="DJ37">
        <v>70.599999999999994</v>
      </c>
      <c r="DK37" s="1">
        <v>40060</v>
      </c>
      <c r="DL37">
        <v>68.02</v>
      </c>
      <c r="DM37" s="1">
        <v>40094</v>
      </c>
      <c r="DN37">
        <v>71.69</v>
      </c>
      <c r="DO37" s="1">
        <v>40123</v>
      </c>
      <c r="DP37">
        <v>77.430000000000007</v>
      </c>
      <c r="DQ37" s="1">
        <v>40158</v>
      </c>
      <c r="DR37">
        <v>69.87</v>
      </c>
      <c r="DS37" s="1">
        <v>40190</v>
      </c>
      <c r="DT37">
        <v>80.790000000000006</v>
      </c>
      <c r="DU37" s="1">
        <v>40218</v>
      </c>
      <c r="DV37">
        <v>73.75</v>
      </c>
      <c r="DW37" s="1">
        <v>40246</v>
      </c>
      <c r="DX37">
        <v>81.489999999999995</v>
      </c>
      <c r="DY37" s="1">
        <v>40275</v>
      </c>
      <c r="DZ37">
        <v>85.88</v>
      </c>
      <c r="EA37" s="1">
        <v>40308</v>
      </c>
      <c r="EB37">
        <v>76.8</v>
      </c>
      <c r="EC37" s="1">
        <v>40336</v>
      </c>
      <c r="ED37">
        <v>71.44</v>
      </c>
      <c r="EE37" s="1">
        <v>40368</v>
      </c>
      <c r="EF37">
        <v>76.09</v>
      </c>
      <c r="EG37" s="1">
        <v>40399</v>
      </c>
      <c r="EH37">
        <v>81.48</v>
      </c>
      <c r="EI37" s="1">
        <v>40428</v>
      </c>
      <c r="EJ37">
        <v>74.09</v>
      </c>
      <c r="EK37" s="1">
        <v>40459</v>
      </c>
      <c r="EL37">
        <v>82.66</v>
      </c>
      <c r="EM37" s="1">
        <v>40487</v>
      </c>
      <c r="EN37">
        <v>86.85</v>
      </c>
      <c r="EO37" s="1">
        <v>40525</v>
      </c>
      <c r="EP37">
        <v>88.61</v>
      </c>
      <c r="EQ37" s="1">
        <v>40554</v>
      </c>
      <c r="ER37">
        <v>91.11</v>
      </c>
      <c r="ES37" s="1">
        <v>40582</v>
      </c>
      <c r="ET37">
        <v>86.94</v>
      </c>
      <c r="EU37" s="1">
        <v>40611</v>
      </c>
      <c r="EV37">
        <v>104.38</v>
      </c>
      <c r="EW37" s="1">
        <v>40640</v>
      </c>
      <c r="EX37">
        <v>110.3</v>
      </c>
      <c r="EY37" s="1">
        <v>40672</v>
      </c>
      <c r="EZ37">
        <v>102.55</v>
      </c>
      <c r="FA37" s="1">
        <v>40702</v>
      </c>
      <c r="FB37">
        <v>100.74</v>
      </c>
      <c r="FC37" s="1">
        <v>40735</v>
      </c>
      <c r="FD37">
        <v>95.15</v>
      </c>
      <c r="FE37" s="1">
        <v>40763</v>
      </c>
      <c r="FF37">
        <v>81.31</v>
      </c>
      <c r="FG37" s="1">
        <v>40793</v>
      </c>
      <c r="FH37">
        <v>89.34</v>
      </c>
      <c r="FI37" s="1">
        <v>40826</v>
      </c>
      <c r="FJ37">
        <v>85.41</v>
      </c>
      <c r="FK37" s="1">
        <v>40851</v>
      </c>
      <c r="FL37">
        <v>94.26</v>
      </c>
      <c r="FM37" s="1">
        <v>40889</v>
      </c>
      <c r="FN37">
        <v>97.77</v>
      </c>
      <c r="FO37" s="1">
        <v>40919</v>
      </c>
      <c r="FP37">
        <v>100.87</v>
      </c>
      <c r="FQ37" s="1">
        <v>40947</v>
      </c>
      <c r="FR37">
        <v>98.71</v>
      </c>
      <c r="FS37" s="1">
        <v>40976</v>
      </c>
      <c r="FT37">
        <v>106.58</v>
      </c>
      <c r="FU37" s="1">
        <v>41009</v>
      </c>
      <c r="FV37">
        <v>101.02</v>
      </c>
      <c r="FW37" s="1">
        <v>41037</v>
      </c>
      <c r="FX37">
        <v>97.01</v>
      </c>
      <c r="FY37" s="1">
        <v>41067</v>
      </c>
      <c r="FZ37">
        <v>84.82</v>
      </c>
      <c r="GA37" s="1">
        <v>41100</v>
      </c>
      <c r="GB37">
        <v>83.91</v>
      </c>
      <c r="GC37" s="1">
        <v>41129</v>
      </c>
      <c r="GD37">
        <v>93.35</v>
      </c>
      <c r="GE37" s="1">
        <v>41159</v>
      </c>
      <c r="GF37">
        <v>96.42</v>
      </c>
      <c r="GG37" s="1">
        <v>41190</v>
      </c>
      <c r="GH37">
        <v>89.33</v>
      </c>
      <c r="GI37" s="1">
        <v>41219</v>
      </c>
      <c r="GJ37">
        <v>88.71</v>
      </c>
      <c r="GK37" s="1">
        <v>41254</v>
      </c>
      <c r="GL37">
        <v>85.79</v>
      </c>
      <c r="GM37" s="1">
        <v>41284</v>
      </c>
      <c r="GN37">
        <v>93.82</v>
      </c>
      <c r="GO37" s="1">
        <v>41312</v>
      </c>
      <c r="GP37">
        <v>95.83</v>
      </c>
      <c r="GQ37" s="1">
        <v>41344</v>
      </c>
      <c r="GR37">
        <v>92.06</v>
      </c>
      <c r="GS37" s="1">
        <v>41373</v>
      </c>
      <c r="GT37">
        <v>94.2</v>
      </c>
      <c r="GU37" s="1">
        <v>41402</v>
      </c>
      <c r="GV37">
        <v>96.62</v>
      </c>
      <c r="GW37" s="1">
        <v>41432</v>
      </c>
      <c r="GX37">
        <v>96.03</v>
      </c>
      <c r="GY37" s="1">
        <v>41464</v>
      </c>
      <c r="GZ37">
        <v>103.53</v>
      </c>
      <c r="HA37" s="1">
        <v>41494</v>
      </c>
      <c r="HB37">
        <v>103.4</v>
      </c>
      <c r="HC37" s="1">
        <v>41526</v>
      </c>
      <c r="HD37">
        <v>109.52</v>
      </c>
      <c r="HE37" s="1">
        <v>41555</v>
      </c>
      <c r="HF37">
        <v>103.49</v>
      </c>
      <c r="HG37" s="1">
        <v>41584</v>
      </c>
      <c r="HH37">
        <v>94.8</v>
      </c>
      <c r="HI37" s="1">
        <v>41619</v>
      </c>
      <c r="HJ37">
        <v>97.44</v>
      </c>
      <c r="HK37" s="1">
        <v>41649</v>
      </c>
      <c r="HL37">
        <v>92.72</v>
      </c>
      <c r="HM37" s="1">
        <v>41677</v>
      </c>
      <c r="HN37">
        <v>99.88</v>
      </c>
      <c r="HO37" s="1">
        <v>41709</v>
      </c>
      <c r="HP37">
        <v>100.03</v>
      </c>
      <c r="HQ37" s="1">
        <v>41736</v>
      </c>
      <c r="HR37">
        <v>100.44</v>
      </c>
      <c r="HS37" s="1">
        <v>41767</v>
      </c>
      <c r="HT37">
        <v>100.26</v>
      </c>
      <c r="HU37" s="1">
        <v>41800</v>
      </c>
      <c r="HV37">
        <v>104.35</v>
      </c>
      <c r="HW37" s="1">
        <v>41829</v>
      </c>
      <c r="HX37">
        <v>102.29</v>
      </c>
      <c r="HY37" s="1">
        <v>41859</v>
      </c>
      <c r="HZ37">
        <v>97.65</v>
      </c>
      <c r="IA37" s="1">
        <v>41890</v>
      </c>
      <c r="IB37">
        <v>92.66</v>
      </c>
      <c r="IC37" s="1">
        <v>41920</v>
      </c>
      <c r="ID37">
        <v>87.31</v>
      </c>
      <c r="IE37" s="1">
        <v>41949</v>
      </c>
      <c r="IF37">
        <v>77.91</v>
      </c>
      <c r="IG37" s="1">
        <v>41984</v>
      </c>
      <c r="IH37">
        <v>59.95</v>
      </c>
      <c r="II37" s="1">
        <v>42016</v>
      </c>
      <c r="IJ37">
        <v>46.07</v>
      </c>
      <c r="IK37" s="1">
        <v>42044</v>
      </c>
      <c r="IL37">
        <v>52.86</v>
      </c>
      <c r="IM37" s="1">
        <v>42073</v>
      </c>
      <c r="IN37">
        <v>48.29</v>
      </c>
      <c r="IO37" s="1">
        <v>42102</v>
      </c>
      <c r="IP37">
        <v>50.42</v>
      </c>
      <c r="IQ37" s="1">
        <v>42132</v>
      </c>
      <c r="IR37">
        <v>59.39</v>
      </c>
      <c r="IS37" s="1">
        <v>42163</v>
      </c>
      <c r="IT37">
        <v>58.14</v>
      </c>
      <c r="IU37" s="1">
        <v>42194</v>
      </c>
      <c r="IV37">
        <v>52.78</v>
      </c>
      <c r="IW37" s="1">
        <v>42226</v>
      </c>
      <c r="IX37">
        <v>44.96</v>
      </c>
      <c r="IY37" s="1">
        <v>42251</v>
      </c>
      <c r="IZ37">
        <v>46.05</v>
      </c>
      <c r="JA37" s="1">
        <v>42285</v>
      </c>
      <c r="JB37">
        <v>49.43</v>
      </c>
      <c r="JC37" s="1">
        <v>42314</v>
      </c>
      <c r="JD37">
        <v>44.29</v>
      </c>
      <c r="JE37" s="1">
        <v>42349</v>
      </c>
      <c r="JF37">
        <v>35.619999999999997</v>
      </c>
      <c r="JG37" s="1">
        <v>42381</v>
      </c>
      <c r="JH37">
        <v>30.44</v>
      </c>
      <c r="JI37" s="1">
        <v>42410</v>
      </c>
      <c r="JJ37">
        <v>27.45</v>
      </c>
      <c r="JK37" s="1">
        <v>42438</v>
      </c>
      <c r="JL37">
        <v>38.29</v>
      </c>
      <c r="JM37" s="1">
        <v>42467</v>
      </c>
      <c r="JN37">
        <v>37.26</v>
      </c>
      <c r="JO37" s="1">
        <v>42499</v>
      </c>
      <c r="JP37">
        <v>43.44</v>
      </c>
      <c r="JQ37" s="1">
        <v>42528</v>
      </c>
      <c r="JR37">
        <v>50.36</v>
      </c>
      <c r="JS37" s="1">
        <v>42562</v>
      </c>
      <c r="JT37">
        <v>44.76</v>
      </c>
      <c r="JU37" s="1">
        <v>42590</v>
      </c>
      <c r="JV37">
        <v>43.02</v>
      </c>
      <c r="JW37" s="1">
        <v>42620</v>
      </c>
      <c r="JX37">
        <v>45.5</v>
      </c>
      <c r="JY37" s="1">
        <v>42653</v>
      </c>
      <c r="JZ37">
        <v>51.35</v>
      </c>
      <c r="KA37" s="1">
        <v>42678</v>
      </c>
      <c r="KB37">
        <v>44.07</v>
      </c>
      <c r="KC37" s="1">
        <v>42716</v>
      </c>
      <c r="KD37">
        <v>52.83</v>
      </c>
      <c r="KE37" s="1">
        <v>42746</v>
      </c>
      <c r="KF37">
        <v>52.25</v>
      </c>
      <c r="KG37" s="1">
        <v>42774</v>
      </c>
      <c r="KH37">
        <v>52.34</v>
      </c>
      <c r="KI37" s="1">
        <v>42802</v>
      </c>
      <c r="KJ37">
        <v>50.28</v>
      </c>
      <c r="KK37" s="1">
        <v>42832</v>
      </c>
      <c r="KL37">
        <v>52.24</v>
      </c>
      <c r="KM37" s="1">
        <v>42863</v>
      </c>
      <c r="KN37">
        <v>46.43</v>
      </c>
      <c r="KO37" s="1">
        <v>42893</v>
      </c>
      <c r="KP37">
        <v>45.72</v>
      </c>
      <c r="KQ37" s="1">
        <v>42927</v>
      </c>
      <c r="KR37">
        <v>45.04</v>
      </c>
      <c r="KS37" s="1">
        <v>42955</v>
      </c>
      <c r="KT37">
        <v>49.17</v>
      </c>
      <c r="KU37" s="1">
        <v>42985</v>
      </c>
      <c r="KV37">
        <v>49.09</v>
      </c>
      <c r="KW37" s="1">
        <v>43017</v>
      </c>
      <c r="KX37">
        <v>49.58</v>
      </c>
      <c r="KY37" s="1">
        <v>43045</v>
      </c>
      <c r="KZ37">
        <v>57.35</v>
      </c>
      <c r="LA37" s="1">
        <v>43080</v>
      </c>
      <c r="LB37">
        <v>57.99</v>
      </c>
      <c r="LC37" s="1">
        <v>43110</v>
      </c>
      <c r="LD37">
        <v>63.57</v>
      </c>
      <c r="LE37" s="1">
        <v>43138</v>
      </c>
      <c r="LF37">
        <v>61.79</v>
      </c>
      <c r="LG37" s="1">
        <v>43167</v>
      </c>
      <c r="LH37">
        <v>60.12</v>
      </c>
      <c r="LI37" s="1">
        <v>43200</v>
      </c>
      <c r="LJ37">
        <v>65.510000000000005</v>
      </c>
      <c r="LK37" s="1">
        <v>43228</v>
      </c>
      <c r="LL37">
        <v>69.06</v>
      </c>
      <c r="LM37" s="1">
        <v>43258</v>
      </c>
      <c r="LN37">
        <v>65.95</v>
      </c>
      <c r="LO37" s="1">
        <v>43291</v>
      </c>
      <c r="LP37">
        <v>74.11</v>
      </c>
      <c r="LQ37" s="1">
        <v>43320</v>
      </c>
      <c r="LR37">
        <v>66.94</v>
      </c>
      <c r="LS37" s="1">
        <v>43350</v>
      </c>
      <c r="LT37">
        <v>67.75</v>
      </c>
      <c r="LU37" s="1">
        <v>43381</v>
      </c>
      <c r="LV37">
        <v>74.290000000000006</v>
      </c>
      <c r="LW37" s="1">
        <v>43410</v>
      </c>
      <c r="LX37">
        <v>62.21</v>
      </c>
      <c r="LY37" s="1">
        <v>43445</v>
      </c>
      <c r="LZ37">
        <v>51.65</v>
      </c>
      <c r="MA37" s="1">
        <v>43475</v>
      </c>
      <c r="MB37">
        <v>52.59</v>
      </c>
      <c r="MC37" s="1">
        <v>43503</v>
      </c>
      <c r="MD37">
        <v>52.64</v>
      </c>
      <c r="ME37" s="1">
        <v>43535</v>
      </c>
      <c r="MF37">
        <v>56.79</v>
      </c>
      <c r="MG37" s="1">
        <v>43563</v>
      </c>
      <c r="MH37">
        <v>64.400000000000006</v>
      </c>
      <c r="MI37" s="1">
        <v>43593</v>
      </c>
      <c r="MJ37">
        <v>62.12</v>
      </c>
      <c r="MK37" s="1">
        <v>43626</v>
      </c>
      <c r="ML37">
        <v>53.26</v>
      </c>
      <c r="MM37" s="1">
        <v>43655</v>
      </c>
      <c r="MN37">
        <v>57.83</v>
      </c>
      <c r="MO37" s="1">
        <v>43685</v>
      </c>
      <c r="MP37">
        <v>52.54</v>
      </c>
      <c r="MQ37" s="1">
        <v>43717</v>
      </c>
      <c r="MR37">
        <v>57.85</v>
      </c>
      <c r="MS37" s="1">
        <v>43746</v>
      </c>
      <c r="MT37">
        <v>52.63</v>
      </c>
      <c r="MU37" s="1">
        <v>43775</v>
      </c>
      <c r="MV37">
        <v>56.35</v>
      </c>
    </row>
    <row r="38" spans="1:360" x14ac:dyDescent="0.3">
      <c r="A38" s="1">
        <v>38336</v>
      </c>
      <c r="B38">
        <v>44.19</v>
      </c>
      <c r="C38" s="1">
        <v>38366</v>
      </c>
      <c r="D38">
        <v>48.38</v>
      </c>
      <c r="E38" s="1">
        <v>38393</v>
      </c>
      <c r="F38">
        <v>47.1</v>
      </c>
      <c r="G38" s="1">
        <v>38421</v>
      </c>
      <c r="H38">
        <v>53.54</v>
      </c>
      <c r="I38" s="1">
        <v>38453</v>
      </c>
      <c r="J38">
        <v>53.71</v>
      </c>
      <c r="K38" s="1">
        <v>38482</v>
      </c>
      <c r="L38">
        <v>52.07</v>
      </c>
      <c r="M38" s="1">
        <v>38511</v>
      </c>
      <c r="N38">
        <v>52.54</v>
      </c>
      <c r="O38" s="1">
        <v>38545</v>
      </c>
      <c r="P38">
        <v>60.62</v>
      </c>
      <c r="Q38" s="1">
        <v>38573</v>
      </c>
      <c r="R38">
        <v>63.07</v>
      </c>
      <c r="S38" s="1">
        <v>38603</v>
      </c>
      <c r="T38">
        <v>64.489999999999995</v>
      </c>
      <c r="U38" s="1">
        <v>38636</v>
      </c>
      <c r="V38">
        <v>63.53</v>
      </c>
      <c r="W38" s="1">
        <v>38663</v>
      </c>
      <c r="X38">
        <v>59.47</v>
      </c>
      <c r="Y38" s="1">
        <v>38700</v>
      </c>
      <c r="Z38" s="2">
        <v>60.85</v>
      </c>
      <c r="AA38" s="1">
        <v>38730</v>
      </c>
      <c r="AB38">
        <v>63.92</v>
      </c>
      <c r="AC38" s="1">
        <v>38757</v>
      </c>
      <c r="AD38" s="2">
        <v>62.62</v>
      </c>
      <c r="AE38" s="1">
        <v>38785</v>
      </c>
      <c r="AF38">
        <v>60.47</v>
      </c>
      <c r="AG38" s="1">
        <v>38817</v>
      </c>
      <c r="AH38">
        <v>68.739999999999995</v>
      </c>
      <c r="AI38" s="1">
        <v>38846</v>
      </c>
      <c r="AJ38">
        <v>70.69</v>
      </c>
      <c r="AK38" s="1">
        <v>38876</v>
      </c>
      <c r="AL38">
        <v>70.349999999999994</v>
      </c>
      <c r="AM38" s="1">
        <v>38910</v>
      </c>
      <c r="AN38">
        <v>74.95</v>
      </c>
      <c r="AO38" s="1">
        <v>38938</v>
      </c>
      <c r="AP38">
        <v>76.349999999999994</v>
      </c>
      <c r="AQ38" s="1">
        <v>38968</v>
      </c>
      <c r="AR38">
        <v>66.25</v>
      </c>
      <c r="AS38" s="1">
        <v>39000</v>
      </c>
      <c r="AT38">
        <v>58.52</v>
      </c>
      <c r="AU38" s="1">
        <v>39028</v>
      </c>
      <c r="AV38">
        <v>58.93</v>
      </c>
      <c r="AW38" s="1">
        <v>39063</v>
      </c>
      <c r="AX38">
        <v>61.02</v>
      </c>
      <c r="AY38" s="1">
        <v>39093</v>
      </c>
      <c r="AZ38">
        <v>51.88</v>
      </c>
      <c r="BA38" s="1">
        <v>39121</v>
      </c>
      <c r="BB38">
        <v>59.71</v>
      </c>
      <c r="BC38" s="1">
        <v>39150</v>
      </c>
      <c r="BD38">
        <v>60.05</v>
      </c>
      <c r="BE38" s="1">
        <v>39183</v>
      </c>
      <c r="BF38">
        <v>62.01</v>
      </c>
      <c r="BG38" s="1">
        <v>39211</v>
      </c>
      <c r="BH38">
        <v>61.55</v>
      </c>
      <c r="BI38" s="1">
        <v>39241</v>
      </c>
      <c r="BJ38">
        <v>64.760000000000005</v>
      </c>
      <c r="BK38" s="1">
        <v>39274</v>
      </c>
      <c r="BL38">
        <v>72.56</v>
      </c>
      <c r="BM38" s="1">
        <v>39303</v>
      </c>
      <c r="BN38">
        <v>71.59</v>
      </c>
      <c r="BO38" s="1">
        <v>39335</v>
      </c>
      <c r="BP38">
        <v>77.489999999999995</v>
      </c>
      <c r="BQ38" s="1">
        <v>39364</v>
      </c>
      <c r="BR38">
        <v>80.260000000000005</v>
      </c>
      <c r="BS38" s="1">
        <v>39393</v>
      </c>
      <c r="BT38">
        <v>96.37</v>
      </c>
      <c r="BU38" s="1">
        <v>39428</v>
      </c>
      <c r="BV38">
        <v>94.39</v>
      </c>
      <c r="BW38" s="1">
        <v>39458</v>
      </c>
      <c r="BX38">
        <v>92.69</v>
      </c>
      <c r="BY38" s="1">
        <v>39489</v>
      </c>
      <c r="BZ38">
        <v>93.59</v>
      </c>
      <c r="CA38" s="1">
        <v>39519</v>
      </c>
      <c r="CB38">
        <v>109.92</v>
      </c>
      <c r="CC38" s="1">
        <v>39547</v>
      </c>
      <c r="CD38">
        <v>110.87</v>
      </c>
      <c r="CE38" s="1">
        <v>39577</v>
      </c>
      <c r="CF38">
        <v>125.96</v>
      </c>
      <c r="CG38" s="1">
        <v>39609</v>
      </c>
      <c r="CH38">
        <v>131.31</v>
      </c>
      <c r="CI38" s="1">
        <v>39639</v>
      </c>
      <c r="CJ38">
        <v>141.65</v>
      </c>
      <c r="CK38" s="1">
        <v>39671</v>
      </c>
      <c r="CL38">
        <v>114.45</v>
      </c>
      <c r="CM38" s="1">
        <v>39700</v>
      </c>
      <c r="CN38">
        <v>103.26</v>
      </c>
      <c r="CO38" s="1">
        <v>39730</v>
      </c>
      <c r="CP38">
        <v>86.59</v>
      </c>
      <c r="CQ38" s="1">
        <v>39759</v>
      </c>
      <c r="CR38">
        <v>61.04</v>
      </c>
      <c r="CS38" s="1">
        <v>39794</v>
      </c>
      <c r="CT38">
        <v>46.28</v>
      </c>
      <c r="CU38" s="1">
        <v>39826</v>
      </c>
      <c r="CV38">
        <v>37.78</v>
      </c>
      <c r="CW38" s="1">
        <v>39854</v>
      </c>
      <c r="CX38">
        <v>37.549999999999997</v>
      </c>
      <c r="CY38" s="1">
        <v>39883</v>
      </c>
      <c r="CZ38">
        <v>42.33</v>
      </c>
      <c r="DA38" s="1">
        <v>39911</v>
      </c>
      <c r="DB38">
        <v>49.38</v>
      </c>
      <c r="DC38" s="1">
        <v>39944</v>
      </c>
      <c r="DD38">
        <v>58.5</v>
      </c>
      <c r="DE38" s="1">
        <v>39973</v>
      </c>
      <c r="DF38">
        <v>70.010000000000005</v>
      </c>
      <c r="DG38" s="1">
        <v>40004</v>
      </c>
      <c r="DH38">
        <v>59.89</v>
      </c>
      <c r="DI38" s="1">
        <v>40036</v>
      </c>
      <c r="DJ38">
        <v>69.45</v>
      </c>
      <c r="DK38" s="1">
        <v>40064</v>
      </c>
      <c r="DL38">
        <v>71.099999999999994</v>
      </c>
      <c r="DM38" s="1">
        <v>40095</v>
      </c>
      <c r="DN38">
        <v>71.77</v>
      </c>
      <c r="DO38" s="1">
        <v>40126</v>
      </c>
      <c r="DP38">
        <v>79.430000000000007</v>
      </c>
      <c r="DQ38" s="1">
        <v>40161</v>
      </c>
      <c r="DR38">
        <v>69.510000000000005</v>
      </c>
      <c r="DS38" s="1">
        <v>40191</v>
      </c>
      <c r="DT38">
        <v>79.650000000000006</v>
      </c>
      <c r="DU38" s="1">
        <v>40219</v>
      </c>
      <c r="DV38">
        <v>74.52</v>
      </c>
      <c r="DW38" s="1">
        <v>40247</v>
      </c>
      <c r="DX38">
        <v>82.09</v>
      </c>
      <c r="DY38" s="1">
        <v>40276</v>
      </c>
      <c r="DZ38">
        <v>85.39</v>
      </c>
      <c r="EA38" s="1">
        <v>40309</v>
      </c>
      <c r="EB38">
        <v>76.37</v>
      </c>
      <c r="EC38" s="1">
        <v>40337</v>
      </c>
      <c r="ED38">
        <v>71.989999999999995</v>
      </c>
      <c r="EE38" s="1">
        <v>40371</v>
      </c>
      <c r="EF38">
        <v>74.95</v>
      </c>
      <c r="EG38" s="1">
        <v>40400</v>
      </c>
      <c r="EH38">
        <v>80.25</v>
      </c>
      <c r="EI38" s="1">
        <v>40429</v>
      </c>
      <c r="EJ38">
        <v>74.67</v>
      </c>
      <c r="EK38" s="1">
        <v>40462</v>
      </c>
      <c r="EL38">
        <v>82.21</v>
      </c>
      <c r="EM38" s="1">
        <v>40490</v>
      </c>
      <c r="EN38">
        <v>87.06</v>
      </c>
      <c r="EO38" s="1">
        <v>40526</v>
      </c>
      <c r="EP38">
        <v>88.28</v>
      </c>
      <c r="EQ38" s="1">
        <v>40555</v>
      </c>
      <c r="ER38">
        <v>91.86</v>
      </c>
      <c r="ES38" s="1">
        <v>40583</v>
      </c>
      <c r="ET38">
        <v>86.71</v>
      </c>
      <c r="EU38" s="1">
        <v>40612</v>
      </c>
      <c r="EV38">
        <v>102.7</v>
      </c>
      <c r="EW38" s="1">
        <v>40641</v>
      </c>
      <c r="EX38">
        <v>112.79</v>
      </c>
      <c r="EY38" s="1">
        <v>40673</v>
      </c>
      <c r="EZ38">
        <v>103.88</v>
      </c>
      <c r="FA38" s="1">
        <v>40703</v>
      </c>
      <c r="FB38">
        <v>101.93</v>
      </c>
      <c r="FC38" s="1">
        <v>40736</v>
      </c>
      <c r="FD38">
        <v>97.43</v>
      </c>
      <c r="FE38" s="1">
        <v>40764</v>
      </c>
      <c r="FF38">
        <v>79.3</v>
      </c>
      <c r="FG38" s="1">
        <v>40794</v>
      </c>
      <c r="FH38">
        <v>89.05</v>
      </c>
      <c r="FI38" s="1">
        <v>40827</v>
      </c>
      <c r="FJ38">
        <v>85.81</v>
      </c>
      <c r="FK38" s="1">
        <v>40854</v>
      </c>
      <c r="FL38">
        <v>95.52</v>
      </c>
      <c r="FM38" s="1">
        <v>40890</v>
      </c>
      <c r="FN38">
        <v>100.14</v>
      </c>
      <c r="FO38" s="1">
        <v>40920</v>
      </c>
      <c r="FP38">
        <v>99.1</v>
      </c>
      <c r="FQ38" s="1">
        <v>40948</v>
      </c>
      <c r="FR38">
        <v>99.84</v>
      </c>
      <c r="FS38" s="1">
        <v>40977</v>
      </c>
      <c r="FT38">
        <v>107.4</v>
      </c>
      <c r="FU38" s="1">
        <v>41010</v>
      </c>
      <c r="FV38">
        <v>102.7</v>
      </c>
      <c r="FW38" s="1">
        <v>41038</v>
      </c>
      <c r="FX38">
        <v>96.81</v>
      </c>
      <c r="FY38" s="1">
        <v>41068</v>
      </c>
      <c r="FZ38">
        <v>84.1</v>
      </c>
      <c r="GA38" s="1">
        <v>41101</v>
      </c>
      <c r="GB38">
        <v>85.81</v>
      </c>
      <c r="GC38" s="1">
        <v>41130</v>
      </c>
      <c r="GD38">
        <v>93.36</v>
      </c>
      <c r="GE38" s="1">
        <v>41162</v>
      </c>
      <c r="GF38">
        <v>96.54</v>
      </c>
      <c r="GG38" s="1">
        <v>41191</v>
      </c>
      <c r="GH38">
        <v>92.39</v>
      </c>
      <c r="GI38" s="1">
        <v>41220</v>
      </c>
      <c r="GJ38">
        <v>84.44</v>
      </c>
      <c r="GK38" s="1">
        <v>41255</v>
      </c>
      <c r="GL38">
        <v>86.77</v>
      </c>
      <c r="GM38" s="1">
        <v>41285</v>
      </c>
      <c r="GN38">
        <v>93.56</v>
      </c>
      <c r="GO38" s="1">
        <v>41313</v>
      </c>
      <c r="GP38">
        <v>95.72</v>
      </c>
      <c r="GQ38" s="1">
        <v>41345</v>
      </c>
      <c r="GR38">
        <v>92.54</v>
      </c>
      <c r="GS38" s="1">
        <v>41374</v>
      </c>
      <c r="GT38">
        <v>94.64</v>
      </c>
      <c r="GU38" s="1">
        <v>41403</v>
      </c>
      <c r="GV38">
        <v>96.39</v>
      </c>
      <c r="GW38" s="1">
        <v>41435</v>
      </c>
      <c r="GX38">
        <v>95.77</v>
      </c>
      <c r="GY38" s="1">
        <v>41465</v>
      </c>
      <c r="GZ38">
        <v>106.52</v>
      </c>
      <c r="HA38" s="1">
        <v>41495</v>
      </c>
      <c r="HB38">
        <v>105.97</v>
      </c>
      <c r="HC38" s="1">
        <v>41527</v>
      </c>
      <c r="HD38">
        <v>107.39</v>
      </c>
      <c r="HE38" s="1">
        <v>41556</v>
      </c>
      <c r="HF38">
        <v>101.61</v>
      </c>
      <c r="HG38" s="1">
        <v>41585</v>
      </c>
      <c r="HH38">
        <v>94.2</v>
      </c>
      <c r="HI38" s="1">
        <v>41620</v>
      </c>
      <c r="HJ38">
        <v>97.5</v>
      </c>
      <c r="HK38" s="1">
        <v>41652</v>
      </c>
      <c r="HL38">
        <v>91.8</v>
      </c>
      <c r="HM38" s="1">
        <v>41680</v>
      </c>
      <c r="HN38">
        <v>100.06</v>
      </c>
      <c r="HO38" s="1">
        <v>41710</v>
      </c>
      <c r="HP38">
        <v>97.99</v>
      </c>
      <c r="HQ38" s="1">
        <v>41737</v>
      </c>
      <c r="HR38">
        <v>102.56</v>
      </c>
      <c r="HS38" s="1">
        <v>41768</v>
      </c>
      <c r="HT38">
        <v>99.99</v>
      </c>
      <c r="HU38" s="1">
        <v>41801</v>
      </c>
      <c r="HV38">
        <v>104.4</v>
      </c>
      <c r="HW38" s="1">
        <v>41830</v>
      </c>
      <c r="HX38">
        <v>102.93</v>
      </c>
      <c r="HY38" s="1">
        <v>41862</v>
      </c>
      <c r="HZ38">
        <v>98.08</v>
      </c>
      <c r="IA38" s="1">
        <v>41891</v>
      </c>
      <c r="IB38">
        <v>92.75</v>
      </c>
      <c r="IC38" s="1">
        <v>41921</v>
      </c>
      <c r="ID38">
        <v>85.77</v>
      </c>
      <c r="IE38" s="1">
        <v>41950</v>
      </c>
      <c r="IF38">
        <v>78.650000000000006</v>
      </c>
      <c r="IG38" s="1">
        <v>41985</v>
      </c>
      <c r="IH38">
        <v>57.81</v>
      </c>
      <c r="II38" s="1">
        <v>42017</v>
      </c>
      <c r="IJ38">
        <v>45.89</v>
      </c>
      <c r="IK38" s="1">
        <v>42045</v>
      </c>
      <c r="IL38">
        <v>50.02</v>
      </c>
      <c r="IM38" s="1">
        <v>42074</v>
      </c>
      <c r="IN38">
        <v>48.17</v>
      </c>
      <c r="IO38" s="1">
        <v>42103</v>
      </c>
      <c r="IP38">
        <v>50.79</v>
      </c>
      <c r="IQ38" s="1">
        <v>42135</v>
      </c>
      <c r="IR38">
        <v>59.25</v>
      </c>
      <c r="IS38" s="1">
        <v>42164</v>
      </c>
      <c r="IT38">
        <v>60.14</v>
      </c>
      <c r="IU38" s="1">
        <v>42195</v>
      </c>
      <c r="IV38">
        <v>52.74</v>
      </c>
      <c r="IW38" s="1">
        <v>42227</v>
      </c>
      <c r="IX38">
        <v>43.08</v>
      </c>
      <c r="IY38" s="1">
        <v>42255</v>
      </c>
      <c r="IZ38">
        <v>45.94</v>
      </c>
      <c r="JA38" s="1">
        <v>42286</v>
      </c>
      <c r="JB38">
        <v>49.63</v>
      </c>
      <c r="JC38" s="1">
        <v>42317</v>
      </c>
      <c r="JD38">
        <v>43.87</v>
      </c>
      <c r="JE38" s="1">
        <v>42352</v>
      </c>
      <c r="JF38">
        <v>36.31</v>
      </c>
      <c r="JG38" s="1">
        <v>42382</v>
      </c>
      <c r="JH38">
        <v>30.48</v>
      </c>
      <c r="JI38" s="1">
        <v>42411</v>
      </c>
      <c r="JJ38">
        <v>26.21</v>
      </c>
      <c r="JK38" s="1">
        <v>42439</v>
      </c>
      <c r="JL38">
        <v>37.840000000000003</v>
      </c>
      <c r="JM38" s="1">
        <v>42468</v>
      </c>
      <c r="JN38">
        <v>39.72</v>
      </c>
      <c r="JO38" s="1">
        <v>42500</v>
      </c>
      <c r="JP38">
        <v>44.66</v>
      </c>
      <c r="JQ38" s="1">
        <v>42529</v>
      </c>
      <c r="JR38">
        <v>51.23</v>
      </c>
      <c r="JS38" s="1">
        <v>42563</v>
      </c>
      <c r="JT38">
        <v>46.8</v>
      </c>
      <c r="JU38" s="1">
        <v>42591</v>
      </c>
      <c r="JV38">
        <v>42.77</v>
      </c>
      <c r="JW38" s="1">
        <v>42621</v>
      </c>
      <c r="JX38">
        <v>47.62</v>
      </c>
      <c r="JY38" s="1">
        <v>42654</v>
      </c>
      <c r="JZ38">
        <v>50.79</v>
      </c>
      <c r="KA38" s="1">
        <v>42681</v>
      </c>
      <c r="KB38">
        <v>44.89</v>
      </c>
      <c r="KC38" s="1">
        <v>42717</v>
      </c>
      <c r="KD38">
        <v>52.98</v>
      </c>
      <c r="KE38" s="1">
        <v>42747</v>
      </c>
      <c r="KF38">
        <v>53.01</v>
      </c>
      <c r="KG38" s="1">
        <v>42775</v>
      </c>
      <c r="KH38">
        <v>53</v>
      </c>
      <c r="KI38" s="1">
        <v>42803</v>
      </c>
      <c r="KJ38">
        <v>49.28</v>
      </c>
      <c r="KK38" s="1">
        <v>42835</v>
      </c>
      <c r="KL38">
        <v>53.08</v>
      </c>
      <c r="KM38" s="1">
        <v>42864</v>
      </c>
      <c r="KN38">
        <v>45.88</v>
      </c>
      <c r="KO38" s="1">
        <v>42894</v>
      </c>
      <c r="KP38">
        <v>45.64</v>
      </c>
      <c r="KQ38" s="1">
        <v>42928</v>
      </c>
      <c r="KR38">
        <v>45.49</v>
      </c>
      <c r="KS38" s="1">
        <v>42956</v>
      </c>
      <c r="KT38">
        <v>49.56</v>
      </c>
      <c r="KU38" s="1">
        <v>42986</v>
      </c>
      <c r="KV38">
        <v>47.48</v>
      </c>
      <c r="KW38" s="1">
        <v>43018</v>
      </c>
      <c r="KX38">
        <v>50.92</v>
      </c>
      <c r="KY38" s="1">
        <v>43046</v>
      </c>
      <c r="KZ38">
        <v>57.2</v>
      </c>
      <c r="LA38" s="1">
        <v>43081</v>
      </c>
      <c r="LB38">
        <v>57.14</v>
      </c>
      <c r="LC38" s="1">
        <v>43111</v>
      </c>
      <c r="LD38">
        <v>63.8</v>
      </c>
      <c r="LE38" s="1">
        <v>43139</v>
      </c>
      <c r="LF38">
        <v>61.15</v>
      </c>
      <c r="LG38" s="1">
        <v>43168</v>
      </c>
      <c r="LH38">
        <v>62.04</v>
      </c>
      <c r="LI38" s="1">
        <v>43201</v>
      </c>
      <c r="LJ38">
        <v>66.819999999999993</v>
      </c>
      <c r="LK38" s="1">
        <v>43229</v>
      </c>
      <c r="LL38">
        <v>71.14</v>
      </c>
      <c r="LM38" s="1">
        <v>43259</v>
      </c>
      <c r="LN38">
        <v>65.739999999999995</v>
      </c>
      <c r="LO38" s="1">
        <v>43292</v>
      </c>
      <c r="LP38">
        <v>70.38</v>
      </c>
      <c r="LQ38" s="1">
        <v>43321</v>
      </c>
      <c r="LR38">
        <v>66.81</v>
      </c>
      <c r="LS38" s="1">
        <v>43353</v>
      </c>
      <c r="LT38">
        <v>67.540000000000006</v>
      </c>
      <c r="LU38" s="1">
        <v>43382</v>
      </c>
      <c r="LV38">
        <v>74.959999999999994</v>
      </c>
      <c r="LW38" s="1">
        <v>43411</v>
      </c>
      <c r="LX38">
        <v>61.67</v>
      </c>
      <c r="LY38" s="1">
        <v>43446</v>
      </c>
      <c r="LZ38">
        <v>51.15</v>
      </c>
      <c r="MA38" s="1">
        <v>43476</v>
      </c>
      <c r="MB38">
        <v>51.59</v>
      </c>
      <c r="MC38" s="1">
        <v>43504</v>
      </c>
      <c r="MD38">
        <v>52.72</v>
      </c>
      <c r="ME38" s="1">
        <v>43536</v>
      </c>
      <c r="MF38">
        <v>56.87</v>
      </c>
      <c r="MG38" s="1">
        <v>43564</v>
      </c>
      <c r="MH38">
        <v>63.98</v>
      </c>
      <c r="MI38" s="1">
        <v>43594</v>
      </c>
      <c r="MJ38">
        <v>61.7</v>
      </c>
      <c r="MK38" s="1">
        <v>43627</v>
      </c>
      <c r="ML38">
        <v>53.27</v>
      </c>
      <c r="MM38" s="1">
        <v>43656</v>
      </c>
      <c r="MN38">
        <v>60.43</v>
      </c>
      <c r="MO38" s="1">
        <v>43686</v>
      </c>
      <c r="MP38">
        <v>54.5</v>
      </c>
      <c r="MQ38" s="1">
        <v>43718</v>
      </c>
      <c r="MR38">
        <v>57.4</v>
      </c>
      <c r="MS38" s="1">
        <v>43747</v>
      </c>
      <c r="MT38">
        <v>52.59</v>
      </c>
      <c r="MU38" s="1">
        <v>43776</v>
      </c>
      <c r="MV38">
        <v>57.15</v>
      </c>
    </row>
    <row r="39" spans="1:360" x14ac:dyDescent="0.3">
      <c r="A39" s="1">
        <v>38337</v>
      </c>
      <c r="B39">
        <v>44.18</v>
      </c>
      <c r="C39" s="1">
        <v>38370</v>
      </c>
      <c r="D39">
        <v>48.38</v>
      </c>
      <c r="E39" s="1">
        <v>38394</v>
      </c>
      <c r="F39">
        <v>47.16</v>
      </c>
      <c r="G39" s="1">
        <v>38422</v>
      </c>
      <c r="H39">
        <v>54.43</v>
      </c>
      <c r="I39" s="1">
        <v>38454</v>
      </c>
      <c r="J39">
        <v>51.86</v>
      </c>
      <c r="K39" s="1">
        <v>38483</v>
      </c>
      <c r="L39">
        <v>50.45</v>
      </c>
      <c r="M39" s="1">
        <v>38512</v>
      </c>
      <c r="N39">
        <v>54.28</v>
      </c>
      <c r="O39" s="1">
        <v>38546</v>
      </c>
      <c r="P39">
        <v>60.01</v>
      </c>
      <c r="Q39" s="1">
        <v>38574</v>
      </c>
      <c r="R39">
        <v>64.900000000000006</v>
      </c>
      <c r="S39" s="1">
        <v>38604</v>
      </c>
      <c r="T39">
        <v>64.08</v>
      </c>
      <c r="U39" s="1">
        <v>38637</v>
      </c>
      <c r="V39">
        <v>64.12</v>
      </c>
      <c r="W39" s="1">
        <v>38664</v>
      </c>
      <c r="X39">
        <v>59.71</v>
      </c>
      <c r="Y39" s="1">
        <v>38701</v>
      </c>
      <c r="Z39" s="2">
        <v>59.99</v>
      </c>
      <c r="AA39" s="1">
        <v>38734</v>
      </c>
      <c r="AB39">
        <v>66.31</v>
      </c>
      <c r="AC39" s="1">
        <v>38758</v>
      </c>
      <c r="AD39" s="2">
        <v>61.84</v>
      </c>
      <c r="AE39" s="1">
        <v>38786</v>
      </c>
      <c r="AF39">
        <v>59.96</v>
      </c>
      <c r="AG39" s="1">
        <v>38818</v>
      </c>
      <c r="AH39">
        <v>68.98</v>
      </c>
      <c r="AI39" s="1">
        <v>38847</v>
      </c>
      <c r="AJ39">
        <v>72.13</v>
      </c>
      <c r="AK39" s="1">
        <v>38877</v>
      </c>
      <c r="AL39">
        <v>71.63</v>
      </c>
      <c r="AM39" s="1">
        <v>38911</v>
      </c>
      <c r="AN39">
        <v>76.7</v>
      </c>
      <c r="AO39" s="1">
        <v>38939</v>
      </c>
      <c r="AP39">
        <v>74</v>
      </c>
      <c r="AQ39" s="1">
        <v>38971</v>
      </c>
      <c r="AR39">
        <v>65.61</v>
      </c>
      <c r="AS39" s="1">
        <v>39001</v>
      </c>
      <c r="AT39">
        <v>57.59</v>
      </c>
      <c r="AU39" s="1">
        <v>39029</v>
      </c>
      <c r="AV39">
        <v>59.83</v>
      </c>
      <c r="AW39" s="1">
        <v>39064</v>
      </c>
      <c r="AX39">
        <v>61.37</v>
      </c>
      <c r="AY39" s="1">
        <v>39094</v>
      </c>
      <c r="AZ39">
        <v>52.99</v>
      </c>
      <c r="BA39" s="1">
        <v>39122</v>
      </c>
      <c r="BB39">
        <v>59.89</v>
      </c>
      <c r="BC39" s="1">
        <v>39153</v>
      </c>
      <c r="BD39">
        <v>58.91</v>
      </c>
      <c r="BE39" s="1">
        <v>39184</v>
      </c>
      <c r="BF39">
        <v>63.85</v>
      </c>
      <c r="BG39" s="1">
        <v>39212</v>
      </c>
      <c r="BH39">
        <v>61.81</v>
      </c>
      <c r="BI39" s="1">
        <v>39244</v>
      </c>
      <c r="BJ39">
        <v>65.97</v>
      </c>
      <c r="BK39" s="1">
        <v>39275</v>
      </c>
      <c r="BL39">
        <v>72.5</v>
      </c>
      <c r="BM39" s="1">
        <v>39304</v>
      </c>
      <c r="BN39">
        <v>71.47</v>
      </c>
      <c r="BO39" s="1">
        <v>39336</v>
      </c>
      <c r="BP39">
        <v>78.23</v>
      </c>
      <c r="BQ39" s="1">
        <v>39365</v>
      </c>
      <c r="BR39">
        <v>81.3</v>
      </c>
      <c r="BS39" s="1">
        <v>39394</v>
      </c>
      <c r="BT39">
        <v>95.46</v>
      </c>
      <c r="BU39" s="1">
        <v>39429</v>
      </c>
      <c r="BV39">
        <v>92.25</v>
      </c>
      <c r="BW39" s="1">
        <v>39461</v>
      </c>
      <c r="BX39">
        <v>94.2</v>
      </c>
      <c r="BY39" s="1">
        <v>39490</v>
      </c>
      <c r="BZ39">
        <v>92.78</v>
      </c>
      <c r="CA39" s="1">
        <v>39520</v>
      </c>
      <c r="CB39">
        <v>110.33</v>
      </c>
      <c r="CC39" s="1">
        <v>39548</v>
      </c>
      <c r="CD39">
        <v>110.11</v>
      </c>
      <c r="CE39" s="1">
        <v>39580</v>
      </c>
      <c r="CF39">
        <v>124.23</v>
      </c>
      <c r="CG39" s="1">
        <v>39610</v>
      </c>
      <c r="CH39">
        <v>136.38</v>
      </c>
      <c r="CI39" s="1">
        <v>39640</v>
      </c>
      <c r="CJ39">
        <v>145.08000000000001</v>
      </c>
      <c r="CK39" s="1">
        <v>39672</v>
      </c>
      <c r="CL39">
        <v>113.01</v>
      </c>
      <c r="CM39" s="1">
        <v>39701</v>
      </c>
      <c r="CN39">
        <v>102.58</v>
      </c>
      <c r="CO39" s="1">
        <v>39731</v>
      </c>
      <c r="CP39">
        <v>77.7</v>
      </c>
      <c r="CQ39" s="1">
        <v>39762</v>
      </c>
      <c r="CR39">
        <v>62.41</v>
      </c>
      <c r="CS39" s="1">
        <v>39797</v>
      </c>
      <c r="CT39">
        <v>44.51</v>
      </c>
      <c r="CU39" s="1">
        <v>39827</v>
      </c>
      <c r="CV39">
        <v>37.28</v>
      </c>
      <c r="CW39" s="1">
        <v>39855</v>
      </c>
      <c r="CX39">
        <v>35.94</v>
      </c>
      <c r="CY39" s="1">
        <v>39884</v>
      </c>
      <c r="CZ39">
        <v>47.03</v>
      </c>
      <c r="DA39" s="1">
        <v>39912</v>
      </c>
      <c r="DB39">
        <v>52.24</v>
      </c>
      <c r="DC39" s="1">
        <v>39945</v>
      </c>
      <c r="DD39">
        <v>58.85</v>
      </c>
      <c r="DE39" s="1">
        <v>39974</v>
      </c>
      <c r="DF39">
        <v>71.33</v>
      </c>
      <c r="DG39" s="1">
        <v>40007</v>
      </c>
      <c r="DH39">
        <v>59.69</v>
      </c>
      <c r="DI39" s="1">
        <v>40037</v>
      </c>
      <c r="DJ39">
        <v>70.16</v>
      </c>
      <c r="DK39" s="1">
        <v>40065</v>
      </c>
      <c r="DL39">
        <v>71.31</v>
      </c>
      <c r="DM39" s="1">
        <v>40098</v>
      </c>
      <c r="DN39">
        <v>73.27</v>
      </c>
      <c r="DO39" s="1">
        <v>40127</v>
      </c>
      <c r="DP39">
        <v>79.05</v>
      </c>
      <c r="DQ39" s="1">
        <v>40162</v>
      </c>
      <c r="DR39">
        <v>70.69</v>
      </c>
      <c r="DS39" s="1">
        <v>40192</v>
      </c>
      <c r="DT39">
        <v>79.39</v>
      </c>
      <c r="DU39" s="1">
        <v>40220</v>
      </c>
      <c r="DV39">
        <v>75.28</v>
      </c>
      <c r="DW39" s="1">
        <v>40248</v>
      </c>
      <c r="DX39">
        <v>82.11</v>
      </c>
      <c r="DY39" s="1">
        <v>40277</v>
      </c>
      <c r="DZ39">
        <v>84.92</v>
      </c>
      <c r="EA39" s="1">
        <v>40310</v>
      </c>
      <c r="EB39">
        <v>75.650000000000006</v>
      </c>
      <c r="EC39" s="1">
        <v>40338</v>
      </c>
      <c r="ED39">
        <v>74.38</v>
      </c>
      <c r="EE39" s="1">
        <v>40372</v>
      </c>
      <c r="EF39">
        <v>77.150000000000006</v>
      </c>
      <c r="EG39" s="1">
        <v>40401</v>
      </c>
      <c r="EH39">
        <v>78.02</v>
      </c>
      <c r="EI39" s="1">
        <v>40430</v>
      </c>
      <c r="EJ39">
        <v>74.25</v>
      </c>
      <c r="EK39" s="1">
        <v>40463</v>
      </c>
      <c r="EL39">
        <v>81.67</v>
      </c>
      <c r="EM39" s="1">
        <v>40491</v>
      </c>
      <c r="EN39">
        <v>86.72</v>
      </c>
      <c r="EO39" s="1">
        <v>40527</v>
      </c>
      <c r="EP39">
        <v>88.62</v>
      </c>
      <c r="EQ39" s="1">
        <v>40556</v>
      </c>
      <c r="ER39">
        <v>91.4</v>
      </c>
      <c r="ES39" s="1">
        <v>40584</v>
      </c>
      <c r="ET39">
        <v>86.73</v>
      </c>
      <c r="EU39" s="1">
        <v>40613</v>
      </c>
      <c r="EV39">
        <v>101.16</v>
      </c>
      <c r="EW39" s="1">
        <v>40644</v>
      </c>
      <c r="EX39">
        <v>109.92</v>
      </c>
      <c r="EY39" s="1">
        <v>40674</v>
      </c>
      <c r="EZ39">
        <v>98.21</v>
      </c>
      <c r="FA39" s="1">
        <v>40704</v>
      </c>
      <c r="FB39">
        <v>99.29</v>
      </c>
      <c r="FC39" s="1">
        <v>40737</v>
      </c>
      <c r="FD39">
        <v>98.05</v>
      </c>
      <c r="FE39" s="1">
        <v>40765</v>
      </c>
      <c r="FF39">
        <v>82.89</v>
      </c>
      <c r="FG39" s="1">
        <v>40795</v>
      </c>
      <c r="FH39">
        <v>87.24</v>
      </c>
      <c r="FI39" s="1">
        <v>40828</v>
      </c>
      <c r="FJ39">
        <v>85.57</v>
      </c>
      <c r="FK39" s="1">
        <v>40855</v>
      </c>
      <c r="FL39">
        <v>96.8</v>
      </c>
      <c r="FM39" s="1">
        <v>40891</v>
      </c>
      <c r="FN39">
        <v>94.95</v>
      </c>
      <c r="FO39" s="1">
        <v>40921</v>
      </c>
      <c r="FP39">
        <v>98.7</v>
      </c>
      <c r="FQ39" s="1">
        <v>40949</v>
      </c>
      <c r="FR39">
        <v>98.67</v>
      </c>
      <c r="FS39" s="1">
        <v>40980</v>
      </c>
      <c r="FT39">
        <v>106.34</v>
      </c>
      <c r="FU39" s="1">
        <v>41011</v>
      </c>
      <c r="FV39">
        <v>103.64</v>
      </c>
      <c r="FW39" s="1">
        <v>41039</v>
      </c>
      <c r="FX39">
        <v>97.08</v>
      </c>
      <c r="FY39" s="1">
        <v>41071</v>
      </c>
      <c r="FZ39">
        <v>82.7</v>
      </c>
      <c r="GA39" s="1">
        <v>41102</v>
      </c>
      <c r="GB39">
        <v>86.08</v>
      </c>
      <c r="GC39" s="1">
        <v>41131</v>
      </c>
      <c r="GD39">
        <v>92.87</v>
      </c>
      <c r="GE39" s="1">
        <v>41163</v>
      </c>
      <c r="GF39">
        <v>97.17</v>
      </c>
      <c r="GG39" s="1">
        <v>41192</v>
      </c>
      <c r="GH39">
        <v>91.25</v>
      </c>
      <c r="GI39" s="1">
        <v>41221</v>
      </c>
      <c r="GJ39">
        <v>85.09</v>
      </c>
      <c r="GK39" s="1">
        <v>41256</v>
      </c>
      <c r="GL39">
        <v>85.89</v>
      </c>
      <c r="GM39" s="1">
        <v>41288</v>
      </c>
      <c r="GN39">
        <v>94.14</v>
      </c>
      <c r="GO39" s="1">
        <v>41316</v>
      </c>
      <c r="GP39">
        <v>97.03</v>
      </c>
      <c r="GQ39" s="1">
        <v>41346</v>
      </c>
      <c r="GR39">
        <v>92.52</v>
      </c>
      <c r="GS39" s="1">
        <v>41375</v>
      </c>
      <c r="GT39">
        <v>93.51</v>
      </c>
      <c r="GU39" s="1">
        <v>41404</v>
      </c>
      <c r="GV39">
        <v>96.04</v>
      </c>
      <c r="GW39" s="1">
        <v>41436</v>
      </c>
      <c r="GX39">
        <v>95.38</v>
      </c>
      <c r="GY39" s="1">
        <v>41466</v>
      </c>
      <c r="GZ39">
        <v>104.91</v>
      </c>
      <c r="HA39" s="1">
        <v>41498</v>
      </c>
      <c r="HB39">
        <v>106.11</v>
      </c>
      <c r="HC39" s="1">
        <v>41528</v>
      </c>
      <c r="HD39">
        <v>107.56</v>
      </c>
      <c r="HE39" s="1">
        <v>41557</v>
      </c>
      <c r="HF39">
        <v>103.01</v>
      </c>
      <c r="HG39" s="1">
        <v>41586</v>
      </c>
      <c r="HH39">
        <v>94.6</v>
      </c>
      <c r="HI39" s="1">
        <v>41621</v>
      </c>
      <c r="HJ39">
        <v>96.6</v>
      </c>
      <c r="HK39" s="1">
        <v>41653</v>
      </c>
      <c r="HL39">
        <v>92.59</v>
      </c>
      <c r="HM39" s="1">
        <v>41681</v>
      </c>
      <c r="HN39">
        <v>99.94</v>
      </c>
      <c r="HO39" s="1">
        <v>41711</v>
      </c>
      <c r="HP39">
        <v>98.2</v>
      </c>
      <c r="HQ39" s="1">
        <v>41738</v>
      </c>
      <c r="HR39">
        <v>103.6</v>
      </c>
      <c r="HS39" s="1">
        <v>41771</v>
      </c>
      <c r="HT39">
        <v>100.59</v>
      </c>
      <c r="HU39" s="1">
        <v>41802</v>
      </c>
      <c r="HV39">
        <v>106.53</v>
      </c>
      <c r="HW39" s="1">
        <v>41831</v>
      </c>
      <c r="HX39">
        <v>100.83</v>
      </c>
      <c r="HY39" s="1">
        <v>41863</v>
      </c>
      <c r="HZ39">
        <v>97.37</v>
      </c>
      <c r="IA39" s="1">
        <v>41892</v>
      </c>
      <c r="IB39">
        <v>91.67</v>
      </c>
      <c r="IC39" s="1">
        <v>41922</v>
      </c>
      <c r="ID39">
        <v>85.82</v>
      </c>
      <c r="IE39" s="1">
        <v>41953</v>
      </c>
      <c r="IF39">
        <v>77.400000000000006</v>
      </c>
      <c r="IG39" s="1">
        <v>41988</v>
      </c>
      <c r="IH39">
        <v>55.91</v>
      </c>
      <c r="II39" s="1">
        <v>42018</v>
      </c>
      <c r="IJ39">
        <v>48.48</v>
      </c>
      <c r="IK39" s="1">
        <v>42046</v>
      </c>
      <c r="IL39">
        <v>48.84</v>
      </c>
      <c r="IM39" s="1">
        <v>42075</v>
      </c>
      <c r="IN39">
        <v>47.05</v>
      </c>
      <c r="IO39" s="1">
        <v>42104</v>
      </c>
      <c r="IP39">
        <v>51.64</v>
      </c>
      <c r="IQ39" s="1">
        <v>42136</v>
      </c>
      <c r="IR39">
        <v>60.75</v>
      </c>
      <c r="IS39" s="1">
        <v>42165</v>
      </c>
      <c r="IT39">
        <v>61.43</v>
      </c>
      <c r="IU39" s="1">
        <v>42198</v>
      </c>
      <c r="IV39">
        <v>52.2</v>
      </c>
      <c r="IW39" s="1">
        <v>42228</v>
      </c>
      <c r="IX39">
        <v>43.3</v>
      </c>
      <c r="IY39" s="1">
        <v>42256</v>
      </c>
      <c r="IZ39">
        <v>44.15</v>
      </c>
      <c r="JA39" s="1">
        <v>42289</v>
      </c>
      <c r="JB39">
        <v>47.1</v>
      </c>
      <c r="JC39" s="1">
        <v>42318</v>
      </c>
      <c r="JD39">
        <v>44.21</v>
      </c>
      <c r="JE39" s="1">
        <v>42353</v>
      </c>
      <c r="JF39">
        <v>37.35</v>
      </c>
      <c r="JG39" s="1">
        <v>42383</v>
      </c>
      <c r="JH39">
        <v>31.2</v>
      </c>
      <c r="JI39" s="1">
        <v>42412</v>
      </c>
      <c r="JJ39">
        <v>29.44</v>
      </c>
      <c r="JK39" s="1">
        <v>42440</v>
      </c>
      <c r="JL39">
        <v>38.5</v>
      </c>
      <c r="JM39" s="1">
        <v>42471</v>
      </c>
      <c r="JN39">
        <v>40.36</v>
      </c>
      <c r="JO39" s="1">
        <v>42501</v>
      </c>
      <c r="JP39">
        <v>46.23</v>
      </c>
      <c r="JQ39" s="1">
        <v>42530</v>
      </c>
      <c r="JR39">
        <v>50.56</v>
      </c>
      <c r="JS39" s="1">
        <v>42564</v>
      </c>
      <c r="JT39">
        <v>44.75</v>
      </c>
      <c r="JU39" s="1">
        <v>42592</v>
      </c>
      <c r="JV39">
        <v>41.71</v>
      </c>
      <c r="JW39" s="1">
        <v>42622</v>
      </c>
      <c r="JX39">
        <v>45.88</v>
      </c>
      <c r="JY39" s="1">
        <v>42655</v>
      </c>
      <c r="JZ39">
        <v>50.18</v>
      </c>
      <c r="KA39" s="1">
        <v>42682</v>
      </c>
      <c r="KB39">
        <v>44.98</v>
      </c>
      <c r="KC39" s="1">
        <v>42718</v>
      </c>
      <c r="KD39">
        <v>51.04</v>
      </c>
      <c r="KE39" s="1">
        <v>42748</v>
      </c>
      <c r="KF39">
        <v>52.37</v>
      </c>
      <c r="KG39" s="1">
        <v>42776</v>
      </c>
      <c r="KH39">
        <v>53.86</v>
      </c>
      <c r="KI39" s="1">
        <v>42804</v>
      </c>
      <c r="KJ39">
        <v>48.49</v>
      </c>
      <c r="KK39" s="1">
        <v>42836</v>
      </c>
      <c r="KL39">
        <v>53.4</v>
      </c>
      <c r="KM39" s="1">
        <v>42865</v>
      </c>
      <c r="KN39">
        <v>47.33</v>
      </c>
      <c r="KO39" s="1">
        <v>42895</v>
      </c>
      <c r="KP39">
        <v>45.83</v>
      </c>
      <c r="KQ39" s="1">
        <v>42929</v>
      </c>
      <c r="KR39">
        <v>46.08</v>
      </c>
      <c r="KS39" s="1">
        <v>42957</v>
      </c>
      <c r="KT39">
        <v>48.59</v>
      </c>
      <c r="KU39" s="1">
        <v>42989</v>
      </c>
      <c r="KV39">
        <v>48.07</v>
      </c>
      <c r="KW39" s="1">
        <v>43019</v>
      </c>
      <c r="KX39">
        <v>51.3</v>
      </c>
      <c r="KY39" s="1">
        <v>43047</v>
      </c>
      <c r="KZ39">
        <v>56.81</v>
      </c>
      <c r="LA39" s="1">
        <v>43082</v>
      </c>
      <c r="LB39">
        <v>56.6</v>
      </c>
      <c r="LC39" s="1">
        <v>43112</v>
      </c>
      <c r="LD39">
        <v>64.3</v>
      </c>
      <c r="LE39" s="1">
        <v>43140</v>
      </c>
      <c r="LF39">
        <v>59.2</v>
      </c>
      <c r="LG39" s="1">
        <v>43171</v>
      </c>
      <c r="LH39">
        <v>61.36</v>
      </c>
      <c r="LI39" s="1">
        <v>43202</v>
      </c>
      <c r="LJ39">
        <v>67.069999999999993</v>
      </c>
      <c r="LK39" s="1">
        <v>43230</v>
      </c>
      <c r="LL39">
        <v>71.36</v>
      </c>
      <c r="LM39" s="1">
        <v>43262</v>
      </c>
      <c r="LN39">
        <v>66.099999999999994</v>
      </c>
      <c r="LO39" s="1">
        <v>43293</v>
      </c>
      <c r="LP39">
        <v>70.33</v>
      </c>
      <c r="LQ39" s="1">
        <v>43322</v>
      </c>
      <c r="LR39">
        <v>67.63</v>
      </c>
      <c r="LS39" s="1">
        <v>43354</v>
      </c>
      <c r="LT39">
        <v>69.25</v>
      </c>
      <c r="LU39" s="1">
        <v>43383</v>
      </c>
      <c r="LV39">
        <v>73.17</v>
      </c>
      <c r="LW39" s="1">
        <v>43412</v>
      </c>
      <c r="LX39">
        <v>60.67</v>
      </c>
      <c r="LY39" s="1">
        <v>43447</v>
      </c>
      <c r="LZ39">
        <v>52.58</v>
      </c>
      <c r="MA39" s="1">
        <v>43479</v>
      </c>
      <c r="MB39">
        <v>50.51</v>
      </c>
      <c r="MC39" s="1">
        <v>43507</v>
      </c>
      <c r="MD39">
        <v>52.41</v>
      </c>
      <c r="ME39" s="1">
        <v>43537</v>
      </c>
      <c r="MF39">
        <v>58.26</v>
      </c>
      <c r="MG39" s="1">
        <v>43565</v>
      </c>
      <c r="MH39">
        <v>64.61</v>
      </c>
      <c r="MI39" s="1">
        <v>43595</v>
      </c>
      <c r="MJ39">
        <v>61.66</v>
      </c>
      <c r="MK39" s="1">
        <v>43628</v>
      </c>
      <c r="ML39">
        <v>51.14</v>
      </c>
      <c r="MM39" s="1">
        <v>43657</v>
      </c>
      <c r="MN39">
        <v>60.2</v>
      </c>
      <c r="MO39" s="1">
        <v>43689</v>
      </c>
      <c r="MP39">
        <v>54.93</v>
      </c>
      <c r="MQ39" s="1">
        <v>43719</v>
      </c>
      <c r="MR39">
        <v>55.75</v>
      </c>
      <c r="MS39" s="1">
        <v>43748</v>
      </c>
      <c r="MT39">
        <v>53.55</v>
      </c>
      <c r="MU39" s="1">
        <v>43777</v>
      </c>
      <c r="MV39">
        <v>57.24</v>
      </c>
    </row>
    <row r="40" spans="1:360" x14ac:dyDescent="0.3">
      <c r="A40" s="1">
        <v>38338</v>
      </c>
      <c r="B40">
        <v>46.28</v>
      </c>
      <c r="C40" s="1">
        <v>38371</v>
      </c>
      <c r="D40">
        <v>47.55</v>
      </c>
      <c r="E40" s="1">
        <v>38397</v>
      </c>
      <c r="F40">
        <v>47.44</v>
      </c>
      <c r="G40" s="1">
        <v>38425</v>
      </c>
      <c r="H40">
        <v>54.95</v>
      </c>
      <c r="I40" s="1">
        <v>38455</v>
      </c>
      <c r="J40">
        <v>50.22</v>
      </c>
      <c r="K40" s="1">
        <v>38484</v>
      </c>
      <c r="L40">
        <v>48.54</v>
      </c>
      <c r="M40" s="1">
        <v>38513</v>
      </c>
      <c r="N40">
        <v>53.54</v>
      </c>
      <c r="O40" s="1">
        <v>38547</v>
      </c>
      <c r="P40">
        <v>57.8</v>
      </c>
      <c r="Q40" s="1">
        <v>38575</v>
      </c>
      <c r="R40">
        <v>65.8</v>
      </c>
      <c r="S40" s="1">
        <v>38607</v>
      </c>
      <c r="T40">
        <v>63.34</v>
      </c>
      <c r="U40" s="1">
        <v>38638</v>
      </c>
      <c r="V40">
        <v>63.08</v>
      </c>
      <c r="W40" s="1">
        <v>38665</v>
      </c>
      <c r="X40">
        <v>58.93</v>
      </c>
      <c r="Y40" s="1">
        <v>38702</v>
      </c>
      <c r="Z40" s="2">
        <v>58.06</v>
      </c>
      <c r="AA40" s="1">
        <v>38735</v>
      </c>
      <c r="AB40">
        <v>65.73</v>
      </c>
      <c r="AC40" s="1">
        <v>38761</v>
      </c>
      <c r="AD40" s="2">
        <v>61.24</v>
      </c>
      <c r="AE40" s="1">
        <v>38789</v>
      </c>
      <c r="AF40">
        <v>61.77</v>
      </c>
      <c r="AG40" s="1">
        <v>38819</v>
      </c>
      <c r="AH40">
        <v>68.62</v>
      </c>
      <c r="AI40" s="1">
        <v>38848</v>
      </c>
      <c r="AJ40">
        <v>73.319999999999993</v>
      </c>
      <c r="AK40" s="1">
        <v>38880</v>
      </c>
      <c r="AL40">
        <v>70.36</v>
      </c>
      <c r="AM40" s="1">
        <v>38912</v>
      </c>
      <c r="AN40">
        <v>77.03</v>
      </c>
      <c r="AO40" s="1">
        <v>38940</v>
      </c>
      <c r="AP40">
        <v>74.349999999999994</v>
      </c>
      <c r="AQ40" s="1">
        <v>38972</v>
      </c>
      <c r="AR40">
        <v>63.76</v>
      </c>
      <c r="AS40" s="1">
        <v>39002</v>
      </c>
      <c r="AT40">
        <v>57.86</v>
      </c>
      <c r="AU40" s="1">
        <v>39030</v>
      </c>
      <c r="AV40">
        <v>61.16</v>
      </c>
      <c r="AW40" s="1">
        <v>39065</v>
      </c>
      <c r="AX40">
        <v>62.51</v>
      </c>
      <c r="AY40" s="1">
        <v>39098</v>
      </c>
      <c r="AZ40">
        <v>51.21</v>
      </c>
      <c r="BA40" s="1">
        <v>39125</v>
      </c>
      <c r="BB40">
        <v>57.81</v>
      </c>
      <c r="BC40" s="1">
        <v>39154</v>
      </c>
      <c r="BD40">
        <v>57.93</v>
      </c>
      <c r="BE40" s="1">
        <v>39185</v>
      </c>
      <c r="BF40">
        <v>63.63</v>
      </c>
      <c r="BG40" s="1">
        <v>39213</v>
      </c>
      <c r="BH40">
        <v>62.37</v>
      </c>
      <c r="BI40" s="1">
        <v>39245</v>
      </c>
      <c r="BJ40">
        <v>65.349999999999994</v>
      </c>
      <c r="BK40" s="1">
        <v>39276</v>
      </c>
      <c r="BL40">
        <v>73.930000000000007</v>
      </c>
      <c r="BM40" s="1">
        <v>39307</v>
      </c>
      <c r="BN40">
        <v>71.62</v>
      </c>
      <c r="BO40" s="1">
        <v>39337</v>
      </c>
      <c r="BP40">
        <v>79.91</v>
      </c>
      <c r="BQ40" s="1">
        <v>39366</v>
      </c>
      <c r="BR40">
        <v>83.08</v>
      </c>
      <c r="BS40" s="1">
        <v>39395</v>
      </c>
      <c r="BT40">
        <v>96.32</v>
      </c>
      <c r="BU40" s="1">
        <v>39430</v>
      </c>
      <c r="BV40">
        <v>91.27</v>
      </c>
      <c r="BW40" s="1">
        <v>39462</v>
      </c>
      <c r="BX40">
        <v>91.9</v>
      </c>
      <c r="BY40" s="1">
        <v>39491</v>
      </c>
      <c r="BZ40">
        <v>93.27</v>
      </c>
      <c r="CA40" s="1">
        <v>39521</v>
      </c>
      <c r="CB40">
        <v>110.21</v>
      </c>
      <c r="CC40" s="1">
        <v>39549</v>
      </c>
      <c r="CD40">
        <v>110.14</v>
      </c>
      <c r="CE40" s="1">
        <v>39581</v>
      </c>
      <c r="CF40">
        <v>125.8</v>
      </c>
      <c r="CG40" s="1">
        <v>39611</v>
      </c>
      <c r="CH40">
        <v>136.74</v>
      </c>
      <c r="CI40" s="1">
        <v>39643</v>
      </c>
      <c r="CJ40">
        <v>145.18</v>
      </c>
      <c r="CK40" s="1">
        <v>39673</v>
      </c>
      <c r="CL40">
        <v>116</v>
      </c>
      <c r="CM40" s="1">
        <v>39702</v>
      </c>
      <c r="CN40">
        <v>100.87</v>
      </c>
      <c r="CO40" s="1">
        <v>39734</v>
      </c>
      <c r="CP40">
        <v>81.19</v>
      </c>
      <c r="CQ40" s="1">
        <v>39763</v>
      </c>
      <c r="CR40">
        <v>59.33</v>
      </c>
      <c r="CS40" s="1">
        <v>39798</v>
      </c>
      <c r="CT40">
        <v>43.6</v>
      </c>
      <c r="CU40" s="1">
        <v>39828</v>
      </c>
      <c r="CV40">
        <v>35.4</v>
      </c>
      <c r="CW40" s="1">
        <v>39856</v>
      </c>
      <c r="CX40">
        <v>33.979999999999997</v>
      </c>
      <c r="CY40" s="1">
        <v>39885</v>
      </c>
      <c r="CZ40">
        <v>46.25</v>
      </c>
      <c r="DA40" s="1">
        <v>39916</v>
      </c>
      <c r="DB40">
        <v>50.05</v>
      </c>
      <c r="DC40" s="1">
        <v>39946</v>
      </c>
      <c r="DD40">
        <v>58.02</v>
      </c>
      <c r="DE40" s="1">
        <v>39975</v>
      </c>
      <c r="DF40">
        <v>72.680000000000007</v>
      </c>
      <c r="DG40" s="1">
        <v>40008</v>
      </c>
      <c r="DH40">
        <v>59.52</v>
      </c>
      <c r="DI40" s="1">
        <v>40038</v>
      </c>
      <c r="DJ40">
        <v>70.52</v>
      </c>
      <c r="DK40" s="1">
        <v>40066</v>
      </c>
      <c r="DL40">
        <v>71.94</v>
      </c>
      <c r="DM40" s="1">
        <v>40099</v>
      </c>
      <c r="DN40">
        <v>74.150000000000006</v>
      </c>
      <c r="DO40" s="1">
        <v>40128</v>
      </c>
      <c r="DP40">
        <v>79.28</v>
      </c>
      <c r="DQ40" s="1">
        <v>40163</v>
      </c>
      <c r="DR40">
        <v>72.66</v>
      </c>
      <c r="DS40" s="1">
        <v>40193</v>
      </c>
      <c r="DT40">
        <v>78</v>
      </c>
      <c r="DU40" s="1">
        <v>40221</v>
      </c>
      <c r="DV40">
        <v>74.13</v>
      </c>
      <c r="DW40" s="1">
        <v>40249</v>
      </c>
      <c r="DX40">
        <v>81.239999999999995</v>
      </c>
      <c r="DY40" s="1">
        <v>40280</v>
      </c>
      <c r="DZ40">
        <v>84.34</v>
      </c>
      <c r="EA40" s="1">
        <v>40311</v>
      </c>
      <c r="EB40">
        <v>74.400000000000006</v>
      </c>
      <c r="EC40" s="1">
        <v>40339</v>
      </c>
      <c r="ED40">
        <v>75.48</v>
      </c>
      <c r="EE40" s="1">
        <v>40373</v>
      </c>
      <c r="EF40">
        <v>77.040000000000006</v>
      </c>
      <c r="EG40" s="1">
        <v>40402</v>
      </c>
      <c r="EH40">
        <v>75.739999999999995</v>
      </c>
      <c r="EI40" s="1">
        <v>40431</v>
      </c>
      <c r="EJ40">
        <v>76.45</v>
      </c>
      <c r="EK40" s="1">
        <v>40464</v>
      </c>
      <c r="EL40">
        <v>83.01</v>
      </c>
      <c r="EM40" s="1">
        <v>40492</v>
      </c>
      <c r="EN40">
        <v>87.81</v>
      </c>
      <c r="EO40" s="1">
        <v>40528</v>
      </c>
      <c r="EP40">
        <v>87.7</v>
      </c>
      <c r="EQ40" s="1">
        <v>40557</v>
      </c>
      <c r="ER40">
        <v>91.54</v>
      </c>
      <c r="ES40" s="1">
        <v>40585</v>
      </c>
      <c r="ET40">
        <v>85.58</v>
      </c>
      <c r="EU40" s="1">
        <v>40616</v>
      </c>
      <c r="EV40">
        <v>101.19</v>
      </c>
      <c r="EW40" s="1">
        <v>40645</v>
      </c>
      <c r="EX40">
        <v>106.25</v>
      </c>
      <c r="EY40" s="1">
        <v>40675</v>
      </c>
      <c r="EZ40">
        <v>98.97</v>
      </c>
      <c r="FA40" s="1">
        <v>40707</v>
      </c>
      <c r="FB40">
        <v>97.3</v>
      </c>
      <c r="FC40" s="1">
        <v>40738</v>
      </c>
      <c r="FD40">
        <v>95.69</v>
      </c>
      <c r="FE40" s="1">
        <v>40766</v>
      </c>
      <c r="FF40">
        <v>85.72</v>
      </c>
      <c r="FG40" s="1">
        <v>40798</v>
      </c>
      <c r="FH40">
        <v>88.19</v>
      </c>
      <c r="FI40" s="1">
        <v>40829</v>
      </c>
      <c r="FJ40">
        <v>84.23</v>
      </c>
      <c r="FK40" s="1">
        <v>40856</v>
      </c>
      <c r="FL40">
        <v>95.74</v>
      </c>
      <c r="FM40" s="1">
        <v>40892</v>
      </c>
      <c r="FN40">
        <v>93.87</v>
      </c>
      <c r="FO40" s="1">
        <v>40925</v>
      </c>
      <c r="FP40">
        <v>100.71</v>
      </c>
      <c r="FQ40" s="1">
        <v>40952</v>
      </c>
      <c r="FR40">
        <v>100.91</v>
      </c>
      <c r="FS40" s="1">
        <v>40981</v>
      </c>
      <c r="FT40">
        <v>106.71</v>
      </c>
      <c r="FU40" s="1">
        <v>41012</v>
      </c>
      <c r="FV40">
        <v>102.83</v>
      </c>
      <c r="FW40" s="1">
        <v>41040</v>
      </c>
      <c r="FX40">
        <v>96.13</v>
      </c>
      <c r="FY40" s="1">
        <v>41072</v>
      </c>
      <c r="FZ40">
        <v>83.32</v>
      </c>
      <c r="GA40" s="1">
        <v>41103</v>
      </c>
      <c r="GB40">
        <v>87.1</v>
      </c>
      <c r="GC40" s="1">
        <v>41134</v>
      </c>
      <c r="GD40">
        <v>92.73</v>
      </c>
      <c r="GE40" s="1">
        <v>41164</v>
      </c>
      <c r="GF40">
        <v>97.01</v>
      </c>
      <c r="GG40" s="1">
        <v>41193</v>
      </c>
      <c r="GH40">
        <v>92.07</v>
      </c>
      <c r="GI40" s="1">
        <v>41222</v>
      </c>
      <c r="GJ40">
        <v>86.07</v>
      </c>
      <c r="GK40" s="1">
        <v>41257</v>
      </c>
      <c r="GL40">
        <v>86.73</v>
      </c>
      <c r="GM40" s="1">
        <v>41289</v>
      </c>
      <c r="GN40">
        <v>93.28</v>
      </c>
      <c r="GO40" s="1">
        <v>41317</v>
      </c>
      <c r="GP40">
        <v>97.51</v>
      </c>
      <c r="GQ40" s="1">
        <v>41347</v>
      </c>
      <c r="GR40">
        <v>93.03</v>
      </c>
      <c r="GS40" s="1">
        <v>41376</v>
      </c>
      <c r="GT40">
        <v>91.29</v>
      </c>
      <c r="GU40" s="1">
        <v>41407</v>
      </c>
      <c r="GV40">
        <v>95.17</v>
      </c>
      <c r="GW40" s="1">
        <v>41437</v>
      </c>
      <c r="GX40">
        <v>95.88</v>
      </c>
      <c r="GY40" s="1">
        <v>41467</v>
      </c>
      <c r="GZ40">
        <v>105.95</v>
      </c>
      <c r="HA40" s="1">
        <v>41499</v>
      </c>
      <c r="HB40">
        <v>106.83</v>
      </c>
      <c r="HC40" s="1">
        <v>41529</v>
      </c>
      <c r="HD40">
        <v>108.6</v>
      </c>
      <c r="HE40" s="1">
        <v>41558</v>
      </c>
      <c r="HF40">
        <v>102.02</v>
      </c>
      <c r="HG40" s="1">
        <v>41589</v>
      </c>
      <c r="HH40">
        <v>95.14</v>
      </c>
      <c r="HI40" s="1">
        <v>41624</v>
      </c>
      <c r="HJ40">
        <v>97.48</v>
      </c>
      <c r="HK40" s="1">
        <v>41654</v>
      </c>
      <c r="HL40">
        <v>94.17</v>
      </c>
      <c r="HM40" s="1">
        <v>41682</v>
      </c>
      <c r="HN40">
        <v>100.37</v>
      </c>
      <c r="HO40" s="1">
        <v>41712</v>
      </c>
      <c r="HP40">
        <v>98.89</v>
      </c>
      <c r="HQ40" s="1">
        <v>41739</v>
      </c>
      <c r="HR40">
        <v>103.4</v>
      </c>
      <c r="HS40" s="1">
        <v>41772</v>
      </c>
      <c r="HT40">
        <v>101.7</v>
      </c>
      <c r="HU40" s="1">
        <v>41803</v>
      </c>
      <c r="HV40">
        <v>106.91</v>
      </c>
      <c r="HW40" s="1">
        <v>41834</v>
      </c>
      <c r="HX40">
        <v>100.91</v>
      </c>
      <c r="HY40" s="1">
        <v>41864</v>
      </c>
      <c r="HZ40">
        <v>97.59</v>
      </c>
      <c r="IA40" s="1">
        <v>41893</v>
      </c>
      <c r="IB40">
        <v>92.83</v>
      </c>
      <c r="IC40" s="1">
        <v>41925</v>
      </c>
      <c r="ID40">
        <v>85.74</v>
      </c>
      <c r="IE40" s="1">
        <v>41954</v>
      </c>
      <c r="IF40">
        <v>77.94</v>
      </c>
      <c r="IG40" s="1">
        <v>41989</v>
      </c>
      <c r="IH40">
        <v>55.93</v>
      </c>
      <c r="II40" s="1">
        <v>42019</v>
      </c>
      <c r="IJ40">
        <v>46.25</v>
      </c>
      <c r="IK40" s="1">
        <v>42047</v>
      </c>
      <c r="IL40">
        <v>51.21</v>
      </c>
      <c r="IM40" s="1">
        <v>42076</v>
      </c>
      <c r="IN40">
        <v>44.84</v>
      </c>
      <c r="IO40" s="1">
        <v>42107</v>
      </c>
      <c r="IP40">
        <v>51.91</v>
      </c>
      <c r="IQ40" s="1">
        <v>42137</v>
      </c>
      <c r="IR40">
        <v>60.5</v>
      </c>
      <c r="IS40" s="1">
        <v>42166</v>
      </c>
      <c r="IT40">
        <v>60.77</v>
      </c>
      <c r="IU40" s="1">
        <v>42199</v>
      </c>
      <c r="IV40">
        <v>53.04</v>
      </c>
      <c r="IW40" s="1">
        <v>42229</v>
      </c>
      <c r="IX40">
        <v>42.23</v>
      </c>
      <c r="IY40" s="1">
        <v>42257</v>
      </c>
      <c r="IZ40">
        <v>45.92</v>
      </c>
      <c r="JA40" s="1">
        <v>42290</v>
      </c>
      <c r="JB40">
        <v>46.66</v>
      </c>
      <c r="JC40" s="1">
        <v>42319</v>
      </c>
      <c r="JD40">
        <v>42.93</v>
      </c>
      <c r="JE40" s="1">
        <v>42354</v>
      </c>
      <c r="JF40">
        <v>35.520000000000003</v>
      </c>
      <c r="JG40" s="1">
        <v>42384</v>
      </c>
      <c r="JH40">
        <v>29.42</v>
      </c>
      <c r="JI40" s="1">
        <v>42416</v>
      </c>
      <c r="JJ40">
        <v>29.04</v>
      </c>
      <c r="JK40" s="1">
        <v>42443</v>
      </c>
      <c r="JL40">
        <v>37.18</v>
      </c>
      <c r="JM40" s="1">
        <v>42472</v>
      </c>
      <c r="JN40">
        <v>42.17</v>
      </c>
      <c r="JO40" s="1">
        <v>42502</v>
      </c>
      <c r="JP40">
        <v>46.7</v>
      </c>
      <c r="JQ40" s="1">
        <v>42531</v>
      </c>
      <c r="JR40">
        <v>49.07</v>
      </c>
      <c r="JS40" s="1">
        <v>42565</v>
      </c>
      <c r="JT40">
        <v>45.68</v>
      </c>
      <c r="JU40" s="1">
        <v>42593</v>
      </c>
      <c r="JV40">
        <v>43.49</v>
      </c>
      <c r="JW40" s="1">
        <v>42625</v>
      </c>
      <c r="JX40">
        <v>46.29</v>
      </c>
      <c r="JY40" s="1">
        <v>42656</v>
      </c>
      <c r="JZ40">
        <v>50.44</v>
      </c>
      <c r="KA40" s="1">
        <v>42683</v>
      </c>
      <c r="KB40">
        <v>45.27</v>
      </c>
      <c r="KC40" s="1">
        <v>42719</v>
      </c>
      <c r="KD40">
        <v>50.9</v>
      </c>
      <c r="KE40" s="1">
        <v>42752</v>
      </c>
      <c r="KF40">
        <v>52.48</v>
      </c>
      <c r="KG40" s="1">
        <v>42779</v>
      </c>
      <c r="KH40">
        <v>52.93</v>
      </c>
      <c r="KI40" s="1">
        <v>42807</v>
      </c>
      <c r="KJ40">
        <v>48.4</v>
      </c>
      <c r="KK40" s="1">
        <v>42837</v>
      </c>
      <c r="KL40">
        <v>53.11</v>
      </c>
      <c r="KM40" s="1">
        <v>42866</v>
      </c>
      <c r="KN40">
        <v>47.83</v>
      </c>
      <c r="KO40" s="1">
        <v>42898</v>
      </c>
      <c r="KP40">
        <v>46.08</v>
      </c>
      <c r="KQ40" s="1">
        <v>42930</v>
      </c>
      <c r="KR40">
        <v>46.54</v>
      </c>
      <c r="KS40" s="1">
        <v>42958</v>
      </c>
      <c r="KT40">
        <v>48.82</v>
      </c>
      <c r="KU40" s="1">
        <v>42990</v>
      </c>
      <c r="KV40">
        <v>48.23</v>
      </c>
      <c r="KW40" s="1">
        <v>43020</v>
      </c>
      <c r="KX40">
        <v>50.6</v>
      </c>
      <c r="KY40" s="1">
        <v>43048</v>
      </c>
      <c r="KZ40">
        <v>57.17</v>
      </c>
      <c r="LA40" s="1">
        <v>43083</v>
      </c>
      <c r="LB40">
        <v>57.04</v>
      </c>
      <c r="LC40" s="1">
        <v>43116</v>
      </c>
      <c r="LD40">
        <v>63.73</v>
      </c>
      <c r="LE40" s="1">
        <v>43143</v>
      </c>
      <c r="LF40">
        <v>59.29</v>
      </c>
      <c r="LG40" s="1">
        <v>43172</v>
      </c>
      <c r="LH40">
        <v>60.71</v>
      </c>
      <c r="LI40" s="1">
        <v>43203</v>
      </c>
      <c r="LJ40">
        <v>67.39</v>
      </c>
      <c r="LK40" s="1">
        <v>43231</v>
      </c>
      <c r="LL40">
        <v>70.7</v>
      </c>
      <c r="LM40" s="1">
        <v>43263</v>
      </c>
      <c r="LN40">
        <v>66.36</v>
      </c>
      <c r="LO40" s="1">
        <v>43294</v>
      </c>
      <c r="LP40">
        <v>71.010000000000005</v>
      </c>
      <c r="LQ40" s="1">
        <v>43325</v>
      </c>
      <c r="LR40">
        <v>67.2</v>
      </c>
      <c r="LS40" s="1">
        <v>43355</v>
      </c>
      <c r="LT40">
        <v>70.37</v>
      </c>
      <c r="LU40" s="1">
        <v>43384</v>
      </c>
      <c r="LV40">
        <v>70.97</v>
      </c>
      <c r="LW40" s="1">
        <v>43413</v>
      </c>
      <c r="LX40">
        <v>60.19</v>
      </c>
      <c r="LY40" s="1">
        <v>43448</v>
      </c>
      <c r="LZ40">
        <v>51.2</v>
      </c>
      <c r="MA40" s="1">
        <v>43480</v>
      </c>
      <c r="MB40">
        <v>52.11</v>
      </c>
      <c r="MC40" s="1">
        <v>43508</v>
      </c>
      <c r="MD40">
        <v>53.1</v>
      </c>
      <c r="ME40" s="1">
        <v>43538</v>
      </c>
      <c r="MF40">
        <v>58.61</v>
      </c>
      <c r="MG40" s="1">
        <v>43566</v>
      </c>
      <c r="MH40">
        <v>63.58</v>
      </c>
      <c r="MI40" s="1">
        <v>43598</v>
      </c>
      <c r="MJ40">
        <v>61.04</v>
      </c>
      <c r="MK40" s="1">
        <v>43629</v>
      </c>
      <c r="ML40">
        <v>52.28</v>
      </c>
      <c r="MM40" s="1">
        <v>43658</v>
      </c>
      <c r="MN40">
        <v>60.21</v>
      </c>
      <c r="MO40" s="1">
        <v>43690</v>
      </c>
      <c r="MP40">
        <v>57.1</v>
      </c>
      <c r="MQ40" s="1">
        <v>43720</v>
      </c>
      <c r="MR40">
        <v>55.09</v>
      </c>
      <c r="MS40" s="1">
        <v>43749</v>
      </c>
      <c r="MT40">
        <v>54.7</v>
      </c>
      <c r="MU40" s="1">
        <v>43780</v>
      </c>
      <c r="MV40">
        <v>56.86</v>
      </c>
    </row>
    <row r="41" spans="1:360" x14ac:dyDescent="0.3">
      <c r="A41" s="1">
        <v>38341</v>
      </c>
      <c r="B41">
        <v>45.64</v>
      </c>
      <c r="C41" s="1">
        <v>38372</v>
      </c>
      <c r="D41">
        <v>46.91</v>
      </c>
      <c r="E41" s="1">
        <v>38398</v>
      </c>
      <c r="F41">
        <v>47.26</v>
      </c>
      <c r="G41" s="1">
        <v>38426</v>
      </c>
      <c r="H41">
        <v>55.05</v>
      </c>
      <c r="I41" s="1">
        <v>38456</v>
      </c>
      <c r="J41">
        <v>51.13</v>
      </c>
      <c r="K41" s="1">
        <v>38485</v>
      </c>
      <c r="L41">
        <v>48.67</v>
      </c>
      <c r="M41" s="1">
        <v>38516</v>
      </c>
      <c r="N41">
        <v>55.62</v>
      </c>
      <c r="O41" s="1">
        <v>38548</v>
      </c>
      <c r="P41">
        <v>58.09</v>
      </c>
      <c r="Q41" s="1">
        <v>38576</v>
      </c>
      <c r="R41">
        <v>66.86</v>
      </c>
      <c r="S41" s="1">
        <v>38608</v>
      </c>
      <c r="T41">
        <v>63.11</v>
      </c>
      <c r="U41" s="1">
        <v>38639</v>
      </c>
      <c r="V41">
        <v>62.63</v>
      </c>
      <c r="W41" s="1">
        <v>38666</v>
      </c>
      <c r="X41">
        <v>57.8</v>
      </c>
      <c r="Y41" s="1">
        <v>38705</v>
      </c>
      <c r="Z41" s="2">
        <v>57.34</v>
      </c>
      <c r="AA41" s="1">
        <v>38736</v>
      </c>
      <c r="AB41">
        <v>66.83</v>
      </c>
      <c r="AC41" s="1">
        <v>38762</v>
      </c>
      <c r="AD41" s="2">
        <v>59.57</v>
      </c>
      <c r="AE41" s="1">
        <v>38790</v>
      </c>
      <c r="AF41">
        <v>63.1</v>
      </c>
      <c r="AG41" s="1">
        <v>38820</v>
      </c>
      <c r="AH41">
        <v>69.319999999999993</v>
      </c>
      <c r="AI41" s="1">
        <v>38849</v>
      </c>
      <c r="AJ41">
        <v>72.040000000000006</v>
      </c>
      <c r="AK41" s="1">
        <v>38881</v>
      </c>
      <c r="AL41">
        <v>68.56</v>
      </c>
      <c r="AM41" s="1">
        <v>38915</v>
      </c>
      <c r="AN41">
        <v>75.3</v>
      </c>
      <c r="AO41" s="1">
        <v>38943</v>
      </c>
      <c r="AP41">
        <v>73.53</v>
      </c>
      <c r="AQ41" s="1">
        <v>38973</v>
      </c>
      <c r="AR41">
        <v>63.97</v>
      </c>
      <c r="AS41" s="1">
        <v>39003</v>
      </c>
      <c r="AT41">
        <v>58.57</v>
      </c>
      <c r="AU41" s="1">
        <v>39031</v>
      </c>
      <c r="AV41">
        <v>59.59</v>
      </c>
      <c r="AW41" s="1">
        <v>39066</v>
      </c>
      <c r="AX41">
        <v>63.43</v>
      </c>
      <c r="AY41" s="1">
        <v>39099</v>
      </c>
      <c r="AZ41">
        <v>52.24</v>
      </c>
      <c r="BA41" s="1">
        <v>39126</v>
      </c>
      <c r="BB41">
        <v>59.06</v>
      </c>
      <c r="BC41" s="1">
        <v>39155</v>
      </c>
      <c r="BD41">
        <v>58.16</v>
      </c>
      <c r="BE41" s="1">
        <v>39188</v>
      </c>
      <c r="BF41">
        <v>63.61</v>
      </c>
      <c r="BG41" s="1">
        <v>39216</v>
      </c>
      <c r="BH41">
        <v>62.46</v>
      </c>
      <c r="BI41" s="1">
        <v>39246</v>
      </c>
      <c r="BJ41">
        <v>66.260000000000005</v>
      </c>
      <c r="BK41" s="1">
        <v>39279</v>
      </c>
      <c r="BL41">
        <v>74.150000000000006</v>
      </c>
      <c r="BM41" s="1">
        <v>39308</v>
      </c>
      <c r="BN41">
        <v>72.38</v>
      </c>
      <c r="BO41" s="1">
        <v>39338</v>
      </c>
      <c r="BP41">
        <v>80.09</v>
      </c>
      <c r="BQ41" s="1">
        <v>39367</v>
      </c>
      <c r="BR41">
        <v>83.69</v>
      </c>
      <c r="BS41" s="1">
        <v>39398</v>
      </c>
      <c r="BT41">
        <v>94.62</v>
      </c>
      <c r="BU41" s="1">
        <v>39433</v>
      </c>
      <c r="BV41">
        <v>90.63</v>
      </c>
      <c r="BW41" s="1">
        <v>39463</v>
      </c>
      <c r="BX41">
        <v>90.84</v>
      </c>
      <c r="BY41" s="1">
        <v>39492</v>
      </c>
      <c r="BZ41">
        <v>95.46</v>
      </c>
      <c r="CA41" s="1">
        <v>39524</v>
      </c>
      <c r="CB41">
        <v>105.68</v>
      </c>
      <c r="CC41" s="1">
        <v>39552</v>
      </c>
      <c r="CD41">
        <v>111.76</v>
      </c>
      <c r="CE41" s="1">
        <v>39582</v>
      </c>
      <c r="CF41">
        <v>124.22</v>
      </c>
      <c r="CG41" s="1">
        <v>39612</v>
      </c>
      <c r="CH41">
        <v>134.86000000000001</v>
      </c>
      <c r="CI41" s="1">
        <v>39644</v>
      </c>
      <c r="CJ41">
        <v>138.74</v>
      </c>
      <c r="CK41" s="1">
        <v>39674</v>
      </c>
      <c r="CL41">
        <v>115.01</v>
      </c>
      <c r="CM41" s="1">
        <v>39703</v>
      </c>
      <c r="CN41">
        <v>101.18</v>
      </c>
      <c r="CO41" s="1">
        <v>39735</v>
      </c>
      <c r="CP41">
        <v>78.63</v>
      </c>
      <c r="CQ41" s="1">
        <v>39764</v>
      </c>
      <c r="CR41">
        <v>56.16</v>
      </c>
      <c r="CS41" s="1">
        <v>39799</v>
      </c>
      <c r="CT41">
        <v>40.06</v>
      </c>
      <c r="CU41" s="1">
        <v>39829</v>
      </c>
      <c r="CV41">
        <v>36.51</v>
      </c>
      <c r="CW41" s="1">
        <v>39857</v>
      </c>
      <c r="CX41">
        <v>37.51</v>
      </c>
      <c r="CY41" s="1">
        <v>39888</v>
      </c>
      <c r="CZ41">
        <v>47.35</v>
      </c>
      <c r="DA41" s="1">
        <v>39917</v>
      </c>
      <c r="DB41">
        <v>49.41</v>
      </c>
      <c r="DC41" s="1">
        <v>39947</v>
      </c>
      <c r="DD41">
        <v>58.62</v>
      </c>
      <c r="DE41" s="1">
        <v>39976</v>
      </c>
      <c r="DF41">
        <v>72.040000000000006</v>
      </c>
      <c r="DG41" s="1">
        <v>40009</v>
      </c>
      <c r="DH41">
        <v>61.54</v>
      </c>
      <c r="DI41" s="1">
        <v>40039</v>
      </c>
      <c r="DJ41">
        <v>67.510000000000005</v>
      </c>
      <c r="DK41" s="1">
        <v>40067</v>
      </c>
      <c r="DL41">
        <v>69.290000000000006</v>
      </c>
      <c r="DM41" s="1">
        <v>40100</v>
      </c>
      <c r="DN41">
        <v>75.180000000000007</v>
      </c>
      <c r="DO41" s="1">
        <v>40129</v>
      </c>
      <c r="DP41">
        <v>76.94</v>
      </c>
      <c r="DQ41" s="1">
        <v>40164</v>
      </c>
      <c r="DR41">
        <v>72.650000000000006</v>
      </c>
      <c r="DS41" s="1">
        <v>40197</v>
      </c>
      <c r="DT41">
        <v>79.02</v>
      </c>
      <c r="DU41" s="1">
        <v>40225</v>
      </c>
      <c r="DV41">
        <v>77.010000000000005</v>
      </c>
      <c r="DW41" s="1">
        <v>40252</v>
      </c>
      <c r="DX41">
        <v>79.8</v>
      </c>
      <c r="DY41" s="1">
        <v>40281</v>
      </c>
      <c r="DZ41">
        <v>84.05</v>
      </c>
      <c r="EA41" s="1">
        <v>40312</v>
      </c>
      <c r="EB41">
        <v>71.61</v>
      </c>
      <c r="EC41" s="1">
        <v>40340</v>
      </c>
      <c r="ED41">
        <v>73.78</v>
      </c>
      <c r="EE41" s="1">
        <v>40374</v>
      </c>
      <c r="EF41">
        <v>76.62</v>
      </c>
      <c r="EG41" s="1">
        <v>40403</v>
      </c>
      <c r="EH41">
        <v>75.39</v>
      </c>
      <c r="EI41" s="1">
        <v>40434</v>
      </c>
      <c r="EJ41">
        <v>77.19</v>
      </c>
      <c r="EK41" s="1">
        <v>40465</v>
      </c>
      <c r="EL41">
        <v>82.69</v>
      </c>
      <c r="EM41" s="1">
        <v>40493</v>
      </c>
      <c r="EN41">
        <v>87.81</v>
      </c>
      <c r="EO41" s="1">
        <v>40529</v>
      </c>
      <c r="EP41">
        <v>88.02</v>
      </c>
      <c r="EQ41" s="1">
        <v>40561</v>
      </c>
      <c r="ER41">
        <v>91.38</v>
      </c>
      <c r="ES41" s="1">
        <v>40588</v>
      </c>
      <c r="ET41">
        <v>84.81</v>
      </c>
      <c r="EU41" s="1">
        <v>40617</v>
      </c>
      <c r="EV41">
        <v>97.18</v>
      </c>
      <c r="EW41" s="1">
        <v>40646</v>
      </c>
      <c r="EX41">
        <v>107.11</v>
      </c>
      <c r="EY41" s="1">
        <v>40676</v>
      </c>
      <c r="EZ41">
        <v>99.65</v>
      </c>
      <c r="FA41" s="1">
        <v>40708</v>
      </c>
      <c r="FB41">
        <v>99.37</v>
      </c>
      <c r="FC41" s="1">
        <v>40739</v>
      </c>
      <c r="FD41">
        <v>97.24</v>
      </c>
      <c r="FE41" s="1">
        <v>40767</v>
      </c>
      <c r="FF41">
        <v>85.38</v>
      </c>
      <c r="FG41" s="1">
        <v>40799</v>
      </c>
      <c r="FH41">
        <v>90.21</v>
      </c>
      <c r="FI41" s="1">
        <v>40830</v>
      </c>
      <c r="FJ41">
        <v>86.8</v>
      </c>
      <c r="FK41" s="1">
        <v>40857</v>
      </c>
      <c r="FL41">
        <v>97.78</v>
      </c>
      <c r="FM41" s="1">
        <v>40893</v>
      </c>
      <c r="FN41">
        <v>93.53</v>
      </c>
      <c r="FO41" s="1">
        <v>40926</v>
      </c>
      <c r="FP41">
        <v>100.59</v>
      </c>
      <c r="FQ41" s="1">
        <v>40953</v>
      </c>
      <c r="FR41">
        <v>100.74</v>
      </c>
      <c r="FS41" s="1">
        <v>40982</v>
      </c>
      <c r="FT41">
        <v>105.43</v>
      </c>
      <c r="FU41" s="1">
        <v>41015</v>
      </c>
      <c r="FV41">
        <v>102.93</v>
      </c>
      <c r="FW41" s="1">
        <v>41043</v>
      </c>
      <c r="FX41">
        <v>94.78</v>
      </c>
      <c r="FY41" s="1">
        <v>41073</v>
      </c>
      <c r="FZ41">
        <v>82.62</v>
      </c>
      <c r="GA41" s="1">
        <v>41106</v>
      </c>
      <c r="GB41">
        <v>88.43</v>
      </c>
      <c r="GC41" s="1">
        <v>41135</v>
      </c>
      <c r="GD41">
        <v>93.43</v>
      </c>
      <c r="GE41" s="1">
        <v>41165</v>
      </c>
      <c r="GF41">
        <v>98.31</v>
      </c>
      <c r="GG41" s="1">
        <v>41194</v>
      </c>
      <c r="GH41">
        <v>91.86</v>
      </c>
      <c r="GI41" s="1">
        <v>41225</v>
      </c>
      <c r="GJ41">
        <v>85.57</v>
      </c>
      <c r="GK41" s="1">
        <v>41260</v>
      </c>
      <c r="GL41">
        <v>87.2</v>
      </c>
      <c r="GM41" s="1">
        <v>41290</v>
      </c>
      <c r="GN41">
        <v>94.24</v>
      </c>
      <c r="GO41" s="1">
        <v>41318</v>
      </c>
      <c r="GP41">
        <v>97.01</v>
      </c>
      <c r="GQ41" s="1">
        <v>41348</v>
      </c>
      <c r="GR41">
        <v>93.45</v>
      </c>
      <c r="GS41" s="1">
        <v>41379</v>
      </c>
      <c r="GT41">
        <v>88.71</v>
      </c>
      <c r="GU41" s="1">
        <v>41408</v>
      </c>
      <c r="GV41">
        <v>94.21</v>
      </c>
      <c r="GW41" s="1">
        <v>41438</v>
      </c>
      <c r="GX41">
        <v>96.69</v>
      </c>
      <c r="GY41" s="1">
        <v>41470</v>
      </c>
      <c r="GZ41">
        <v>106.32</v>
      </c>
      <c r="HA41" s="1">
        <v>41500</v>
      </c>
      <c r="HB41">
        <v>106.85</v>
      </c>
      <c r="HC41" s="1">
        <v>41530</v>
      </c>
      <c r="HD41">
        <v>108.21</v>
      </c>
      <c r="HE41" s="1">
        <v>41561</v>
      </c>
      <c r="HF41">
        <v>102.41</v>
      </c>
      <c r="HG41" s="1">
        <v>41590</v>
      </c>
      <c r="HH41">
        <v>93.04</v>
      </c>
      <c r="HI41" s="1">
        <v>41625</v>
      </c>
      <c r="HJ41">
        <v>97.22</v>
      </c>
      <c r="HK41" s="1">
        <v>41655</v>
      </c>
      <c r="HL41">
        <v>93.96</v>
      </c>
      <c r="HM41" s="1">
        <v>41683</v>
      </c>
      <c r="HN41">
        <v>100.35</v>
      </c>
      <c r="HO41" s="1">
        <v>41715</v>
      </c>
      <c r="HP41">
        <v>98.08</v>
      </c>
      <c r="HQ41" s="1">
        <v>41740</v>
      </c>
      <c r="HR41">
        <v>103.74</v>
      </c>
      <c r="HS41" s="1">
        <v>41773</v>
      </c>
      <c r="HT41">
        <v>102.37</v>
      </c>
      <c r="HU41" s="1">
        <v>41806</v>
      </c>
      <c r="HV41">
        <v>106.9</v>
      </c>
      <c r="HW41" s="1">
        <v>41835</v>
      </c>
      <c r="HX41">
        <v>99.96</v>
      </c>
      <c r="HY41" s="1">
        <v>41865</v>
      </c>
      <c r="HZ41">
        <v>95.58</v>
      </c>
      <c r="IA41" s="1">
        <v>41894</v>
      </c>
      <c r="IB41">
        <v>92.27</v>
      </c>
      <c r="IC41" s="1">
        <v>41926</v>
      </c>
      <c r="ID41">
        <v>81.84</v>
      </c>
      <c r="IE41" s="1">
        <v>41955</v>
      </c>
      <c r="IF41">
        <v>77.180000000000007</v>
      </c>
      <c r="IG41" s="1">
        <v>41990</v>
      </c>
      <c r="IH41">
        <v>56.47</v>
      </c>
      <c r="II41" s="1">
        <v>42020</v>
      </c>
      <c r="IJ41">
        <v>48.69</v>
      </c>
      <c r="IK41" s="1">
        <v>42048</v>
      </c>
      <c r="IL41">
        <v>52.78</v>
      </c>
      <c r="IM41" s="1">
        <v>42079</v>
      </c>
      <c r="IN41">
        <v>43.88</v>
      </c>
      <c r="IO41" s="1">
        <v>42108</v>
      </c>
      <c r="IP41">
        <v>53.29</v>
      </c>
      <c r="IQ41" s="1">
        <v>42138</v>
      </c>
      <c r="IR41">
        <v>59.88</v>
      </c>
      <c r="IS41" s="1">
        <v>42167</v>
      </c>
      <c r="IT41">
        <v>59.96</v>
      </c>
      <c r="IU41" s="1">
        <v>42200</v>
      </c>
      <c r="IV41">
        <v>51.41</v>
      </c>
      <c r="IW41" s="1">
        <v>42230</v>
      </c>
      <c r="IX41">
        <v>42.5</v>
      </c>
      <c r="IY41" s="1">
        <v>42258</v>
      </c>
      <c r="IZ41">
        <v>44.63</v>
      </c>
      <c r="JA41" s="1">
        <v>42291</v>
      </c>
      <c r="JB41">
        <v>46.64</v>
      </c>
      <c r="JC41" s="1">
        <v>42320</v>
      </c>
      <c r="JD41">
        <v>41.75</v>
      </c>
      <c r="JE41" s="1">
        <v>42355</v>
      </c>
      <c r="JF41">
        <v>34.950000000000003</v>
      </c>
      <c r="JG41" s="1">
        <v>42388</v>
      </c>
      <c r="JH41">
        <v>28.46</v>
      </c>
      <c r="JI41" s="1">
        <v>42417</v>
      </c>
      <c r="JJ41">
        <v>30.66</v>
      </c>
      <c r="JK41" s="1">
        <v>42444</v>
      </c>
      <c r="JL41">
        <v>36.340000000000003</v>
      </c>
      <c r="JM41" s="1">
        <v>42473</v>
      </c>
      <c r="JN41">
        <v>41.76</v>
      </c>
      <c r="JO41" s="1">
        <v>42503</v>
      </c>
      <c r="JP41">
        <v>46.21</v>
      </c>
      <c r="JQ41" s="1">
        <v>42534</v>
      </c>
      <c r="JR41">
        <v>48.88</v>
      </c>
      <c r="JS41" s="1">
        <v>42566</v>
      </c>
      <c r="JT41">
        <v>45.95</v>
      </c>
      <c r="JU41" s="1">
        <v>42594</v>
      </c>
      <c r="JV41">
        <v>44.49</v>
      </c>
      <c r="JW41" s="1">
        <v>42626</v>
      </c>
      <c r="JX41">
        <v>44.9</v>
      </c>
      <c r="JY41" s="1">
        <v>42657</v>
      </c>
      <c r="JZ41">
        <v>50.35</v>
      </c>
      <c r="KA41" s="1">
        <v>42684</v>
      </c>
      <c r="KB41">
        <v>44.66</v>
      </c>
      <c r="KC41" s="1">
        <v>42720</v>
      </c>
      <c r="KD41">
        <v>51.9</v>
      </c>
      <c r="KE41" s="1">
        <v>42753</v>
      </c>
      <c r="KF41">
        <v>51.08</v>
      </c>
      <c r="KG41" s="1">
        <v>42780</v>
      </c>
      <c r="KH41">
        <v>53.2</v>
      </c>
      <c r="KI41" s="1">
        <v>42808</v>
      </c>
      <c r="KJ41">
        <v>47.72</v>
      </c>
      <c r="KK41" s="1">
        <v>42838</v>
      </c>
      <c r="KL41">
        <v>53.18</v>
      </c>
      <c r="KM41" s="1">
        <v>42867</v>
      </c>
      <c r="KN41">
        <v>47.84</v>
      </c>
      <c r="KO41" s="1">
        <v>42899</v>
      </c>
      <c r="KP41">
        <v>46.46</v>
      </c>
      <c r="KQ41" s="1">
        <v>42933</v>
      </c>
      <c r="KR41">
        <v>46.02</v>
      </c>
      <c r="KS41" s="1">
        <v>42961</v>
      </c>
      <c r="KT41">
        <v>47.59</v>
      </c>
      <c r="KU41" s="1">
        <v>42991</v>
      </c>
      <c r="KV41">
        <v>49.3</v>
      </c>
      <c r="KW41" s="1">
        <v>43021</v>
      </c>
      <c r="KX41">
        <v>51.45</v>
      </c>
      <c r="KY41" s="1">
        <v>43049</v>
      </c>
      <c r="KZ41">
        <v>56.74</v>
      </c>
      <c r="LA41" s="1">
        <v>43084</v>
      </c>
      <c r="LB41">
        <v>57.3</v>
      </c>
      <c r="LC41" s="1">
        <v>43117</v>
      </c>
      <c r="LD41">
        <v>63.97</v>
      </c>
      <c r="LE41" s="1">
        <v>43144</v>
      </c>
      <c r="LF41">
        <v>59.19</v>
      </c>
      <c r="LG41" s="1">
        <v>43173</v>
      </c>
      <c r="LH41">
        <v>60.96</v>
      </c>
      <c r="LI41" s="1">
        <v>43206</v>
      </c>
      <c r="LJ41">
        <v>66.22</v>
      </c>
      <c r="LK41" s="1">
        <v>43234</v>
      </c>
      <c r="LL41">
        <v>70.959999999999994</v>
      </c>
      <c r="LM41" s="1">
        <v>43264</v>
      </c>
      <c r="LN41">
        <v>66.64</v>
      </c>
      <c r="LO41" s="1">
        <v>43297</v>
      </c>
      <c r="LP41">
        <v>68.06</v>
      </c>
      <c r="LQ41" s="1">
        <v>43326</v>
      </c>
      <c r="LR41">
        <v>67.040000000000006</v>
      </c>
      <c r="LS41" s="1">
        <v>43356</v>
      </c>
      <c r="LT41">
        <v>68.59</v>
      </c>
      <c r="LU41" s="1">
        <v>43385</v>
      </c>
      <c r="LV41">
        <v>71.34</v>
      </c>
      <c r="LW41" s="1">
        <v>43416</v>
      </c>
      <c r="LX41">
        <v>59.93</v>
      </c>
      <c r="LY41" s="1">
        <v>43451</v>
      </c>
      <c r="LZ41">
        <v>49.88</v>
      </c>
      <c r="MA41" s="1">
        <v>43481</v>
      </c>
      <c r="MB41">
        <v>52.31</v>
      </c>
      <c r="MC41" s="1">
        <v>43509</v>
      </c>
      <c r="MD41">
        <v>53.9</v>
      </c>
      <c r="ME41" s="1">
        <v>43539</v>
      </c>
      <c r="MF41">
        <v>58.52</v>
      </c>
      <c r="MG41" s="1">
        <v>43567</v>
      </c>
      <c r="MH41">
        <v>63.89</v>
      </c>
      <c r="MI41" s="1">
        <v>43599</v>
      </c>
      <c r="MJ41">
        <v>61.78</v>
      </c>
      <c r="MK41" s="1">
        <v>43630</v>
      </c>
      <c r="ML41">
        <v>52.51</v>
      </c>
      <c r="MM41" s="1">
        <v>43661</v>
      </c>
      <c r="MN41">
        <v>59.58</v>
      </c>
      <c r="MO41" s="1">
        <v>43691</v>
      </c>
      <c r="MP41">
        <v>55.23</v>
      </c>
      <c r="MQ41" s="1">
        <v>43721</v>
      </c>
      <c r="MR41">
        <v>54.85</v>
      </c>
      <c r="MS41" s="1">
        <v>43752</v>
      </c>
      <c r="MT41">
        <v>53.59</v>
      </c>
      <c r="MU41" s="1">
        <v>43781</v>
      </c>
      <c r="MV41">
        <v>56.8</v>
      </c>
    </row>
    <row r="42" spans="1:360" x14ac:dyDescent="0.3">
      <c r="E42" s="1">
        <v>38399</v>
      </c>
      <c r="F42">
        <v>48.33</v>
      </c>
      <c r="G42" s="1">
        <v>38427</v>
      </c>
      <c r="H42">
        <v>56.46</v>
      </c>
      <c r="I42" s="1">
        <v>38457</v>
      </c>
      <c r="J42">
        <v>50.49</v>
      </c>
      <c r="K42" s="1">
        <v>38488</v>
      </c>
      <c r="L42">
        <v>48.61</v>
      </c>
      <c r="M42" s="1">
        <v>38517</v>
      </c>
      <c r="N42">
        <v>55</v>
      </c>
      <c r="O42" s="1">
        <v>38551</v>
      </c>
      <c r="P42">
        <v>57.32</v>
      </c>
      <c r="Q42" s="1">
        <v>38579</v>
      </c>
      <c r="R42">
        <v>66.27</v>
      </c>
      <c r="S42" s="1">
        <v>38609</v>
      </c>
      <c r="T42">
        <v>65.09</v>
      </c>
      <c r="U42" s="1">
        <v>38642</v>
      </c>
      <c r="V42">
        <v>64.36</v>
      </c>
      <c r="W42" s="1">
        <v>38667</v>
      </c>
      <c r="X42">
        <v>57.53</v>
      </c>
      <c r="Y42" s="1">
        <v>38706</v>
      </c>
      <c r="Z42" s="2">
        <v>57.98</v>
      </c>
      <c r="AA42" s="1">
        <v>38737</v>
      </c>
      <c r="AB42">
        <v>68.349999999999994</v>
      </c>
      <c r="AC42" s="1">
        <v>38763</v>
      </c>
      <c r="AD42" s="2">
        <v>57.65</v>
      </c>
      <c r="AE42" s="1">
        <v>38791</v>
      </c>
      <c r="AF42">
        <v>62.17</v>
      </c>
      <c r="AG42" s="1">
        <v>38824</v>
      </c>
      <c r="AH42">
        <v>70.400000000000006</v>
      </c>
      <c r="AI42" s="1">
        <v>38852</v>
      </c>
      <c r="AJ42">
        <v>69.41</v>
      </c>
      <c r="AK42" s="1">
        <v>38882</v>
      </c>
      <c r="AL42">
        <v>69.14</v>
      </c>
      <c r="AM42" s="1">
        <v>38916</v>
      </c>
      <c r="AN42">
        <v>73.540000000000006</v>
      </c>
      <c r="AO42" s="1">
        <v>38944</v>
      </c>
      <c r="AP42">
        <v>73.05</v>
      </c>
      <c r="AQ42" s="1">
        <v>38974</v>
      </c>
      <c r="AR42">
        <v>63.22</v>
      </c>
      <c r="AS42" s="1">
        <v>39006</v>
      </c>
      <c r="AT42">
        <v>59.94</v>
      </c>
      <c r="AU42" s="1">
        <v>39034</v>
      </c>
      <c r="AV42">
        <v>58.58</v>
      </c>
      <c r="AW42" s="1">
        <v>39069</v>
      </c>
      <c r="AX42">
        <v>62.21</v>
      </c>
      <c r="AY42" s="1">
        <v>39100</v>
      </c>
      <c r="AZ42">
        <v>50.48</v>
      </c>
      <c r="BA42" s="1">
        <v>39127</v>
      </c>
      <c r="BB42">
        <v>58</v>
      </c>
      <c r="BC42" s="1">
        <v>39156</v>
      </c>
      <c r="BD42">
        <v>57.55</v>
      </c>
      <c r="BE42" s="1">
        <v>39189</v>
      </c>
      <c r="BF42">
        <v>63.1</v>
      </c>
      <c r="BG42" s="1">
        <v>39217</v>
      </c>
      <c r="BH42">
        <v>63.17</v>
      </c>
      <c r="BI42" s="1">
        <v>39247</v>
      </c>
      <c r="BJ42">
        <v>67.650000000000006</v>
      </c>
      <c r="BK42" s="1">
        <v>39280</v>
      </c>
      <c r="BL42">
        <v>74.02</v>
      </c>
      <c r="BM42" s="1">
        <v>39309</v>
      </c>
      <c r="BN42">
        <v>73.33</v>
      </c>
      <c r="BO42" s="1">
        <v>39339</v>
      </c>
      <c r="BP42">
        <v>79.099999999999994</v>
      </c>
      <c r="BQ42" s="1">
        <v>39370</v>
      </c>
      <c r="BR42">
        <v>86.13</v>
      </c>
      <c r="BS42" s="1">
        <v>39399</v>
      </c>
      <c r="BT42">
        <v>91.17</v>
      </c>
      <c r="BU42" s="1">
        <v>39434</v>
      </c>
      <c r="BV42">
        <v>90.49</v>
      </c>
      <c r="BW42" s="1">
        <v>39464</v>
      </c>
      <c r="BX42">
        <v>90.13</v>
      </c>
      <c r="BY42" s="1">
        <v>39493</v>
      </c>
      <c r="BZ42">
        <v>95.5</v>
      </c>
      <c r="CA42" s="1">
        <v>39525</v>
      </c>
      <c r="CB42">
        <v>109.42</v>
      </c>
      <c r="CC42" s="1">
        <v>39553</v>
      </c>
      <c r="CD42">
        <v>113.79</v>
      </c>
      <c r="CE42" s="1">
        <v>39583</v>
      </c>
      <c r="CF42">
        <v>124.12</v>
      </c>
      <c r="CG42" s="1">
        <v>39615</v>
      </c>
      <c r="CH42">
        <v>134.61000000000001</v>
      </c>
      <c r="CI42" s="1">
        <v>39645</v>
      </c>
      <c r="CJ42">
        <v>134.6</v>
      </c>
      <c r="CK42" s="1">
        <v>39675</v>
      </c>
      <c r="CL42">
        <v>113.77</v>
      </c>
      <c r="CM42" s="1">
        <v>39706</v>
      </c>
      <c r="CN42">
        <v>95.71</v>
      </c>
      <c r="CO42" s="1">
        <v>39736</v>
      </c>
      <c r="CP42">
        <v>74.540000000000006</v>
      </c>
      <c r="CQ42" s="1">
        <v>39765</v>
      </c>
      <c r="CR42">
        <v>58.24</v>
      </c>
      <c r="CS42" s="1">
        <v>39800</v>
      </c>
      <c r="CT42">
        <v>36.22</v>
      </c>
      <c r="CU42" s="1">
        <v>39833</v>
      </c>
      <c r="CV42">
        <v>38.74</v>
      </c>
      <c r="CW42" s="1">
        <v>39861</v>
      </c>
      <c r="CX42">
        <v>34.93</v>
      </c>
      <c r="CY42" s="1">
        <v>39889</v>
      </c>
      <c r="CZ42">
        <v>49.16</v>
      </c>
      <c r="DA42" s="1">
        <v>39918</v>
      </c>
      <c r="DB42">
        <v>49.25</v>
      </c>
      <c r="DC42" s="1">
        <v>39948</v>
      </c>
      <c r="DD42">
        <v>56.34</v>
      </c>
      <c r="DE42" s="1">
        <v>39979</v>
      </c>
      <c r="DF42">
        <v>70.62</v>
      </c>
      <c r="DG42" s="1">
        <v>40010</v>
      </c>
      <c r="DH42">
        <v>62.02</v>
      </c>
      <c r="DI42" s="1">
        <v>40042</v>
      </c>
      <c r="DJ42">
        <v>66.75</v>
      </c>
      <c r="DK42" s="1">
        <v>40070</v>
      </c>
      <c r="DL42">
        <v>68.86</v>
      </c>
      <c r="DM42" s="1">
        <v>40101</v>
      </c>
      <c r="DN42">
        <v>77.58</v>
      </c>
      <c r="DO42" s="1">
        <v>40130</v>
      </c>
      <c r="DP42">
        <v>76.349999999999994</v>
      </c>
      <c r="DQ42" s="1">
        <v>40165</v>
      </c>
      <c r="DR42">
        <v>73.36</v>
      </c>
      <c r="DS42" s="1">
        <v>40198</v>
      </c>
      <c r="DT42">
        <v>77.62</v>
      </c>
      <c r="DU42" s="1">
        <v>40226</v>
      </c>
      <c r="DV42">
        <v>77.33</v>
      </c>
      <c r="DW42" s="1">
        <v>40253</v>
      </c>
      <c r="DX42">
        <v>81.7</v>
      </c>
      <c r="DY42" s="1">
        <v>40282</v>
      </c>
      <c r="DZ42">
        <v>85.84</v>
      </c>
      <c r="EA42" s="1">
        <v>40315</v>
      </c>
      <c r="EB42">
        <v>70.08</v>
      </c>
      <c r="EC42" s="1">
        <v>40343</v>
      </c>
      <c r="ED42">
        <v>75.12</v>
      </c>
      <c r="EE42" s="1">
        <v>40375</v>
      </c>
      <c r="EF42">
        <v>76.010000000000005</v>
      </c>
      <c r="EG42" s="1">
        <v>40406</v>
      </c>
      <c r="EH42">
        <v>75.239999999999995</v>
      </c>
      <c r="EI42" s="1">
        <v>40435</v>
      </c>
      <c r="EJ42">
        <v>76.8</v>
      </c>
      <c r="EK42" s="1">
        <v>40466</v>
      </c>
      <c r="EL42">
        <v>81.25</v>
      </c>
      <c r="EM42" s="1">
        <v>40494</v>
      </c>
      <c r="EN42">
        <v>84.88</v>
      </c>
      <c r="EO42" s="1">
        <v>40532</v>
      </c>
      <c r="EP42">
        <v>88.81</v>
      </c>
      <c r="EQ42" s="1">
        <v>40562</v>
      </c>
      <c r="ER42">
        <v>90.86</v>
      </c>
      <c r="ES42" s="1">
        <v>40589</v>
      </c>
      <c r="ET42">
        <v>84.32</v>
      </c>
      <c r="EU42" s="1">
        <v>40618</v>
      </c>
      <c r="EV42">
        <v>97.98</v>
      </c>
      <c r="EW42" s="1">
        <v>40647</v>
      </c>
      <c r="EX42">
        <v>108.11</v>
      </c>
      <c r="EY42" s="1">
        <v>40679</v>
      </c>
      <c r="EZ42">
        <v>97.37</v>
      </c>
      <c r="FA42" s="1">
        <v>40709</v>
      </c>
      <c r="FB42">
        <v>94.81</v>
      </c>
      <c r="FC42" s="1">
        <v>40742</v>
      </c>
      <c r="FD42">
        <v>95.93</v>
      </c>
      <c r="FE42" s="1">
        <v>40770</v>
      </c>
      <c r="FF42">
        <v>87.88</v>
      </c>
      <c r="FG42" s="1">
        <v>40800</v>
      </c>
      <c r="FH42">
        <v>88.91</v>
      </c>
      <c r="FI42" s="1">
        <v>40833</v>
      </c>
      <c r="FJ42">
        <v>86.38</v>
      </c>
      <c r="FK42" s="1">
        <v>40858</v>
      </c>
      <c r="FL42">
        <v>98.99</v>
      </c>
      <c r="FM42" s="1">
        <v>40896</v>
      </c>
      <c r="FN42">
        <v>93.88</v>
      </c>
      <c r="FO42" s="1">
        <v>40927</v>
      </c>
      <c r="FP42">
        <v>100.39</v>
      </c>
      <c r="FQ42" s="1">
        <v>40954</v>
      </c>
      <c r="FR42">
        <v>101.8</v>
      </c>
      <c r="FS42" s="1">
        <v>40983</v>
      </c>
      <c r="FT42">
        <v>105.11</v>
      </c>
      <c r="FU42" s="1">
        <v>41016</v>
      </c>
      <c r="FV42">
        <v>104.2</v>
      </c>
      <c r="FW42" s="1">
        <v>41044</v>
      </c>
      <c r="FX42">
        <v>93.98</v>
      </c>
      <c r="FY42" s="1">
        <v>41074</v>
      </c>
      <c r="FZ42">
        <v>83.91</v>
      </c>
      <c r="GA42" s="1">
        <v>41107</v>
      </c>
      <c r="GB42">
        <v>89.22</v>
      </c>
      <c r="GC42" s="1">
        <v>41136</v>
      </c>
      <c r="GD42">
        <v>94.33</v>
      </c>
      <c r="GE42" s="1">
        <v>41166</v>
      </c>
      <c r="GF42">
        <v>99</v>
      </c>
      <c r="GG42" s="1">
        <v>41197</v>
      </c>
      <c r="GH42">
        <v>91.85</v>
      </c>
      <c r="GI42" s="1">
        <v>41226</v>
      </c>
      <c r="GJ42">
        <v>85.38</v>
      </c>
      <c r="GK42" s="1">
        <v>41261</v>
      </c>
      <c r="GL42">
        <v>87.93</v>
      </c>
      <c r="GM42" s="1">
        <v>41291</v>
      </c>
      <c r="GN42">
        <v>95.49</v>
      </c>
      <c r="GO42" s="1">
        <v>41319</v>
      </c>
      <c r="GP42">
        <v>97.31</v>
      </c>
      <c r="GQ42" s="1">
        <v>41351</v>
      </c>
      <c r="GR42">
        <v>93.74</v>
      </c>
      <c r="GS42" s="1">
        <v>41380</v>
      </c>
      <c r="GT42">
        <v>88.72</v>
      </c>
      <c r="GU42" s="1">
        <v>41409</v>
      </c>
      <c r="GV42">
        <v>94.3</v>
      </c>
      <c r="GW42" s="1">
        <v>41439</v>
      </c>
      <c r="GX42">
        <v>97.85</v>
      </c>
      <c r="GY42" s="1">
        <v>41471</v>
      </c>
      <c r="GZ42">
        <v>106</v>
      </c>
      <c r="HA42" s="1">
        <v>41501</v>
      </c>
      <c r="HB42">
        <v>107.33</v>
      </c>
      <c r="HC42" s="1">
        <v>41533</v>
      </c>
      <c r="HD42">
        <v>106.59</v>
      </c>
      <c r="HE42" s="1">
        <v>41562</v>
      </c>
      <c r="HF42">
        <v>101.21</v>
      </c>
      <c r="HG42" s="1">
        <v>41591</v>
      </c>
      <c r="HH42">
        <v>93.88</v>
      </c>
      <c r="HI42" s="1">
        <v>41626</v>
      </c>
      <c r="HJ42">
        <v>97.8</v>
      </c>
      <c r="HK42" s="1">
        <v>41656</v>
      </c>
      <c r="HL42">
        <v>94.37</v>
      </c>
      <c r="HM42" s="1">
        <v>41684</v>
      </c>
      <c r="HN42">
        <v>100.3</v>
      </c>
      <c r="HO42" s="1">
        <v>41716</v>
      </c>
      <c r="HP42">
        <v>99.7</v>
      </c>
      <c r="HQ42" s="1">
        <v>41743</v>
      </c>
      <c r="HR42">
        <v>104.05</v>
      </c>
      <c r="HS42" s="1">
        <v>41774</v>
      </c>
      <c r="HT42">
        <v>101.5</v>
      </c>
      <c r="HU42" s="1">
        <v>41807</v>
      </c>
      <c r="HV42">
        <v>106.36</v>
      </c>
      <c r="HW42" s="1">
        <v>41836</v>
      </c>
      <c r="HX42">
        <v>101.2</v>
      </c>
      <c r="HY42" s="1">
        <v>41866</v>
      </c>
      <c r="HZ42">
        <v>97.35</v>
      </c>
      <c r="IA42" s="1">
        <v>41897</v>
      </c>
      <c r="IB42">
        <v>92.92</v>
      </c>
      <c r="IC42" s="1">
        <v>41927</v>
      </c>
      <c r="ID42">
        <v>81.78</v>
      </c>
      <c r="IE42" s="1">
        <v>41956</v>
      </c>
      <c r="IF42">
        <v>74.209999999999994</v>
      </c>
      <c r="IG42" s="1">
        <v>41991</v>
      </c>
      <c r="IH42">
        <v>54.11</v>
      </c>
      <c r="II42" s="1">
        <v>42024</v>
      </c>
      <c r="IJ42">
        <v>46.39</v>
      </c>
      <c r="IK42" s="1">
        <v>42052</v>
      </c>
      <c r="IL42">
        <v>53.53</v>
      </c>
      <c r="IM42" s="1">
        <v>42080</v>
      </c>
      <c r="IN42">
        <v>43.46</v>
      </c>
      <c r="IO42" s="1">
        <v>42109</v>
      </c>
      <c r="IP42">
        <v>56.39</v>
      </c>
      <c r="IQ42" s="1">
        <v>42139</v>
      </c>
      <c r="IR42">
        <v>59.69</v>
      </c>
      <c r="IS42" s="1">
        <v>42170</v>
      </c>
      <c r="IT42">
        <v>59.52</v>
      </c>
      <c r="IU42" s="1">
        <v>42201</v>
      </c>
      <c r="IV42">
        <v>50.91</v>
      </c>
      <c r="IW42" s="1">
        <v>42233</v>
      </c>
      <c r="IX42">
        <v>41.87</v>
      </c>
      <c r="IY42" s="1">
        <v>42261</v>
      </c>
      <c r="IZ42">
        <v>44</v>
      </c>
      <c r="JA42" s="1">
        <v>42292</v>
      </c>
      <c r="JB42">
        <v>46.38</v>
      </c>
      <c r="JC42" s="1">
        <v>42321</v>
      </c>
      <c r="JD42">
        <v>40.74</v>
      </c>
      <c r="JE42" s="1">
        <v>42356</v>
      </c>
      <c r="JF42">
        <v>34.729999999999997</v>
      </c>
      <c r="JG42" s="1">
        <v>42389</v>
      </c>
      <c r="JH42">
        <v>26.55</v>
      </c>
      <c r="JI42" s="1">
        <v>42418</v>
      </c>
      <c r="JJ42">
        <v>30.77</v>
      </c>
      <c r="JK42" s="1">
        <v>42445</v>
      </c>
      <c r="JL42">
        <v>38.46</v>
      </c>
      <c r="JM42" s="1">
        <v>42474</v>
      </c>
      <c r="JN42">
        <v>41.5</v>
      </c>
      <c r="JO42" s="1">
        <v>42506</v>
      </c>
      <c r="JP42">
        <v>47.72</v>
      </c>
      <c r="JQ42" s="1">
        <v>42535</v>
      </c>
      <c r="JR42">
        <v>48.49</v>
      </c>
      <c r="JS42" s="1">
        <v>42569</v>
      </c>
      <c r="JT42">
        <v>45.24</v>
      </c>
      <c r="JU42" s="1">
        <v>42597</v>
      </c>
      <c r="JV42">
        <v>45.74</v>
      </c>
      <c r="JW42" s="1">
        <v>42627</v>
      </c>
      <c r="JX42">
        <v>43.58</v>
      </c>
      <c r="JY42" s="1">
        <v>42660</v>
      </c>
      <c r="JZ42">
        <v>49.94</v>
      </c>
      <c r="KA42" s="1">
        <v>42685</v>
      </c>
      <c r="KB42">
        <v>43.41</v>
      </c>
      <c r="KC42" s="1">
        <v>42723</v>
      </c>
      <c r="KD42">
        <v>52.12</v>
      </c>
      <c r="KE42" s="1">
        <v>42754</v>
      </c>
      <c r="KF42">
        <v>51.37</v>
      </c>
      <c r="KG42" s="1">
        <v>42781</v>
      </c>
      <c r="KH42">
        <v>53.11</v>
      </c>
      <c r="KI42" s="1">
        <v>42809</v>
      </c>
      <c r="KJ42">
        <v>48.86</v>
      </c>
      <c r="KK42" s="1">
        <v>42842</v>
      </c>
      <c r="KL42">
        <v>52.65</v>
      </c>
      <c r="KM42" s="1">
        <v>42870</v>
      </c>
      <c r="KN42">
        <v>48.85</v>
      </c>
      <c r="KO42" s="1">
        <v>42900</v>
      </c>
      <c r="KP42">
        <v>44.73</v>
      </c>
      <c r="KQ42" s="1">
        <v>42934</v>
      </c>
      <c r="KR42">
        <v>46.4</v>
      </c>
      <c r="KS42" s="1">
        <v>42962</v>
      </c>
      <c r="KT42">
        <v>47.55</v>
      </c>
      <c r="KU42" s="1">
        <v>42992</v>
      </c>
      <c r="KV42">
        <v>49.89</v>
      </c>
      <c r="KW42" s="1">
        <v>43024</v>
      </c>
      <c r="KX42">
        <v>51.87</v>
      </c>
      <c r="KY42" s="1">
        <v>43052</v>
      </c>
      <c r="KZ42">
        <v>56.76</v>
      </c>
      <c r="LA42" s="1">
        <v>43087</v>
      </c>
      <c r="LB42">
        <v>57.16</v>
      </c>
      <c r="LC42" s="1">
        <v>43118</v>
      </c>
      <c r="LD42">
        <v>63.95</v>
      </c>
      <c r="LE42" s="1">
        <v>43145</v>
      </c>
      <c r="LF42">
        <v>60.6</v>
      </c>
      <c r="LG42" s="1">
        <v>43174</v>
      </c>
      <c r="LH42">
        <v>61.19</v>
      </c>
      <c r="LI42" s="1">
        <v>43207</v>
      </c>
      <c r="LJ42">
        <v>66.52</v>
      </c>
      <c r="LK42" s="1">
        <v>43235</v>
      </c>
      <c r="LL42">
        <v>71.31</v>
      </c>
      <c r="LM42" s="1">
        <v>43265</v>
      </c>
      <c r="LN42">
        <v>66.89</v>
      </c>
      <c r="LO42" s="1">
        <v>43298</v>
      </c>
      <c r="LP42">
        <v>68.08</v>
      </c>
      <c r="LQ42" s="1">
        <v>43327</v>
      </c>
      <c r="LR42">
        <v>65.010000000000005</v>
      </c>
      <c r="LS42" s="1">
        <v>43357</v>
      </c>
      <c r="LT42">
        <v>68.989999999999995</v>
      </c>
      <c r="LU42" s="1">
        <v>43388</v>
      </c>
      <c r="LV42">
        <v>71.78</v>
      </c>
      <c r="LW42" s="1">
        <v>43417</v>
      </c>
      <c r="LX42">
        <v>55.69</v>
      </c>
      <c r="LY42" s="1">
        <v>43452</v>
      </c>
      <c r="LZ42">
        <v>46.24</v>
      </c>
      <c r="MA42" s="1">
        <v>43482</v>
      </c>
      <c r="MB42">
        <v>52.07</v>
      </c>
      <c r="MC42" s="1">
        <v>43510</v>
      </c>
      <c r="MD42">
        <v>54.41</v>
      </c>
      <c r="ME42" s="1">
        <v>43542</v>
      </c>
      <c r="MF42">
        <v>59.09</v>
      </c>
      <c r="MG42" s="1">
        <v>43570</v>
      </c>
      <c r="MH42">
        <v>63.4</v>
      </c>
      <c r="MI42" s="1">
        <v>43600</v>
      </c>
      <c r="MJ42">
        <v>62.02</v>
      </c>
      <c r="MK42" s="1">
        <v>43633</v>
      </c>
      <c r="ML42">
        <v>51.93</v>
      </c>
      <c r="MM42" s="1">
        <v>43662</v>
      </c>
      <c r="MN42">
        <v>57.62</v>
      </c>
      <c r="MO42" s="1">
        <v>43692</v>
      </c>
      <c r="MP42">
        <v>54.47</v>
      </c>
      <c r="MQ42" s="1">
        <v>43724</v>
      </c>
      <c r="MR42">
        <v>62.9</v>
      </c>
      <c r="MS42" s="1">
        <v>43753</v>
      </c>
      <c r="MT42">
        <v>52.81</v>
      </c>
      <c r="MU42" s="1">
        <v>43782</v>
      </c>
      <c r="MV42">
        <v>57.12</v>
      </c>
    </row>
    <row r="43" spans="1:360" x14ac:dyDescent="0.3">
      <c r="E43" s="1">
        <v>38400</v>
      </c>
      <c r="F43">
        <v>47.54</v>
      </c>
      <c r="G43" s="1">
        <v>38428</v>
      </c>
      <c r="H43">
        <v>56.4</v>
      </c>
      <c r="I43" s="1">
        <v>38460</v>
      </c>
      <c r="J43">
        <v>50.37</v>
      </c>
      <c r="K43" s="1">
        <v>38489</v>
      </c>
      <c r="L43">
        <v>48.97</v>
      </c>
      <c r="M43" s="1">
        <v>38518</v>
      </c>
      <c r="N43">
        <v>55.57</v>
      </c>
      <c r="O43" s="1">
        <v>38552</v>
      </c>
      <c r="P43">
        <v>57.46</v>
      </c>
      <c r="Q43" s="1">
        <v>38580</v>
      </c>
      <c r="R43">
        <v>66.08</v>
      </c>
      <c r="S43" s="1">
        <v>38610</v>
      </c>
      <c r="T43">
        <v>64.75</v>
      </c>
      <c r="U43" s="1">
        <v>38643</v>
      </c>
      <c r="V43">
        <v>63.2</v>
      </c>
      <c r="W43" s="1">
        <v>38670</v>
      </c>
      <c r="X43">
        <v>57.69</v>
      </c>
      <c r="AC43" s="1">
        <v>38764</v>
      </c>
      <c r="AD43" s="2">
        <v>58.46</v>
      </c>
      <c r="AE43" s="1">
        <v>38792</v>
      </c>
      <c r="AF43">
        <v>63.58</v>
      </c>
      <c r="AG43" s="1">
        <v>38825</v>
      </c>
      <c r="AH43">
        <v>71.349999999999994</v>
      </c>
      <c r="AI43" s="1">
        <v>38853</v>
      </c>
      <c r="AJ43">
        <v>69.53</v>
      </c>
      <c r="AK43" s="1">
        <v>38883</v>
      </c>
      <c r="AL43">
        <v>69.5</v>
      </c>
      <c r="AM43" s="1">
        <v>38917</v>
      </c>
      <c r="AN43">
        <v>72.66</v>
      </c>
      <c r="AO43" s="1">
        <v>38945</v>
      </c>
      <c r="AP43">
        <v>71.89</v>
      </c>
      <c r="AQ43" s="1">
        <v>38975</v>
      </c>
      <c r="AR43">
        <v>63.33</v>
      </c>
      <c r="AS43" s="1">
        <v>39007</v>
      </c>
      <c r="AT43">
        <v>58.93</v>
      </c>
      <c r="AU43" s="1">
        <v>39035</v>
      </c>
      <c r="AV43">
        <v>58.28</v>
      </c>
      <c r="AW43" s="1">
        <v>39070</v>
      </c>
      <c r="AX43">
        <v>63.15</v>
      </c>
      <c r="AY43" s="1">
        <v>39101</v>
      </c>
      <c r="AZ43">
        <v>51.99</v>
      </c>
      <c r="BA43" s="1">
        <v>39128</v>
      </c>
      <c r="BB43">
        <v>57.99</v>
      </c>
      <c r="BC43" s="1">
        <v>39157</v>
      </c>
      <c r="BD43">
        <v>57.11</v>
      </c>
      <c r="BE43" s="1">
        <v>39190</v>
      </c>
      <c r="BF43">
        <v>63.13</v>
      </c>
      <c r="BG43" s="1">
        <v>39218</v>
      </c>
      <c r="BH43">
        <v>62.55</v>
      </c>
      <c r="BI43" s="1">
        <v>39248</v>
      </c>
      <c r="BJ43">
        <v>68</v>
      </c>
      <c r="BK43" s="1">
        <v>39281</v>
      </c>
      <c r="BL43">
        <v>75.05</v>
      </c>
      <c r="BM43" s="1">
        <v>39310</v>
      </c>
      <c r="BN43">
        <v>71</v>
      </c>
      <c r="BO43" s="1">
        <v>39342</v>
      </c>
      <c r="BP43">
        <v>80.569999999999993</v>
      </c>
      <c r="BQ43" s="1">
        <v>39371</v>
      </c>
      <c r="BR43">
        <v>87.61</v>
      </c>
      <c r="BS43" s="1">
        <v>39400</v>
      </c>
      <c r="BT43">
        <v>94.09</v>
      </c>
      <c r="BW43" s="1">
        <v>39465</v>
      </c>
      <c r="BX43">
        <v>90.57</v>
      </c>
      <c r="BY43" s="1">
        <v>39497</v>
      </c>
      <c r="BZ43">
        <v>100.01</v>
      </c>
      <c r="CA43" s="1">
        <v>39526</v>
      </c>
      <c r="CB43">
        <v>104.48</v>
      </c>
      <c r="CC43" s="1">
        <v>39554</v>
      </c>
      <c r="CD43">
        <v>114.93</v>
      </c>
      <c r="CE43" s="1">
        <v>39584</v>
      </c>
      <c r="CF43">
        <v>126.29</v>
      </c>
      <c r="CG43" s="1">
        <v>39616</v>
      </c>
      <c r="CH43">
        <v>134.01</v>
      </c>
      <c r="CI43" s="1">
        <v>39646</v>
      </c>
      <c r="CJ43">
        <v>129.29</v>
      </c>
      <c r="CK43" s="1">
        <v>39678</v>
      </c>
      <c r="CL43">
        <v>112.87</v>
      </c>
      <c r="CM43" s="1">
        <v>39707</v>
      </c>
      <c r="CN43">
        <v>91.15</v>
      </c>
      <c r="CO43" s="1">
        <v>39737</v>
      </c>
      <c r="CP43">
        <v>69.849999999999994</v>
      </c>
      <c r="CQ43" s="1">
        <v>39766</v>
      </c>
      <c r="CR43">
        <v>57.04</v>
      </c>
      <c r="CS43" s="1">
        <v>39801</v>
      </c>
      <c r="CT43">
        <v>33.869999999999997</v>
      </c>
      <c r="CW43" s="1">
        <v>39862</v>
      </c>
      <c r="CX43">
        <v>34.619999999999997</v>
      </c>
      <c r="CY43" s="1">
        <v>39890</v>
      </c>
      <c r="CZ43">
        <v>48.14</v>
      </c>
      <c r="DA43" s="1">
        <v>39919</v>
      </c>
      <c r="DB43">
        <v>49.98</v>
      </c>
      <c r="DC43" s="1">
        <v>39951</v>
      </c>
      <c r="DD43">
        <v>59.03</v>
      </c>
      <c r="DE43" s="1">
        <v>39980</v>
      </c>
      <c r="DF43">
        <v>70.47</v>
      </c>
      <c r="DG43" s="1">
        <v>40011</v>
      </c>
      <c r="DH43">
        <v>63.56</v>
      </c>
      <c r="DI43" s="1">
        <v>40043</v>
      </c>
      <c r="DJ43">
        <v>69.19</v>
      </c>
      <c r="DK43" s="1">
        <v>40071</v>
      </c>
      <c r="DL43">
        <v>70.930000000000007</v>
      </c>
      <c r="DM43" s="1">
        <v>40102</v>
      </c>
      <c r="DN43">
        <v>78.53</v>
      </c>
      <c r="DO43" s="1">
        <v>40133</v>
      </c>
      <c r="DP43">
        <v>78.900000000000006</v>
      </c>
      <c r="DQ43" s="1">
        <v>40168</v>
      </c>
      <c r="DR43">
        <v>72.47</v>
      </c>
      <c r="DU43" s="1">
        <v>40227</v>
      </c>
      <c r="DV43">
        <v>79.06</v>
      </c>
      <c r="DW43" s="1">
        <v>40254</v>
      </c>
      <c r="DX43">
        <v>82.93</v>
      </c>
      <c r="DY43" s="1">
        <v>40283</v>
      </c>
      <c r="DZ43">
        <v>85.51</v>
      </c>
      <c r="EA43" s="1">
        <v>40316</v>
      </c>
      <c r="EB43">
        <v>69.41</v>
      </c>
      <c r="EC43" s="1">
        <v>40344</v>
      </c>
      <c r="ED43">
        <v>76.94</v>
      </c>
      <c r="EE43" s="1">
        <v>40378</v>
      </c>
      <c r="EF43">
        <v>76.540000000000006</v>
      </c>
      <c r="EG43" s="1">
        <v>40407</v>
      </c>
      <c r="EH43">
        <v>75.77</v>
      </c>
      <c r="EI43" s="1">
        <v>40436</v>
      </c>
      <c r="EJ43">
        <v>76.02</v>
      </c>
      <c r="EK43" s="1">
        <v>40469</v>
      </c>
      <c r="EL43">
        <v>83.08</v>
      </c>
      <c r="EM43" s="1">
        <v>40497</v>
      </c>
      <c r="EN43">
        <v>84.86</v>
      </c>
      <c r="EQ43" s="1">
        <v>40563</v>
      </c>
      <c r="ER43">
        <v>88.86</v>
      </c>
      <c r="ES43" s="1">
        <v>40590</v>
      </c>
      <c r="ET43">
        <v>84.99</v>
      </c>
      <c r="EU43" s="1">
        <v>40619</v>
      </c>
      <c r="EV43">
        <v>101.42</v>
      </c>
      <c r="EW43" s="1">
        <v>40648</v>
      </c>
      <c r="EX43">
        <v>109.66</v>
      </c>
      <c r="EY43" s="1">
        <v>40680</v>
      </c>
      <c r="EZ43">
        <v>96.91</v>
      </c>
      <c r="FA43" s="1">
        <v>40710</v>
      </c>
      <c r="FB43">
        <v>94.95</v>
      </c>
      <c r="FC43" s="1">
        <v>40743</v>
      </c>
      <c r="FD43">
        <v>97.5</v>
      </c>
      <c r="FE43" s="1">
        <v>40771</v>
      </c>
      <c r="FF43">
        <v>86.65</v>
      </c>
      <c r="FG43" s="1">
        <v>40801</v>
      </c>
      <c r="FH43">
        <v>89.4</v>
      </c>
      <c r="FI43" s="1">
        <v>40834</v>
      </c>
      <c r="FJ43">
        <v>88.34</v>
      </c>
      <c r="FK43" s="1">
        <v>40861</v>
      </c>
      <c r="FL43">
        <v>98.14</v>
      </c>
      <c r="FM43" s="1">
        <v>40897</v>
      </c>
      <c r="FN43">
        <v>97.22</v>
      </c>
      <c r="FO43" s="1">
        <v>40928</v>
      </c>
      <c r="FP43">
        <v>98.46</v>
      </c>
      <c r="FQ43" s="1">
        <v>40955</v>
      </c>
      <c r="FR43">
        <v>102.31</v>
      </c>
      <c r="FS43" s="1">
        <v>40984</v>
      </c>
      <c r="FT43">
        <v>107.06</v>
      </c>
      <c r="FU43" s="1">
        <v>41017</v>
      </c>
      <c r="FV43">
        <v>102.67</v>
      </c>
      <c r="FW43" s="1">
        <v>41045</v>
      </c>
      <c r="FX43">
        <v>92.81</v>
      </c>
      <c r="FY43" s="1">
        <v>41075</v>
      </c>
      <c r="FZ43">
        <v>84.03</v>
      </c>
      <c r="GA43" s="1">
        <v>41108</v>
      </c>
      <c r="GB43">
        <v>89.87</v>
      </c>
      <c r="GC43" s="1">
        <v>41137</v>
      </c>
      <c r="GD43">
        <v>95.6</v>
      </c>
      <c r="GE43" s="1">
        <v>41169</v>
      </c>
      <c r="GF43">
        <v>96.62</v>
      </c>
      <c r="GG43" s="1">
        <v>41198</v>
      </c>
      <c r="GH43">
        <v>92.09</v>
      </c>
      <c r="GI43" s="1">
        <v>41227</v>
      </c>
      <c r="GJ43">
        <v>86.32</v>
      </c>
      <c r="GK43" s="1">
        <v>41262</v>
      </c>
      <c r="GL43">
        <v>89.51</v>
      </c>
      <c r="GM43" s="1">
        <v>41292</v>
      </c>
      <c r="GN43">
        <v>95.56</v>
      </c>
      <c r="GO43" s="1">
        <v>41320</v>
      </c>
      <c r="GP43">
        <v>95.86</v>
      </c>
      <c r="GQ43" s="1">
        <v>41352</v>
      </c>
      <c r="GR43">
        <v>92.16</v>
      </c>
      <c r="GS43" s="1">
        <v>41381</v>
      </c>
      <c r="GT43">
        <v>86.68</v>
      </c>
      <c r="GU43" s="1">
        <v>41410</v>
      </c>
      <c r="GV43">
        <v>95.16</v>
      </c>
      <c r="GW43" s="1">
        <v>41442</v>
      </c>
      <c r="GX43">
        <v>97.77</v>
      </c>
      <c r="GY43" s="1">
        <v>41472</v>
      </c>
      <c r="GZ43">
        <v>106.48</v>
      </c>
      <c r="HA43" s="1">
        <v>41502</v>
      </c>
      <c r="HB43">
        <v>107.46</v>
      </c>
      <c r="HC43" s="1">
        <v>41534</v>
      </c>
      <c r="HD43">
        <v>105.42</v>
      </c>
      <c r="HE43" s="1">
        <v>41563</v>
      </c>
      <c r="HF43">
        <v>102.29</v>
      </c>
      <c r="HG43" s="1">
        <v>41592</v>
      </c>
      <c r="HH43">
        <v>93.76</v>
      </c>
      <c r="HI43" s="1">
        <v>41627</v>
      </c>
      <c r="HJ43">
        <v>98.77</v>
      </c>
      <c r="HK43" s="1">
        <v>41660</v>
      </c>
      <c r="HL43">
        <v>94.99</v>
      </c>
      <c r="HM43" s="1">
        <v>41688</v>
      </c>
      <c r="HN43">
        <v>102.43</v>
      </c>
      <c r="HO43" s="1">
        <v>41717</v>
      </c>
      <c r="HP43">
        <v>100.37</v>
      </c>
      <c r="HQ43" s="1">
        <v>41744</v>
      </c>
      <c r="HR43">
        <v>103.75</v>
      </c>
      <c r="HS43" s="1">
        <v>41775</v>
      </c>
      <c r="HT43">
        <v>102.02</v>
      </c>
      <c r="HU43" s="1">
        <v>41808</v>
      </c>
      <c r="HV43">
        <v>105.97</v>
      </c>
      <c r="HW43" s="1">
        <v>41837</v>
      </c>
      <c r="HX43">
        <v>103.19</v>
      </c>
      <c r="HY43" s="1">
        <v>41869</v>
      </c>
      <c r="HZ43">
        <v>96.41</v>
      </c>
      <c r="IA43" s="1">
        <v>41898</v>
      </c>
      <c r="IB43">
        <v>94.88</v>
      </c>
      <c r="IC43" s="1">
        <v>41928</v>
      </c>
      <c r="ID43">
        <v>82.7</v>
      </c>
      <c r="IE43" s="1">
        <v>41957</v>
      </c>
      <c r="IF43">
        <v>75.819999999999993</v>
      </c>
      <c r="IG43" s="1">
        <v>41992</v>
      </c>
      <c r="IH43">
        <v>56.52</v>
      </c>
      <c r="IK43" s="1">
        <v>42053</v>
      </c>
      <c r="IL43">
        <v>52.14</v>
      </c>
      <c r="IM43" s="1">
        <v>42081</v>
      </c>
      <c r="IN43">
        <v>44.66</v>
      </c>
      <c r="IO43" s="1">
        <v>42110</v>
      </c>
      <c r="IP43">
        <v>56.71</v>
      </c>
      <c r="IQ43" s="1">
        <v>42142</v>
      </c>
      <c r="IR43">
        <v>59.43</v>
      </c>
      <c r="IS43" s="1">
        <v>42171</v>
      </c>
      <c r="IT43">
        <v>59.97</v>
      </c>
      <c r="IU43" s="1">
        <v>42202</v>
      </c>
      <c r="IV43">
        <v>50.89</v>
      </c>
      <c r="IW43" s="1">
        <v>42234</v>
      </c>
      <c r="IX43">
        <v>42.62</v>
      </c>
      <c r="IY43" s="1">
        <v>42262</v>
      </c>
      <c r="IZ43">
        <v>44.59</v>
      </c>
      <c r="JA43" s="1">
        <v>42293</v>
      </c>
      <c r="JB43">
        <v>47.26</v>
      </c>
      <c r="JC43" s="1">
        <v>42324</v>
      </c>
      <c r="JD43">
        <v>41.74</v>
      </c>
      <c r="JE43" s="1">
        <v>42359</v>
      </c>
      <c r="JF43">
        <v>34.74</v>
      </c>
      <c r="JI43" s="1">
        <v>42419</v>
      </c>
      <c r="JJ43">
        <v>29.64</v>
      </c>
      <c r="JK43" s="1">
        <v>42446</v>
      </c>
      <c r="JL43">
        <v>40.200000000000003</v>
      </c>
      <c r="JM43" s="1">
        <v>42475</v>
      </c>
      <c r="JN43">
        <v>40.36</v>
      </c>
      <c r="JO43" s="1">
        <v>42507</v>
      </c>
      <c r="JP43">
        <v>48.31</v>
      </c>
      <c r="JQ43" s="1">
        <v>42536</v>
      </c>
      <c r="JR43">
        <v>48.01</v>
      </c>
      <c r="JS43" s="1">
        <v>42570</v>
      </c>
      <c r="JT43">
        <v>44.65</v>
      </c>
      <c r="JU43" s="1">
        <v>42598</v>
      </c>
      <c r="JV43">
        <v>46.58</v>
      </c>
      <c r="JW43" s="1">
        <v>42628</v>
      </c>
      <c r="JX43">
        <v>43.91</v>
      </c>
      <c r="JY43" s="1">
        <v>42661</v>
      </c>
      <c r="JZ43">
        <v>50.29</v>
      </c>
      <c r="KA43" s="1">
        <v>42688</v>
      </c>
      <c r="KB43">
        <v>43.32</v>
      </c>
      <c r="KC43" s="1">
        <v>42724</v>
      </c>
      <c r="KD43">
        <v>52.23</v>
      </c>
      <c r="KE43" s="1">
        <v>42755</v>
      </c>
      <c r="KF43">
        <v>52.42</v>
      </c>
      <c r="KG43" s="1">
        <v>42782</v>
      </c>
      <c r="KH43">
        <v>53.36</v>
      </c>
      <c r="KI43" s="1">
        <v>42810</v>
      </c>
      <c r="KJ43">
        <v>48.75</v>
      </c>
      <c r="KK43" s="1">
        <v>42843</v>
      </c>
      <c r="KL43">
        <v>52.41</v>
      </c>
      <c r="KM43" s="1">
        <v>42871</v>
      </c>
      <c r="KN43">
        <v>48.66</v>
      </c>
      <c r="KO43" s="1">
        <v>42901</v>
      </c>
      <c r="KP43">
        <v>44.46</v>
      </c>
      <c r="KQ43" s="1">
        <v>42935</v>
      </c>
      <c r="KR43">
        <v>47.12</v>
      </c>
      <c r="KS43" s="1">
        <v>42963</v>
      </c>
      <c r="KT43">
        <v>46.78</v>
      </c>
      <c r="KU43" s="1">
        <v>42993</v>
      </c>
      <c r="KV43">
        <v>49.89</v>
      </c>
      <c r="KW43" s="1">
        <v>43025</v>
      </c>
      <c r="KX43">
        <v>51.88</v>
      </c>
      <c r="KY43" s="1">
        <v>43053</v>
      </c>
      <c r="KZ43">
        <v>55.7</v>
      </c>
      <c r="LA43" s="1">
        <v>43088</v>
      </c>
      <c r="LB43">
        <v>57.46</v>
      </c>
      <c r="LC43" s="1">
        <v>43119</v>
      </c>
      <c r="LD43">
        <v>63.37</v>
      </c>
      <c r="LE43" s="1">
        <v>43146</v>
      </c>
      <c r="LF43">
        <v>61.34</v>
      </c>
      <c r="LG43" s="1">
        <v>43175</v>
      </c>
      <c r="LH43">
        <v>62.34</v>
      </c>
      <c r="LI43" s="1">
        <v>43208</v>
      </c>
      <c r="LJ43">
        <v>68.47</v>
      </c>
      <c r="LK43" s="1">
        <v>43236</v>
      </c>
      <c r="LL43">
        <v>71.489999999999995</v>
      </c>
      <c r="LM43" s="1">
        <v>43266</v>
      </c>
      <c r="LN43">
        <v>65.06</v>
      </c>
      <c r="LO43" s="1">
        <v>43299</v>
      </c>
      <c r="LP43">
        <v>68.760000000000005</v>
      </c>
      <c r="LQ43" s="1">
        <v>43328</v>
      </c>
      <c r="LR43">
        <v>65.459999999999994</v>
      </c>
      <c r="LS43" s="1">
        <v>43360</v>
      </c>
      <c r="LT43">
        <v>68.91</v>
      </c>
      <c r="LU43" s="1">
        <v>43389</v>
      </c>
      <c r="LV43">
        <v>71.92</v>
      </c>
      <c r="LW43" s="1">
        <v>43418</v>
      </c>
      <c r="LX43">
        <v>56.25</v>
      </c>
      <c r="LY43" s="1">
        <v>43453</v>
      </c>
      <c r="LZ43">
        <v>47.2</v>
      </c>
      <c r="MA43" s="1">
        <v>43483</v>
      </c>
      <c r="MB43">
        <v>53.8</v>
      </c>
      <c r="MC43" s="1">
        <v>43511</v>
      </c>
      <c r="MD43">
        <v>55.59</v>
      </c>
      <c r="ME43" s="1">
        <v>43543</v>
      </c>
      <c r="MF43">
        <v>59.03</v>
      </c>
      <c r="MG43" s="1">
        <v>43571</v>
      </c>
      <c r="MH43">
        <v>64.05</v>
      </c>
      <c r="MI43" s="1">
        <v>43601</v>
      </c>
      <c r="MJ43">
        <v>62.87</v>
      </c>
      <c r="MK43" s="1">
        <v>43634</v>
      </c>
      <c r="ML43">
        <v>53.9</v>
      </c>
      <c r="MM43" s="1">
        <v>43663</v>
      </c>
      <c r="MN43">
        <v>56.78</v>
      </c>
      <c r="MO43" s="1">
        <v>43693</v>
      </c>
      <c r="MP43">
        <v>54.87</v>
      </c>
      <c r="MQ43" s="1">
        <v>43725</v>
      </c>
      <c r="MR43">
        <v>59.34</v>
      </c>
      <c r="MS43" s="1">
        <v>43754</v>
      </c>
      <c r="MT43">
        <v>53.36</v>
      </c>
      <c r="MU43" s="1">
        <v>43783</v>
      </c>
      <c r="MV43">
        <v>56.77</v>
      </c>
    </row>
    <row r="44" spans="1:360" x14ac:dyDescent="0.3">
      <c r="E44" s="1">
        <v>38401</v>
      </c>
      <c r="F44">
        <v>48.35</v>
      </c>
      <c r="G44" s="1">
        <v>38429</v>
      </c>
      <c r="H44">
        <v>56.72</v>
      </c>
      <c r="I44" s="1">
        <v>38461</v>
      </c>
      <c r="J44">
        <v>52.29</v>
      </c>
      <c r="K44" s="1">
        <v>38490</v>
      </c>
      <c r="L44">
        <v>47.25</v>
      </c>
      <c r="M44" s="1">
        <v>38519</v>
      </c>
      <c r="N44">
        <v>56.58</v>
      </c>
      <c r="O44" s="1">
        <v>38553</v>
      </c>
      <c r="P44">
        <v>56.72</v>
      </c>
      <c r="Q44" s="1">
        <v>38581</v>
      </c>
      <c r="R44">
        <v>63.25</v>
      </c>
      <c r="S44" s="1">
        <v>38611</v>
      </c>
      <c r="T44">
        <v>63</v>
      </c>
      <c r="U44" s="1">
        <v>38644</v>
      </c>
      <c r="V44">
        <v>62.41</v>
      </c>
      <c r="W44" s="1">
        <v>38671</v>
      </c>
      <c r="X44">
        <v>56.98</v>
      </c>
      <c r="AC44" s="1">
        <v>38765</v>
      </c>
      <c r="AD44" s="2">
        <v>59.88</v>
      </c>
      <c r="AE44" s="1">
        <v>38793</v>
      </c>
      <c r="AF44">
        <v>62.77</v>
      </c>
      <c r="AG44" s="1">
        <v>38826</v>
      </c>
      <c r="AH44">
        <v>72.17</v>
      </c>
      <c r="AI44" s="1">
        <v>38854</v>
      </c>
      <c r="AJ44">
        <v>68.69</v>
      </c>
      <c r="AK44" s="1">
        <v>38884</v>
      </c>
      <c r="AL44">
        <v>69.88</v>
      </c>
      <c r="AM44" s="1">
        <v>38918</v>
      </c>
      <c r="AN44">
        <v>73.08</v>
      </c>
      <c r="AO44" s="1">
        <v>38946</v>
      </c>
      <c r="AP44">
        <v>70.06</v>
      </c>
      <c r="AQ44" s="1">
        <v>38978</v>
      </c>
      <c r="AR44">
        <v>63.8</v>
      </c>
      <c r="AS44" s="1">
        <v>39008</v>
      </c>
      <c r="AT44">
        <v>57.65</v>
      </c>
      <c r="AU44" s="1">
        <v>39036</v>
      </c>
      <c r="AV44">
        <v>58.76</v>
      </c>
      <c r="AY44" s="1">
        <v>39104</v>
      </c>
      <c r="AZ44">
        <v>51.13</v>
      </c>
      <c r="BA44" s="1">
        <v>39129</v>
      </c>
      <c r="BB44">
        <v>59.39</v>
      </c>
      <c r="BC44" s="1">
        <v>39160</v>
      </c>
      <c r="BD44">
        <v>56.59</v>
      </c>
      <c r="BE44" s="1">
        <v>39191</v>
      </c>
      <c r="BF44">
        <v>61.83</v>
      </c>
      <c r="BG44" s="1">
        <v>39219</v>
      </c>
      <c r="BH44">
        <v>64.86</v>
      </c>
      <c r="BI44" s="1">
        <v>39251</v>
      </c>
      <c r="BJ44">
        <v>69.09</v>
      </c>
      <c r="BK44" s="1">
        <v>39282</v>
      </c>
      <c r="BL44">
        <v>75.92</v>
      </c>
      <c r="BM44" s="1">
        <v>39311</v>
      </c>
      <c r="BN44">
        <v>71.98</v>
      </c>
      <c r="BO44" s="1">
        <v>39343</v>
      </c>
      <c r="BP44">
        <v>81.510000000000005</v>
      </c>
      <c r="BQ44" s="1">
        <v>39372</v>
      </c>
      <c r="BR44">
        <v>87.4</v>
      </c>
      <c r="BS44" s="1">
        <v>39401</v>
      </c>
      <c r="BT44">
        <v>93.43</v>
      </c>
      <c r="BW44" s="1">
        <v>39469</v>
      </c>
      <c r="BX44">
        <v>89.85</v>
      </c>
      <c r="BY44" s="1">
        <v>39498</v>
      </c>
      <c r="BZ44">
        <v>100.74</v>
      </c>
      <c r="CC44" s="1">
        <v>39555</v>
      </c>
      <c r="CD44">
        <v>114.86</v>
      </c>
      <c r="CE44" s="1">
        <v>39587</v>
      </c>
      <c r="CF44">
        <v>127.05</v>
      </c>
      <c r="CG44" s="1">
        <v>39617</v>
      </c>
      <c r="CH44">
        <v>136.68</v>
      </c>
      <c r="CI44" s="1">
        <v>39647</v>
      </c>
      <c r="CJ44">
        <v>128.88</v>
      </c>
      <c r="CK44" s="1">
        <v>39679</v>
      </c>
      <c r="CL44">
        <v>114.53</v>
      </c>
      <c r="CM44" s="1">
        <v>39708</v>
      </c>
      <c r="CN44">
        <v>97.16</v>
      </c>
      <c r="CO44" s="1">
        <v>39738</v>
      </c>
      <c r="CP44">
        <v>71.849999999999994</v>
      </c>
      <c r="CQ44" s="1">
        <v>39769</v>
      </c>
      <c r="CR44">
        <v>54.95</v>
      </c>
      <c r="CW44" s="1">
        <v>39863</v>
      </c>
      <c r="CX44">
        <v>39.479999999999997</v>
      </c>
      <c r="CY44" s="1">
        <v>39891</v>
      </c>
      <c r="CZ44">
        <v>51.61</v>
      </c>
      <c r="DA44" s="1">
        <v>39920</v>
      </c>
      <c r="DB44">
        <v>50.33</v>
      </c>
      <c r="DC44" s="1">
        <v>39952</v>
      </c>
      <c r="DD44">
        <v>59.65</v>
      </c>
      <c r="DE44" s="1">
        <v>39981</v>
      </c>
      <c r="DF44">
        <v>71.03</v>
      </c>
      <c r="DG44" s="1">
        <v>40014</v>
      </c>
      <c r="DH44">
        <v>63.98</v>
      </c>
      <c r="DI44" s="1">
        <v>40044</v>
      </c>
      <c r="DJ44">
        <v>72.42</v>
      </c>
      <c r="DK44" s="1">
        <v>40072</v>
      </c>
      <c r="DL44">
        <v>72.510000000000005</v>
      </c>
      <c r="DM44" s="1">
        <v>40105</v>
      </c>
      <c r="DN44">
        <v>79.61</v>
      </c>
      <c r="DO44" s="1">
        <v>40134</v>
      </c>
      <c r="DP44">
        <v>79.14</v>
      </c>
      <c r="DU44" s="1">
        <v>40228</v>
      </c>
      <c r="DV44">
        <v>79.81</v>
      </c>
      <c r="DW44" s="1">
        <v>40255</v>
      </c>
      <c r="DX44">
        <v>82.2</v>
      </c>
      <c r="DY44" s="1">
        <v>40284</v>
      </c>
      <c r="DZ44">
        <v>83.24</v>
      </c>
      <c r="EA44" s="1">
        <v>40317</v>
      </c>
      <c r="EB44">
        <v>69.87</v>
      </c>
      <c r="EC44" s="1">
        <v>40345</v>
      </c>
      <c r="ED44">
        <v>77.67</v>
      </c>
      <c r="EE44" s="1">
        <v>40379</v>
      </c>
      <c r="EF44">
        <v>77.44</v>
      </c>
      <c r="EG44" s="1">
        <v>40408</v>
      </c>
      <c r="EH44">
        <v>75.42</v>
      </c>
      <c r="EI44" s="1">
        <v>40437</v>
      </c>
      <c r="EJ44">
        <v>74.569999999999993</v>
      </c>
      <c r="EK44" s="1">
        <v>40470</v>
      </c>
      <c r="EL44">
        <v>79.489999999999995</v>
      </c>
      <c r="EM44" s="1">
        <v>40498</v>
      </c>
      <c r="EN44">
        <v>82.34</v>
      </c>
      <c r="ES44" s="1">
        <v>40591</v>
      </c>
      <c r="ET44">
        <v>86.36</v>
      </c>
      <c r="EU44" s="1">
        <v>40620</v>
      </c>
      <c r="EV44">
        <v>101.07</v>
      </c>
      <c r="EW44" s="1">
        <v>40651</v>
      </c>
      <c r="EX44">
        <v>107.12</v>
      </c>
      <c r="EY44" s="1">
        <v>40681</v>
      </c>
      <c r="EZ44">
        <v>100.1</v>
      </c>
      <c r="FA44" s="1">
        <v>40711</v>
      </c>
      <c r="FB44">
        <v>93.01</v>
      </c>
      <c r="FC44" s="1">
        <v>40744</v>
      </c>
      <c r="FD44">
        <v>98.14</v>
      </c>
      <c r="FE44" s="1">
        <v>40772</v>
      </c>
      <c r="FF44">
        <v>87.58</v>
      </c>
      <c r="FG44" s="1">
        <v>40802</v>
      </c>
      <c r="FH44">
        <v>87.96</v>
      </c>
      <c r="FI44" s="1">
        <v>40835</v>
      </c>
      <c r="FJ44">
        <v>86.11</v>
      </c>
      <c r="FK44" s="1">
        <v>40862</v>
      </c>
      <c r="FL44">
        <v>99.37</v>
      </c>
      <c r="FQ44" s="1">
        <v>40956</v>
      </c>
      <c r="FR44">
        <v>103.24</v>
      </c>
      <c r="FS44" s="1">
        <v>40987</v>
      </c>
      <c r="FT44">
        <v>108.09</v>
      </c>
      <c r="FU44" s="1">
        <v>41018</v>
      </c>
      <c r="FV44">
        <v>102.27</v>
      </c>
      <c r="FW44" s="1">
        <v>41046</v>
      </c>
      <c r="FX44">
        <v>92.56</v>
      </c>
      <c r="FY44" s="1">
        <v>41078</v>
      </c>
      <c r="FZ44">
        <v>83.27</v>
      </c>
      <c r="GA44" s="1">
        <v>41109</v>
      </c>
      <c r="GB44">
        <v>92.66</v>
      </c>
      <c r="GC44" s="1">
        <v>41138</v>
      </c>
      <c r="GD44">
        <v>96.01</v>
      </c>
      <c r="GE44" s="1">
        <v>41170</v>
      </c>
      <c r="GF44">
        <v>95.29</v>
      </c>
      <c r="GG44" s="1">
        <v>41199</v>
      </c>
      <c r="GH44">
        <v>92.12</v>
      </c>
      <c r="GI44" s="1">
        <v>41228</v>
      </c>
      <c r="GJ44">
        <v>85.45</v>
      </c>
      <c r="GM44" s="1">
        <v>41296</v>
      </c>
      <c r="GN44">
        <v>96.24</v>
      </c>
      <c r="GO44" s="1">
        <v>41324</v>
      </c>
      <c r="GP44">
        <v>96.66</v>
      </c>
      <c r="GQ44" s="1">
        <v>41353</v>
      </c>
      <c r="GR44">
        <v>92.96</v>
      </c>
      <c r="GS44" s="1">
        <v>41382</v>
      </c>
      <c r="GT44">
        <v>87.73</v>
      </c>
      <c r="GU44" s="1">
        <v>41411</v>
      </c>
      <c r="GV44">
        <v>96.02</v>
      </c>
      <c r="GW44" s="1">
        <v>41443</v>
      </c>
      <c r="GX44">
        <v>98.44</v>
      </c>
      <c r="GY44" s="1">
        <v>41473</v>
      </c>
      <c r="GZ44">
        <v>108.04</v>
      </c>
      <c r="HA44" s="1">
        <v>41505</v>
      </c>
      <c r="HB44">
        <v>107.1</v>
      </c>
      <c r="HC44" s="1">
        <v>41535</v>
      </c>
      <c r="HD44">
        <v>108.07</v>
      </c>
      <c r="HE44" s="1">
        <v>41564</v>
      </c>
      <c r="HF44">
        <v>100.67</v>
      </c>
      <c r="HG44" s="1">
        <v>41593</v>
      </c>
      <c r="HH44">
        <v>93.84</v>
      </c>
      <c r="HM44" s="1">
        <v>41689</v>
      </c>
      <c r="HN44">
        <v>103.31</v>
      </c>
      <c r="HO44" s="1">
        <v>41718</v>
      </c>
      <c r="HP44">
        <v>99.43</v>
      </c>
      <c r="HQ44" s="1">
        <v>41745</v>
      </c>
      <c r="HR44">
        <v>103.76</v>
      </c>
      <c r="HS44" s="1">
        <v>41778</v>
      </c>
      <c r="HT44">
        <v>102.61</v>
      </c>
      <c r="HU44" s="1">
        <v>41809</v>
      </c>
      <c r="HV44">
        <v>106.43</v>
      </c>
      <c r="HW44" s="1">
        <v>41838</v>
      </c>
      <c r="HX44">
        <v>103.13</v>
      </c>
      <c r="HY44" s="1">
        <v>41870</v>
      </c>
      <c r="HZ44">
        <v>94.48</v>
      </c>
      <c r="IA44" s="1">
        <v>41899</v>
      </c>
      <c r="IB44">
        <v>94.42</v>
      </c>
      <c r="IC44" s="1">
        <v>41929</v>
      </c>
      <c r="ID44">
        <v>82.75</v>
      </c>
      <c r="IE44" s="1">
        <v>41960</v>
      </c>
      <c r="IF44">
        <v>75.64</v>
      </c>
      <c r="IK44" s="1">
        <v>42054</v>
      </c>
      <c r="IL44">
        <v>51.16</v>
      </c>
      <c r="IM44" s="1">
        <v>42082</v>
      </c>
      <c r="IN44">
        <v>43.96</v>
      </c>
      <c r="IO44" s="1">
        <v>42111</v>
      </c>
      <c r="IP44">
        <v>55.74</v>
      </c>
      <c r="IQ44" s="1">
        <v>42143</v>
      </c>
      <c r="IR44">
        <v>57.26</v>
      </c>
      <c r="IS44" s="1">
        <v>42172</v>
      </c>
      <c r="IT44">
        <v>59.92</v>
      </c>
      <c r="IU44" s="1">
        <v>42205</v>
      </c>
      <c r="IV44">
        <v>50.15</v>
      </c>
      <c r="IW44" s="1">
        <v>42235</v>
      </c>
      <c r="IX44">
        <v>40.799999999999997</v>
      </c>
      <c r="IY44" s="1">
        <v>42263</v>
      </c>
      <c r="IZ44">
        <v>47.15</v>
      </c>
      <c r="JA44" s="1">
        <v>42296</v>
      </c>
      <c r="JB44">
        <v>45.89</v>
      </c>
      <c r="JC44" s="1">
        <v>42325</v>
      </c>
      <c r="JD44">
        <v>40.67</v>
      </c>
      <c r="JI44" s="1">
        <v>42422</v>
      </c>
      <c r="JJ44">
        <v>31.48</v>
      </c>
      <c r="JK44" s="1">
        <v>42447</v>
      </c>
      <c r="JL44">
        <v>39.44</v>
      </c>
      <c r="JM44" s="1">
        <v>42478</v>
      </c>
      <c r="JN44">
        <v>39.78</v>
      </c>
      <c r="JO44" s="1">
        <v>42508</v>
      </c>
      <c r="JP44">
        <v>48.19</v>
      </c>
      <c r="JQ44" s="1">
        <v>42537</v>
      </c>
      <c r="JR44">
        <v>46.21</v>
      </c>
      <c r="JS44" s="1">
        <v>42571</v>
      </c>
      <c r="JT44">
        <v>44.94</v>
      </c>
      <c r="JU44" s="1">
        <v>42599</v>
      </c>
      <c r="JV44">
        <v>46.79</v>
      </c>
      <c r="JW44" s="1">
        <v>42629</v>
      </c>
      <c r="JX44">
        <v>43.03</v>
      </c>
      <c r="JY44" s="1">
        <v>42662</v>
      </c>
      <c r="JZ44">
        <v>51.6</v>
      </c>
      <c r="KA44" s="1">
        <v>42689</v>
      </c>
      <c r="KB44">
        <v>45.81</v>
      </c>
      <c r="KG44" s="1">
        <v>42783</v>
      </c>
      <c r="KH44">
        <v>53.4</v>
      </c>
      <c r="KI44" s="1">
        <v>42811</v>
      </c>
      <c r="KJ44">
        <v>48.78</v>
      </c>
      <c r="KK44" s="1">
        <v>42844</v>
      </c>
      <c r="KL44">
        <v>50.44</v>
      </c>
      <c r="KM44" s="1">
        <v>42872</v>
      </c>
      <c r="KN44">
        <v>49.07</v>
      </c>
      <c r="KO44" s="1">
        <v>42902</v>
      </c>
      <c r="KP44">
        <v>44.74</v>
      </c>
      <c r="KQ44" s="1">
        <v>42936</v>
      </c>
      <c r="KR44">
        <v>46.79</v>
      </c>
      <c r="KS44" s="1">
        <v>42964</v>
      </c>
      <c r="KT44">
        <v>47.09</v>
      </c>
      <c r="KU44" s="1">
        <v>42996</v>
      </c>
      <c r="KV44">
        <v>49.91</v>
      </c>
      <c r="KW44" s="1">
        <v>43026</v>
      </c>
      <c r="KX44">
        <v>52.04</v>
      </c>
      <c r="KY44" s="1">
        <v>43054</v>
      </c>
      <c r="KZ44">
        <v>55.33</v>
      </c>
      <c r="LC44" s="1">
        <v>43122</v>
      </c>
      <c r="LD44">
        <v>63.49</v>
      </c>
      <c r="LE44" s="1">
        <v>43147</v>
      </c>
      <c r="LF44">
        <v>61.68</v>
      </c>
      <c r="LG44" s="1">
        <v>43178</v>
      </c>
      <c r="LH44">
        <v>62.06</v>
      </c>
      <c r="LI44" s="1">
        <v>43209</v>
      </c>
      <c r="LJ44">
        <v>68.290000000000006</v>
      </c>
      <c r="LK44" s="1">
        <v>43237</v>
      </c>
      <c r="LL44">
        <v>71.489999999999995</v>
      </c>
      <c r="LM44" s="1">
        <v>43269</v>
      </c>
      <c r="LN44">
        <v>65.849999999999994</v>
      </c>
      <c r="LO44" s="1">
        <v>43300</v>
      </c>
      <c r="LP44">
        <v>69.459999999999994</v>
      </c>
      <c r="LQ44" s="1">
        <v>43329</v>
      </c>
      <c r="LR44">
        <v>65.91</v>
      </c>
      <c r="LS44" s="1">
        <v>43361</v>
      </c>
      <c r="LT44">
        <v>69.849999999999994</v>
      </c>
      <c r="LU44" s="1">
        <v>43390</v>
      </c>
      <c r="LV44">
        <v>69.75</v>
      </c>
      <c r="LW44" s="1">
        <v>43419</v>
      </c>
      <c r="LX44">
        <v>56.46</v>
      </c>
      <c r="MA44" s="1">
        <v>43487</v>
      </c>
      <c r="MB44">
        <v>52.57</v>
      </c>
      <c r="MC44" s="1">
        <v>43515</v>
      </c>
      <c r="MD44">
        <v>56.09</v>
      </c>
      <c r="ME44" s="1">
        <v>43544</v>
      </c>
      <c r="MF44">
        <v>59.83</v>
      </c>
      <c r="MG44" s="1">
        <v>43572</v>
      </c>
      <c r="MH44">
        <v>63.76</v>
      </c>
      <c r="MI44" s="1">
        <v>43602</v>
      </c>
      <c r="MJ44">
        <v>62.76</v>
      </c>
      <c r="MK44" s="1">
        <v>43635</v>
      </c>
      <c r="ML44">
        <v>53.76</v>
      </c>
      <c r="MM44" s="1">
        <v>43664</v>
      </c>
      <c r="MN44">
        <v>55.3</v>
      </c>
      <c r="MO44" s="1">
        <v>43696</v>
      </c>
      <c r="MP44">
        <v>56.21</v>
      </c>
      <c r="MQ44" s="1">
        <v>43726</v>
      </c>
      <c r="MR44">
        <v>58.11</v>
      </c>
      <c r="MS44" s="1">
        <v>43755</v>
      </c>
      <c r="MT44">
        <v>53.93</v>
      </c>
      <c r="MU44" s="1">
        <v>43784</v>
      </c>
      <c r="MV44">
        <v>57.72</v>
      </c>
    </row>
    <row r="45" spans="1:360" x14ac:dyDescent="0.3">
      <c r="E45" s="1">
        <v>38405</v>
      </c>
      <c r="F45">
        <v>51.15</v>
      </c>
      <c r="G45" s="1">
        <v>38432</v>
      </c>
      <c r="H45">
        <v>56.62</v>
      </c>
      <c r="I45" s="1">
        <v>38462</v>
      </c>
      <c r="J45">
        <v>52.44</v>
      </c>
      <c r="K45" s="1">
        <v>38491</v>
      </c>
      <c r="L45">
        <v>46.92</v>
      </c>
      <c r="M45" s="1">
        <v>38520</v>
      </c>
      <c r="N45">
        <v>58.47</v>
      </c>
      <c r="Q45" s="1">
        <v>38582</v>
      </c>
      <c r="R45">
        <v>63.27</v>
      </c>
      <c r="S45" s="1">
        <v>38614</v>
      </c>
      <c r="T45">
        <v>67.39</v>
      </c>
      <c r="U45" s="1">
        <v>38645</v>
      </c>
      <c r="V45">
        <v>61.03</v>
      </c>
      <c r="W45" s="1">
        <v>38672</v>
      </c>
      <c r="X45">
        <v>57.88</v>
      </c>
      <c r="AC45" s="1">
        <v>38769</v>
      </c>
      <c r="AD45" s="2">
        <v>61.1</v>
      </c>
      <c r="AE45" s="1">
        <v>38796</v>
      </c>
      <c r="AF45">
        <v>60.42</v>
      </c>
      <c r="AG45" s="1">
        <v>38827</v>
      </c>
      <c r="AH45">
        <v>71.95</v>
      </c>
      <c r="AI45" s="1">
        <v>38855</v>
      </c>
      <c r="AJ45">
        <v>69.45</v>
      </c>
      <c r="AK45" s="1">
        <v>38887</v>
      </c>
      <c r="AL45">
        <v>68.98</v>
      </c>
      <c r="AO45" s="1">
        <v>38947</v>
      </c>
      <c r="AP45">
        <v>71.14</v>
      </c>
      <c r="AQ45" s="1">
        <v>38979</v>
      </c>
      <c r="AR45">
        <v>61.66</v>
      </c>
      <c r="AS45" s="1">
        <v>39009</v>
      </c>
      <c r="AT45">
        <v>58.5</v>
      </c>
      <c r="AU45" s="1">
        <v>39037</v>
      </c>
      <c r="AV45">
        <v>56.26</v>
      </c>
      <c r="BA45" s="1">
        <v>39133</v>
      </c>
      <c r="BB45">
        <v>58.07</v>
      </c>
      <c r="BC45" s="1">
        <v>39161</v>
      </c>
      <c r="BD45">
        <v>56.73</v>
      </c>
      <c r="BE45" s="1">
        <v>39192</v>
      </c>
      <c r="BF45">
        <v>63.38</v>
      </c>
      <c r="BG45" s="1">
        <v>39220</v>
      </c>
      <c r="BH45">
        <v>64.94</v>
      </c>
      <c r="BI45" s="1">
        <v>39252</v>
      </c>
      <c r="BJ45">
        <v>69.099999999999994</v>
      </c>
      <c r="BK45" s="1">
        <v>39283</v>
      </c>
      <c r="BL45">
        <v>75.569999999999993</v>
      </c>
      <c r="BM45" s="1">
        <v>39314</v>
      </c>
      <c r="BN45">
        <v>71.12</v>
      </c>
      <c r="BO45" s="1">
        <v>39344</v>
      </c>
      <c r="BP45">
        <v>81.93</v>
      </c>
      <c r="BQ45" s="1">
        <v>39373</v>
      </c>
      <c r="BR45">
        <v>89.47</v>
      </c>
      <c r="BS45" s="1">
        <v>39402</v>
      </c>
      <c r="BT45">
        <v>95.1</v>
      </c>
      <c r="CC45" s="1">
        <v>39556</v>
      </c>
      <c r="CD45">
        <v>116.69</v>
      </c>
      <c r="CE45" s="1">
        <v>39588</v>
      </c>
      <c r="CF45">
        <v>129.07</v>
      </c>
      <c r="CG45" s="1">
        <v>39618</v>
      </c>
      <c r="CH45">
        <v>131.93</v>
      </c>
      <c r="CI45" s="1">
        <v>39650</v>
      </c>
      <c r="CJ45">
        <v>131.04</v>
      </c>
      <c r="CK45" s="1">
        <v>39680</v>
      </c>
      <c r="CL45">
        <v>114.98</v>
      </c>
      <c r="CM45" s="1">
        <v>39709</v>
      </c>
      <c r="CN45">
        <v>97.88</v>
      </c>
      <c r="CO45" s="1">
        <v>39741</v>
      </c>
      <c r="CP45">
        <v>74.25</v>
      </c>
      <c r="CQ45" s="1">
        <v>39770</v>
      </c>
      <c r="CR45">
        <v>54.39</v>
      </c>
      <c r="CW45" s="1">
        <v>39864</v>
      </c>
      <c r="CX45">
        <v>38.94</v>
      </c>
      <c r="CY45" s="1">
        <v>39892</v>
      </c>
      <c r="CZ45">
        <v>51.06</v>
      </c>
      <c r="DA45" s="1">
        <v>39923</v>
      </c>
      <c r="DB45">
        <v>45.88</v>
      </c>
      <c r="DE45" s="1">
        <v>39982</v>
      </c>
      <c r="DF45">
        <v>71.37</v>
      </c>
      <c r="DG45" s="1">
        <v>40015</v>
      </c>
      <c r="DH45">
        <v>64.72</v>
      </c>
      <c r="DI45" s="1">
        <v>40045</v>
      </c>
      <c r="DJ45">
        <v>72.540000000000006</v>
      </c>
      <c r="DK45" s="1">
        <v>40073</v>
      </c>
      <c r="DL45">
        <v>72.47</v>
      </c>
      <c r="DM45" s="1">
        <v>40106</v>
      </c>
      <c r="DN45">
        <v>79.09</v>
      </c>
      <c r="DO45" s="1">
        <v>40135</v>
      </c>
      <c r="DP45">
        <v>79.58</v>
      </c>
      <c r="DU45" s="1">
        <v>40231</v>
      </c>
      <c r="DV45">
        <v>80.16</v>
      </c>
      <c r="DW45" s="1">
        <v>40256</v>
      </c>
      <c r="DX45">
        <v>80.680000000000007</v>
      </c>
      <c r="DY45" s="1">
        <v>40287</v>
      </c>
      <c r="DZ45">
        <v>81.45</v>
      </c>
      <c r="EA45" s="1">
        <v>40318</v>
      </c>
      <c r="EB45">
        <v>68.010000000000005</v>
      </c>
      <c r="EC45" s="1">
        <v>40346</v>
      </c>
      <c r="ED45">
        <v>76.790000000000006</v>
      </c>
      <c r="EG45" s="1">
        <v>40409</v>
      </c>
      <c r="EH45">
        <v>74.430000000000007</v>
      </c>
      <c r="EI45" s="1">
        <v>40438</v>
      </c>
      <c r="EJ45">
        <v>73.66</v>
      </c>
      <c r="EK45" s="1">
        <v>40471</v>
      </c>
      <c r="EL45">
        <v>81.77</v>
      </c>
      <c r="EM45" s="1">
        <v>40499</v>
      </c>
      <c r="EN45">
        <v>80.44</v>
      </c>
      <c r="ES45" s="1">
        <v>40592</v>
      </c>
      <c r="ET45">
        <v>86.2</v>
      </c>
      <c r="EU45" s="1">
        <v>40623</v>
      </c>
      <c r="EV45">
        <v>102.33</v>
      </c>
      <c r="EW45" s="1">
        <v>40652</v>
      </c>
      <c r="EX45">
        <v>108.15</v>
      </c>
      <c r="EY45" s="1">
        <v>40682</v>
      </c>
      <c r="EZ45">
        <v>98.44</v>
      </c>
      <c r="FA45" s="1">
        <v>40714</v>
      </c>
      <c r="FB45">
        <v>93.26</v>
      </c>
      <c r="FE45" s="1">
        <v>40773</v>
      </c>
      <c r="FF45">
        <v>82.38</v>
      </c>
      <c r="FG45" s="1">
        <v>40805</v>
      </c>
      <c r="FH45">
        <v>85.7</v>
      </c>
      <c r="FI45" s="1">
        <v>40836</v>
      </c>
      <c r="FJ45">
        <v>85.3</v>
      </c>
      <c r="FK45" s="1">
        <v>40863</v>
      </c>
      <c r="FL45">
        <v>102.59</v>
      </c>
      <c r="FQ45" s="1">
        <v>40960</v>
      </c>
      <c r="FR45">
        <v>105.84</v>
      </c>
      <c r="FS45" s="1">
        <v>40988</v>
      </c>
      <c r="FT45">
        <v>105.61</v>
      </c>
      <c r="FU45" s="1">
        <v>41019</v>
      </c>
      <c r="FV45">
        <v>103.05</v>
      </c>
      <c r="FW45" s="1">
        <v>41047</v>
      </c>
      <c r="FX45">
        <v>91.48</v>
      </c>
      <c r="FY45" s="1">
        <v>41079</v>
      </c>
      <c r="FZ45">
        <v>84.03</v>
      </c>
      <c r="GA45" s="1">
        <v>41110</v>
      </c>
      <c r="GB45">
        <v>91.44</v>
      </c>
      <c r="GC45" s="1">
        <v>41141</v>
      </c>
      <c r="GD45">
        <v>95.97</v>
      </c>
      <c r="GE45" s="1">
        <v>41171</v>
      </c>
      <c r="GF45">
        <v>91.98</v>
      </c>
      <c r="GG45" s="1">
        <v>41200</v>
      </c>
      <c r="GH45">
        <v>92.1</v>
      </c>
      <c r="GI45" s="1">
        <v>41229</v>
      </c>
      <c r="GJ45">
        <v>86.67</v>
      </c>
      <c r="GO45" s="1">
        <v>41325</v>
      </c>
      <c r="GP45">
        <v>94.46</v>
      </c>
      <c r="GS45" s="1">
        <v>41383</v>
      </c>
      <c r="GT45">
        <v>88.01</v>
      </c>
      <c r="GU45" s="1">
        <v>41414</v>
      </c>
      <c r="GV45">
        <v>96.71</v>
      </c>
      <c r="GW45" s="1">
        <v>41444</v>
      </c>
      <c r="GX45">
        <v>98.24</v>
      </c>
      <c r="GY45" s="1">
        <v>41474</v>
      </c>
      <c r="GZ45">
        <v>108.05</v>
      </c>
      <c r="HA45" s="1">
        <v>41506</v>
      </c>
      <c r="HB45">
        <v>104.96</v>
      </c>
      <c r="HC45" s="1">
        <v>41536</v>
      </c>
      <c r="HD45">
        <v>106.39</v>
      </c>
      <c r="HE45" s="1">
        <v>41565</v>
      </c>
      <c r="HF45">
        <v>100.81</v>
      </c>
      <c r="HG45" s="1">
        <v>41596</v>
      </c>
      <c r="HH45">
        <v>93.03</v>
      </c>
      <c r="HM45" s="1">
        <v>41690</v>
      </c>
      <c r="HN45">
        <v>102.92</v>
      </c>
      <c r="HQ45" s="1">
        <v>41746</v>
      </c>
      <c r="HR45">
        <v>104.3</v>
      </c>
      <c r="HS45" s="1">
        <v>41779</v>
      </c>
      <c r="HT45">
        <v>102.44</v>
      </c>
      <c r="HU45" s="1">
        <v>41810</v>
      </c>
      <c r="HV45">
        <v>107.26</v>
      </c>
      <c r="HW45" s="1">
        <v>41841</v>
      </c>
      <c r="HX45">
        <v>104.59</v>
      </c>
      <c r="HY45" s="1">
        <v>41871</v>
      </c>
      <c r="HZ45">
        <v>96.07</v>
      </c>
      <c r="IA45" s="1">
        <v>41900</v>
      </c>
      <c r="IB45">
        <v>93.07</v>
      </c>
      <c r="IC45" s="1">
        <v>41932</v>
      </c>
      <c r="ID45">
        <v>82.71</v>
      </c>
      <c r="IE45" s="1">
        <v>41961</v>
      </c>
      <c r="IF45">
        <v>74.61</v>
      </c>
      <c r="IK45" s="1">
        <v>42055</v>
      </c>
      <c r="IL45">
        <v>50.34</v>
      </c>
      <c r="IM45" s="1">
        <v>42083</v>
      </c>
      <c r="IN45">
        <v>45.72</v>
      </c>
      <c r="IO45" s="1">
        <v>42114</v>
      </c>
      <c r="IP45">
        <v>56.38</v>
      </c>
      <c r="IS45" s="1">
        <v>42173</v>
      </c>
      <c r="IT45">
        <v>60.45</v>
      </c>
      <c r="IU45" s="1">
        <v>42206</v>
      </c>
      <c r="IV45">
        <v>50.36</v>
      </c>
      <c r="IW45" s="1">
        <v>42236</v>
      </c>
      <c r="IX45">
        <v>41.14</v>
      </c>
      <c r="IY45" s="1">
        <v>42264</v>
      </c>
      <c r="IZ45">
        <v>46.9</v>
      </c>
      <c r="JA45" s="1">
        <v>42297</v>
      </c>
      <c r="JB45">
        <v>45.55</v>
      </c>
      <c r="JC45" s="1">
        <v>42326</v>
      </c>
      <c r="JD45">
        <v>40.75</v>
      </c>
      <c r="JK45" s="1">
        <v>42450</v>
      </c>
      <c r="JL45">
        <v>39.909999999999997</v>
      </c>
      <c r="JM45" s="1">
        <v>42479</v>
      </c>
      <c r="JN45">
        <v>41.08</v>
      </c>
      <c r="JO45" s="1">
        <v>42509</v>
      </c>
      <c r="JP45">
        <v>48.16</v>
      </c>
      <c r="JQ45" s="1">
        <v>42538</v>
      </c>
      <c r="JR45">
        <v>47.98</v>
      </c>
      <c r="JU45" s="1">
        <v>42600</v>
      </c>
      <c r="JV45">
        <v>48.22</v>
      </c>
      <c r="JW45" s="1">
        <v>42632</v>
      </c>
      <c r="JX45">
        <v>43.3</v>
      </c>
      <c r="JY45" s="1">
        <v>42663</v>
      </c>
      <c r="JZ45">
        <v>50.43</v>
      </c>
      <c r="KA45" s="1">
        <v>42690</v>
      </c>
      <c r="KB45">
        <v>45.57</v>
      </c>
      <c r="KG45" s="1">
        <v>42787</v>
      </c>
      <c r="KH45">
        <v>54.06</v>
      </c>
      <c r="KI45" s="1">
        <v>42814</v>
      </c>
      <c r="KJ45">
        <v>48.22</v>
      </c>
      <c r="KK45" s="1">
        <v>42845</v>
      </c>
      <c r="KL45">
        <v>50.27</v>
      </c>
      <c r="KM45" s="1">
        <v>42873</v>
      </c>
      <c r="KN45">
        <v>49.35</v>
      </c>
      <c r="KO45" s="1">
        <v>42905</v>
      </c>
      <c r="KP45">
        <v>44.2</v>
      </c>
      <c r="KS45" s="1">
        <v>42965</v>
      </c>
      <c r="KT45">
        <v>48.51</v>
      </c>
      <c r="KU45" s="1">
        <v>42997</v>
      </c>
      <c r="KV45">
        <v>49.48</v>
      </c>
      <c r="KW45" s="1">
        <v>43027</v>
      </c>
      <c r="KX45">
        <v>51.29</v>
      </c>
      <c r="KY45" s="1">
        <v>43055</v>
      </c>
      <c r="KZ45">
        <v>55.14</v>
      </c>
      <c r="LE45" s="1">
        <v>43151</v>
      </c>
      <c r="LF45">
        <v>61.9</v>
      </c>
      <c r="LG45" s="1">
        <v>43179</v>
      </c>
      <c r="LH45">
        <v>63.4</v>
      </c>
      <c r="LI45" s="1">
        <v>43210</v>
      </c>
      <c r="LJ45">
        <v>68.38</v>
      </c>
      <c r="LK45" s="1">
        <v>43238</v>
      </c>
      <c r="LL45">
        <v>71.28</v>
      </c>
      <c r="LM45" s="1">
        <v>43270</v>
      </c>
      <c r="LN45">
        <v>65.069999999999993</v>
      </c>
      <c r="LO45" s="1">
        <v>43301</v>
      </c>
      <c r="LP45">
        <v>70.459999999999994</v>
      </c>
      <c r="LQ45" s="1">
        <v>43332</v>
      </c>
      <c r="LR45">
        <v>66.430000000000007</v>
      </c>
      <c r="LS45" s="1">
        <v>43362</v>
      </c>
      <c r="LT45">
        <v>71.12</v>
      </c>
      <c r="LU45" s="1">
        <v>43391</v>
      </c>
      <c r="LV45">
        <v>68.650000000000006</v>
      </c>
      <c r="LW45" s="1">
        <v>43420</v>
      </c>
      <c r="LX45">
        <v>56.46</v>
      </c>
      <c r="MC45" s="1">
        <v>43516</v>
      </c>
      <c r="MD45">
        <v>56.92</v>
      </c>
      <c r="MG45" s="1">
        <v>43573</v>
      </c>
      <c r="MH45">
        <v>64</v>
      </c>
      <c r="MI45" s="1">
        <v>43605</v>
      </c>
      <c r="MJ45">
        <v>63.1</v>
      </c>
      <c r="MK45" s="1">
        <v>43636</v>
      </c>
      <c r="ML45">
        <v>56.65</v>
      </c>
      <c r="MM45" s="1">
        <v>43665</v>
      </c>
      <c r="MN45">
        <v>55.63</v>
      </c>
      <c r="MO45" s="1">
        <v>43697</v>
      </c>
      <c r="MP45">
        <v>56.34</v>
      </c>
      <c r="MQ45" s="1">
        <v>43727</v>
      </c>
      <c r="MR45">
        <v>58.13</v>
      </c>
      <c r="MS45" s="1">
        <v>43756</v>
      </c>
      <c r="MT45">
        <v>53.78</v>
      </c>
      <c r="MU45" s="1">
        <v>43787</v>
      </c>
      <c r="MV45">
        <v>57.05</v>
      </c>
    </row>
    <row r="46" spans="1:360" x14ac:dyDescent="0.3">
      <c r="K46" s="1">
        <v>38492</v>
      </c>
      <c r="L46">
        <v>46.8</v>
      </c>
      <c r="M46" s="1">
        <v>38523</v>
      </c>
      <c r="N46">
        <v>59.37</v>
      </c>
      <c r="Q46" s="1">
        <v>38583</v>
      </c>
      <c r="R46">
        <v>65.349999999999994</v>
      </c>
      <c r="S46" s="1">
        <v>38615</v>
      </c>
      <c r="T46">
        <v>66.23</v>
      </c>
      <c r="W46" s="1">
        <v>38673</v>
      </c>
      <c r="X46">
        <v>56.34</v>
      </c>
      <c r="AE46" s="1">
        <v>38797</v>
      </c>
      <c r="AF46">
        <v>60.57</v>
      </c>
      <c r="AI46" s="1">
        <v>38856</v>
      </c>
      <c r="AJ46">
        <v>68.53</v>
      </c>
      <c r="AK46" s="1">
        <v>38888</v>
      </c>
      <c r="AL46">
        <v>68.94</v>
      </c>
      <c r="AO46" s="1">
        <v>38950</v>
      </c>
      <c r="AP46">
        <v>72.45</v>
      </c>
      <c r="AQ46" s="1">
        <v>38980</v>
      </c>
      <c r="AR46">
        <v>60.46</v>
      </c>
      <c r="AS46" s="1">
        <v>39010</v>
      </c>
      <c r="AT46">
        <v>56.82</v>
      </c>
      <c r="AU46" s="1">
        <v>39038</v>
      </c>
      <c r="AV46">
        <v>55.81</v>
      </c>
      <c r="BG46" s="1">
        <v>39223</v>
      </c>
      <c r="BH46">
        <v>66.27</v>
      </c>
      <c r="BI46" s="1">
        <v>39253</v>
      </c>
      <c r="BJ46">
        <v>68.19</v>
      </c>
      <c r="BM46" s="1">
        <v>39315</v>
      </c>
      <c r="BN46">
        <v>69.47</v>
      </c>
      <c r="BO46" s="1">
        <v>39345</v>
      </c>
      <c r="BP46">
        <v>83.32</v>
      </c>
      <c r="BQ46" s="1">
        <v>39374</v>
      </c>
      <c r="BR46">
        <v>88.6</v>
      </c>
      <c r="CC46" s="1">
        <v>39559</v>
      </c>
      <c r="CD46">
        <v>117.48</v>
      </c>
      <c r="CG46" s="1">
        <v>39619</v>
      </c>
      <c r="CH46">
        <v>134.62</v>
      </c>
      <c r="CI46" s="1">
        <v>39651</v>
      </c>
      <c r="CJ46">
        <v>127.95</v>
      </c>
      <c r="CM46" s="1">
        <v>39710</v>
      </c>
      <c r="CN46">
        <v>104.55</v>
      </c>
      <c r="CO46" s="1">
        <v>39742</v>
      </c>
      <c r="CP46">
        <v>70.89</v>
      </c>
      <c r="CQ46" s="1">
        <v>39771</v>
      </c>
      <c r="CR46">
        <v>53.62</v>
      </c>
      <c r="DA46" s="1">
        <v>39924</v>
      </c>
      <c r="DB46">
        <v>46.51</v>
      </c>
      <c r="DE46" s="1">
        <v>39983</v>
      </c>
      <c r="DF46">
        <v>69.55</v>
      </c>
      <c r="DK46" s="1">
        <v>40074</v>
      </c>
      <c r="DL46">
        <v>72.040000000000006</v>
      </c>
      <c r="DO46" s="1">
        <v>40136</v>
      </c>
      <c r="DP46">
        <v>77.459999999999994</v>
      </c>
      <c r="DW46" s="1">
        <v>40259</v>
      </c>
      <c r="DX46">
        <v>81.25</v>
      </c>
      <c r="DY46" s="1">
        <v>40288</v>
      </c>
      <c r="DZ46">
        <v>83.45</v>
      </c>
      <c r="EC46" s="1">
        <v>40347</v>
      </c>
      <c r="ED46">
        <v>77.180000000000007</v>
      </c>
      <c r="EG46" s="1">
        <v>40410</v>
      </c>
      <c r="EH46">
        <v>73.459999999999994</v>
      </c>
      <c r="EI46" s="1">
        <v>40441</v>
      </c>
      <c r="EJ46">
        <v>74.86</v>
      </c>
      <c r="EM46" s="1">
        <v>40500</v>
      </c>
      <c r="EN46">
        <v>81.849999999999994</v>
      </c>
      <c r="ES46" s="1">
        <v>40596</v>
      </c>
      <c r="ET46">
        <v>93.57</v>
      </c>
      <c r="EU46" s="1">
        <v>40624</v>
      </c>
      <c r="EV46">
        <v>104</v>
      </c>
      <c r="EY46" s="1">
        <v>40683</v>
      </c>
      <c r="EZ46">
        <v>99.49</v>
      </c>
      <c r="FA46" s="1">
        <v>40715</v>
      </c>
      <c r="FB46">
        <v>93.4</v>
      </c>
      <c r="FE46" s="1">
        <v>40774</v>
      </c>
      <c r="FF46">
        <v>82.26</v>
      </c>
      <c r="FG46" s="1">
        <v>40806</v>
      </c>
      <c r="FH46">
        <v>86.89</v>
      </c>
      <c r="FK46" s="1">
        <v>40864</v>
      </c>
      <c r="FL46">
        <v>98.82</v>
      </c>
      <c r="FW46" s="1">
        <v>41050</v>
      </c>
      <c r="FX46">
        <v>92.57</v>
      </c>
      <c r="FY46" s="1">
        <v>41080</v>
      </c>
      <c r="FZ46">
        <v>81.8</v>
      </c>
      <c r="GC46" s="1">
        <v>41142</v>
      </c>
      <c r="GD46">
        <v>96.68</v>
      </c>
      <c r="GE46" s="1">
        <v>41172</v>
      </c>
      <c r="GF46">
        <v>91.87</v>
      </c>
      <c r="GG46" s="1">
        <v>41201</v>
      </c>
      <c r="GH46">
        <v>90.05</v>
      </c>
      <c r="GS46" s="1">
        <v>41386</v>
      </c>
      <c r="GT46">
        <v>88.76</v>
      </c>
      <c r="GU46" s="1">
        <v>41415</v>
      </c>
      <c r="GV46">
        <v>96.16</v>
      </c>
      <c r="GW46" s="1">
        <v>41445</v>
      </c>
      <c r="GX46">
        <v>95.4</v>
      </c>
      <c r="GY46" s="1">
        <v>41477</v>
      </c>
      <c r="GZ46">
        <v>106.91</v>
      </c>
      <c r="HC46" s="1">
        <v>41537</v>
      </c>
      <c r="HD46">
        <v>104.67</v>
      </c>
      <c r="HE46" s="1">
        <v>41568</v>
      </c>
      <c r="HF46">
        <v>99.22</v>
      </c>
      <c r="HG46" s="1">
        <v>41597</v>
      </c>
      <c r="HH46">
        <v>93.34</v>
      </c>
      <c r="HQ46" s="1">
        <v>41750</v>
      </c>
      <c r="HR46">
        <v>104.37</v>
      </c>
      <c r="HW46" s="1">
        <v>41842</v>
      </c>
      <c r="HX46">
        <v>104.42</v>
      </c>
      <c r="IA46" s="1">
        <v>41901</v>
      </c>
      <c r="IB46">
        <v>92.41</v>
      </c>
      <c r="IC46" s="1">
        <v>41933</v>
      </c>
      <c r="ID46">
        <v>82.81</v>
      </c>
      <c r="IE46" s="1">
        <v>41962</v>
      </c>
      <c r="IF46">
        <v>74.58</v>
      </c>
      <c r="IO46" s="1">
        <v>42115</v>
      </c>
      <c r="IP46">
        <v>55.26</v>
      </c>
      <c r="IS46" s="1">
        <v>42174</v>
      </c>
      <c r="IT46">
        <v>59.61</v>
      </c>
      <c r="IY46" s="1">
        <v>42265</v>
      </c>
      <c r="IZ46">
        <v>44.68</v>
      </c>
      <c r="JC46" s="1">
        <v>42327</v>
      </c>
      <c r="JD46">
        <v>40.54</v>
      </c>
      <c r="JM46" s="1">
        <v>42480</v>
      </c>
      <c r="JN46">
        <v>42.63</v>
      </c>
      <c r="JO46" s="1">
        <v>42510</v>
      </c>
      <c r="JP46">
        <v>47.75</v>
      </c>
      <c r="JQ46" s="1">
        <v>42541</v>
      </c>
      <c r="JR46">
        <v>49.37</v>
      </c>
      <c r="JU46" s="1">
        <v>42601</v>
      </c>
      <c r="JV46">
        <v>48.52</v>
      </c>
      <c r="JW46" s="1">
        <v>42633</v>
      </c>
      <c r="JX46">
        <v>43.44</v>
      </c>
      <c r="KA46" s="1">
        <v>42691</v>
      </c>
      <c r="KB46">
        <v>45.42</v>
      </c>
      <c r="KI46" s="1">
        <v>42815</v>
      </c>
      <c r="KJ46">
        <v>47.34</v>
      </c>
      <c r="KM46" s="1">
        <v>42874</v>
      </c>
      <c r="KN46">
        <v>50.33</v>
      </c>
      <c r="KO46" s="1">
        <v>42906</v>
      </c>
      <c r="KP46">
        <v>43.23</v>
      </c>
      <c r="KS46" s="1">
        <v>42968</v>
      </c>
      <c r="KT46">
        <v>47.37</v>
      </c>
      <c r="KU46" s="1">
        <v>42998</v>
      </c>
      <c r="KV46">
        <v>50.41</v>
      </c>
      <c r="KW46" s="1">
        <v>43028</v>
      </c>
      <c r="KX46">
        <v>51.47</v>
      </c>
      <c r="KY46" s="1">
        <v>43056</v>
      </c>
      <c r="KZ46">
        <v>56.55</v>
      </c>
      <c r="LK46" s="1">
        <v>43241</v>
      </c>
      <c r="LL46">
        <v>72.239999999999995</v>
      </c>
      <c r="LM46" s="1">
        <v>43271</v>
      </c>
      <c r="LN46">
        <v>66.22</v>
      </c>
      <c r="LQ46" s="1">
        <v>43333</v>
      </c>
      <c r="LR46">
        <v>67.349999999999994</v>
      </c>
      <c r="LS46" s="1">
        <v>43363</v>
      </c>
      <c r="LT46">
        <v>70.8</v>
      </c>
      <c r="LU46" s="1">
        <v>43392</v>
      </c>
      <c r="LV46">
        <v>69.12</v>
      </c>
      <c r="LW46" s="1">
        <v>43423</v>
      </c>
      <c r="LX46">
        <v>56.76</v>
      </c>
      <c r="MG46" s="1">
        <v>43577</v>
      </c>
      <c r="MH46">
        <v>65.7</v>
      </c>
      <c r="MI46" s="1">
        <v>43606</v>
      </c>
      <c r="MJ46">
        <v>62.99</v>
      </c>
      <c r="MM46" s="1">
        <v>43668</v>
      </c>
      <c r="MN46">
        <v>56.22</v>
      </c>
      <c r="MQ46" s="1">
        <v>43728</v>
      </c>
      <c r="MR46">
        <v>58.09</v>
      </c>
      <c r="MS46" s="1">
        <v>43759</v>
      </c>
      <c r="MT46">
        <v>53.31</v>
      </c>
      <c r="MU46" s="1">
        <v>43788</v>
      </c>
      <c r="MV46">
        <v>55.21</v>
      </c>
    </row>
    <row r="47" spans="1:360" x14ac:dyDescent="0.3">
      <c r="K47" s="1"/>
      <c r="M47" s="1">
        <v>38524</v>
      </c>
      <c r="N47">
        <v>58.9</v>
      </c>
      <c r="Q47" s="1">
        <v>38586</v>
      </c>
      <c r="R47">
        <v>65.45</v>
      </c>
      <c r="W47" s="1">
        <v>38674</v>
      </c>
      <c r="X47">
        <v>56.14</v>
      </c>
      <c r="AI47" s="1">
        <v>38859</v>
      </c>
      <c r="AJ47">
        <v>69.23</v>
      </c>
      <c r="AK47" s="1"/>
      <c r="AO47" s="1">
        <v>38951</v>
      </c>
      <c r="AP47">
        <v>72.63</v>
      </c>
      <c r="AU47" s="1"/>
      <c r="BG47" s="1">
        <v>39224</v>
      </c>
      <c r="BH47">
        <v>64.97</v>
      </c>
      <c r="BQ47" s="1">
        <v>39377</v>
      </c>
      <c r="BR47">
        <v>87.56</v>
      </c>
      <c r="CC47" s="1">
        <v>39560</v>
      </c>
      <c r="CD47">
        <v>119.37</v>
      </c>
      <c r="CM47" s="1">
        <v>39713</v>
      </c>
      <c r="CN47">
        <v>120.92</v>
      </c>
      <c r="CQ47" s="1">
        <v>39772</v>
      </c>
      <c r="CR47">
        <v>49.62</v>
      </c>
      <c r="DE47" s="1">
        <v>39986</v>
      </c>
      <c r="DF47">
        <v>66.930000000000007</v>
      </c>
      <c r="DK47" s="1">
        <v>40077</v>
      </c>
      <c r="DL47">
        <v>69.709999999999994</v>
      </c>
      <c r="DO47" s="1">
        <v>40137</v>
      </c>
      <c r="DP47">
        <v>76.72</v>
      </c>
      <c r="EC47" s="1">
        <v>40350</v>
      </c>
      <c r="ED47">
        <v>77.819999999999993</v>
      </c>
      <c r="EI47" s="1">
        <v>40442</v>
      </c>
      <c r="EJ47">
        <v>73.52</v>
      </c>
      <c r="EM47" s="1">
        <v>40501</v>
      </c>
      <c r="EN47">
        <v>81.510000000000005</v>
      </c>
      <c r="FE47" s="1">
        <v>40777</v>
      </c>
      <c r="FF47">
        <v>84.12</v>
      </c>
      <c r="FK47" s="1">
        <v>40865</v>
      </c>
      <c r="FL47">
        <v>97.41</v>
      </c>
      <c r="FW47" s="1">
        <v>41051</v>
      </c>
      <c r="FX47">
        <v>91.66</v>
      </c>
      <c r="GG47" s="1">
        <v>41204</v>
      </c>
      <c r="GH47">
        <v>88.73</v>
      </c>
      <c r="HE47" s="1">
        <v>41569</v>
      </c>
      <c r="HF47">
        <v>97.8</v>
      </c>
      <c r="HG47" s="1">
        <v>41598</v>
      </c>
      <c r="HH47">
        <v>93.33</v>
      </c>
      <c r="HQ47" s="1">
        <v>41751</v>
      </c>
      <c r="HR47">
        <v>102.13</v>
      </c>
      <c r="IA47" s="1">
        <v>41904</v>
      </c>
      <c r="IB47">
        <v>91.52</v>
      </c>
      <c r="IE47" s="1">
        <v>41963</v>
      </c>
      <c r="IF47">
        <v>75.58</v>
      </c>
      <c r="IS47" s="1">
        <v>42177</v>
      </c>
      <c r="IT47">
        <v>59.68</v>
      </c>
      <c r="IY47" s="1">
        <v>42268</v>
      </c>
      <c r="IZ47">
        <v>46.68</v>
      </c>
      <c r="JC47" s="1">
        <v>42328</v>
      </c>
      <c r="JD47">
        <v>40.39</v>
      </c>
      <c r="JQ47" s="1">
        <v>42542</v>
      </c>
      <c r="JR47">
        <v>48.85</v>
      </c>
      <c r="JU47" s="1">
        <v>42604</v>
      </c>
      <c r="JV47">
        <v>47.05</v>
      </c>
      <c r="KA47" s="1">
        <v>42692</v>
      </c>
      <c r="KB47">
        <v>45.69</v>
      </c>
      <c r="KM47" s="1">
        <v>42877</v>
      </c>
      <c r="KN47">
        <v>50.73</v>
      </c>
      <c r="KS47" s="1">
        <v>42969</v>
      </c>
      <c r="KT47">
        <v>47.64</v>
      </c>
      <c r="KY47" s="1">
        <v>43059</v>
      </c>
      <c r="KZ47">
        <v>56.09</v>
      </c>
      <c r="LK47" s="1">
        <v>43242</v>
      </c>
      <c r="LL47">
        <v>72.13</v>
      </c>
      <c r="LU47" s="1">
        <v>43395</v>
      </c>
      <c r="LV47">
        <v>69.17</v>
      </c>
      <c r="MS47" s="1">
        <v>43760</v>
      </c>
      <c r="MT47">
        <v>54.16</v>
      </c>
      <c r="MU47" s="1">
        <v>43789</v>
      </c>
      <c r="MV47">
        <v>57.11</v>
      </c>
    </row>
    <row r="48" spans="1:360" x14ac:dyDescent="0.3">
      <c r="K48" s="1"/>
      <c r="DK48" s="1">
        <v>40078</v>
      </c>
      <c r="DL48">
        <v>71.55</v>
      </c>
      <c r="EC48" s="1">
        <v>40351</v>
      </c>
      <c r="ED48">
        <v>77.209999999999994</v>
      </c>
      <c r="IY48" s="1">
        <v>42269</v>
      </c>
      <c r="IZ48">
        <v>45.83</v>
      </c>
      <c r="KA48" s="1">
        <v>42695</v>
      </c>
      <c r="KB48">
        <v>47.49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19EF-AA8E-4D2B-96B3-8C3C0100C03A}">
  <dimension ref="A1:T35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baseColWidth="10" defaultRowHeight="14.4" x14ac:dyDescent="0.3"/>
  <cols>
    <col min="2" max="2" width="15.33203125" bestFit="1" customWidth="1"/>
    <col min="3" max="3" width="20.109375" bestFit="1" customWidth="1"/>
    <col min="4" max="4" width="15.6640625" bestFit="1" customWidth="1"/>
    <col min="5" max="5" width="20.44140625" bestFit="1" customWidth="1"/>
    <col min="6" max="6" width="16.5546875" bestFit="1" customWidth="1"/>
    <col min="7" max="7" width="15.6640625" bestFit="1" customWidth="1"/>
    <col min="8" max="8" width="16.77734375" bestFit="1" customWidth="1"/>
    <col min="9" max="9" width="18.33203125" bestFit="1" customWidth="1"/>
    <col min="10" max="10" width="20.109375" customWidth="1"/>
    <col min="11" max="11" width="14.6640625" bestFit="1" customWidth="1"/>
    <col min="12" max="13" width="14.6640625" customWidth="1"/>
    <col min="14" max="14" width="15" bestFit="1" customWidth="1"/>
  </cols>
  <sheetData>
    <row r="1" spans="1:20" x14ac:dyDescent="0.3">
      <c r="A1" t="s">
        <v>180</v>
      </c>
      <c r="B1" t="s">
        <v>181</v>
      </c>
      <c r="C1" t="s">
        <v>184</v>
      </c>
      <c r="D1" t="s">
        <v>182</v>
      </c>
      <c r="E1" t="s">
        <v>183</v>
      </c>
      <c r="F1" t="s">
        <v>187</v>
      </c>
      <c r="G1" t="s">
        <v>188</v>
      </c>
      <c r="H1" t="s">
        <v>189</v>
      </c>
      <c r="I1" t="s">
        <v>186</v>
      </c>
      <c r="J1" t="s">
        <v>190</v>
      </c>
      <c r="K1" t="s">
        <v>192</v>
      </c>
      <c r="L1" t="s">
        <v>193</v>
      </c>
      <c r="M1" t="s">
        <v>194</v>
      </c>
      <c r="N1" t="s">
        <v>185</v>
      </c>
    </row>
    <row r="2" spans="1:20" ht="14.4" customHeight="1" x14ac:dyDescent="0.3">
      <c r="A2" s="1">
        <v>38698</v>
      </c>
      <c r="B2">
        <v>62.26</v>
      </c>
      <c r="D2">
        <f t="shared" ref="D2:D65" si="0">WEEKDAY(A2,2)</f>
        <v>1</v>
      </c>
      <c r="Q2" s="3" t="s">
        <v>191</v>
      </c>
      <c r="R2" s="3"/>
      <c r="S2" s="3"/>
      <c r="T2" s="3"/>
    </row>
    <row r="3" spans="1:20" x14ac:dyDescent="0.3">
      <c r="A3" s="1">
        <v>38699</v>
      </c>
      <c r="B3">
        <v>62.31</v>
      </c>
      <c r="D3">
        <f t="shared" si="0"/>
        <v>2</v>
      </c>
      <c r="J3">
        <f t="shared" ref="J3:J66" si="1">C2</f>
        <v>0</v>
      </c>
      <c r="Q3" s="3"/>
      <c r="R3" s="3"/>
      <c r="S3" s="3"/>
      <c r="T3" s="3"/>
    </row>
    <row r="4" spans="1:20" x14ac:dyDescent="0.3">
      <c r="A4" s="1">
        <v>38700</v>
      </c>
      <c r="B4">
        <v>61.87</v>
      </c>
      <c r="D4">
        <f t="shared" si="0"/>
        <v>3</v>
      </c>
      <c r="J4">
        <f t="shared" si="1"/>
        <v>0</v>
      </c>
      <c r="Q4" s="3"/>
      <c r="R4" s="3"/>
      <c r="S4" s="3"/>
      <c r="T4" s="3"/>
    </row>
    <row r="5" spans="1:20" x14ac:dyDescent="0.3">
      <c r="A5" s="1">
        <v>38701</v>
      </c>
      <c r="B5">
        <v>61.1</v>
      </c>
      <c r="D5">
        <f t="shared" si="0"/>
        <v>4</v>
      </c>
      <c r="J5">
        <f t="shared" si="1"/>
        <v>0</v>
      </c>
      <c r="Q5" s="3"/>
      <c r="R5" s="3"/>
      <c r="S5" s="3"/>
      <c r="T5" s="3"/>
    </row>
    <row r="6" spans="1:20" x14ac:dyDescent="0.3">
      <c r="A6" s="1">
        <v>38702</v>
      </c>
      <c r="B6">
        <v>59.05</v>
      </c>
      <c r="D6">
        <f t="shared" si="0"/>
        <v>5</v>
      </c>
      <c r="J6">
        <f t="shared" si="1"/>
        <v>0</v>
      </c>
    </row>
    <row r="7" spans="1:20" x14ac:dyDescent="0.3">
      <c r="A7" s="1">
        <v>38705</v>
      </c>
      <c r="B7">
        <v>58.05</v>
      </c>
      <c r="D7">
        <f t="shared" si="0"/>
        <v>1</v>
      </c>
      <c r="E7" s="1">
        <f t="shared" ref="E7:E70" si="2"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$3507,$A$2:$A$3507,"="&amp;E7)=0,IF(SUMIFS($B$2:$B$3507,$A$2:$A$3507,"="&amp;F7)=0,IF(SUMIFS($B$2:$B$3507,$A$2:$A$3507,"="&amp;G7)=0,SUMIFS($B$2:$B$3507,$A$2:$A$3507,"="&amp;H7),SUMIFS($B$2:$B$3507,$A$2:$A$3507,"="&amp;G7)),SUMIFS($B$2:$B$3507,$A$2:$A$3507,"="&amp;F7)),SUMIFS($B$2:$B$3507,$A$2:$A$3507,"="&amp;E7))</f>
        <v>62.26</v>
      </c>
      <c r="J7">
        <f t="shared" si="1"/>
        <v>0</v>
      </c>
      <c r="K7" s="2">
        <f t="shared" ref="K7:K70" si="3">SUMIFS($J$2:$J$3507,$A$2:$A$3507,"&gt;"&amp;E7,$A$2:$A$3507,"&lt;="&amp;A7)</f>
        <v>0</v>
      </c>
      <c r="L7" s="2"/>
      <c r="M7" s="2"/>
    </row>
    <row r="8" spans="1:20" x14ac:dyDescent="0.3">
      <c r="A8" s="1">
        <v>38706</v>
      </c>
      <c r="B8">
        <v>58.09</v>
      </c>
      <c r="D8">
        <f t="shared" si="0"/>
        <v>2</v>
      </c>
      <c r="E8" s="1">
        <f t="shared" si="2"/>
        <v>38699</v>
      </c>
      <c r="F8" s="1">
        <f t="shared" ref="F8:F71" si="4">E8-1</f>
        <v>38698</v>
      </c>
      <c r="G8" s="1">
        <f t="shared" ref="G8:G71" si="5">E8-2</f>
        <v>38697</v>
      </c>
      <c r="H8" s="1">
        <f t="shared" ref="H8:H71" si="6">E8-3</f>
        <v>38696</v>
      </c>
      <c r="I8" s="2">
        <f t="shared" ref="I8:I71" si="7">IF(SUMIFS($B$2:$B$3507,$A$2:$A$3507,"="&amp;E8)=0,IF(SUMIFS($B$2:$B$3507,$A$2:$A$3507,"="&amp;F8)=0,IF(SUMIFS($B$2:$B$3507,$A$2:$A$3507,"="&amp;G8)=0,SUMIFS($B$2:$B$3507,$A$2:$A$3507,"="&amp;H8),SUMIFS($B$2:$B$3507,$A$2:$A$3507,"="&amp;G8)),SUMIFS($B$2:$B$3507,$A$2:$A$3507,"="&amp;F8)),SUMIFS($B$2:$B$3507,$A$2:$A$3507,"="&amp;E8))</f>
        <v>62.31</v>
      </c>
      <c r="J8">
        <f t="shared" si="1"/>
        <v>0</v>
      </c>
      <c r="K8" s="2">
        <f t="shared" si="3"/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-7.0128394551689466</v>
      </c>
    </row>
    <row r="9" spans="1:20" x14ac:dyDescent="0.3">
      <c r="A9" s="1">
        <v>38707</v>
      </c>
      <c r="B9">
        <v>58.56</v>
      </c>
      <c r="D9">
        <f t="shared" si="0"/>
        <v>3</v>
      </c>
      <c r="E9" s="1">
        <f t="shared" si="2"/>
        <v>38700</v>
      </c>
      <c r="F9" s="1">
        <f t="shared" si="4"/>
        <v>38699</v>
      </c>
      <c r="G9" s="1">
        <f t="shared" si="5"/>
        <v>38698</v>
      </c>
      <c r="H9" s="1">
        <f t="shared" si="6"/>
        <v>38697</v>
      </c>
      <c r="I9" s="2">
        <f t="shared" si="7"/>
        <v>61.87</v>
      </c>
      <c r="J9">
        <f t="shared" si="1"/>
        <v>0</v>
      </c>
      <c r="K9" s="2">
        <f t="shared" si="3"/>
        <v>0</v>
      </c>
      <c r="L9" s="2">
        <f t="shared" ref="L9:L71" si="8">IF(K9&lt;&gt;0,LOOKUP(K9,C3:C9,B3:B9),0)</f>
        <v>0</v>
      </c>
      <c r="M9" s="2">
        <f t="shared" ref="M9:M72" si="9">IF(K9&lt;&gt;0,L9/K9,1)</f>
        <v>1</v>
      </c>
      <c r="N9">
        <f t="shared" ref="N9:N72" si="10">LN(B9*M9/I9)*100</f>
        <v>-5.4983539889841255</v>
      </c>
    </row>
    <row r="10" spans="1:20" x14ac:dyDescent="0.3">
      <c r="A10" s="1">
        <v>38708</v>
      </c>
      <c r="B10">
        <v>58.28</v>
      </c>
      <c r="D10">
        <f t="shared" si="0"/>
        <v>4</v>
      </c>
      <c r="E10" s="1">
        <f t="shared" si="2"/>
        <v>38701</v>
      </c>
      <c r="F10" s="1">
        <f t="shared" si="4"/>
        <v>38700</v>
      </c>
      <c r="G10" s="1">
        <f t="shared" si="5"/>
        <v>38699</v>
      </c>
      <c r="H10" s="1">
        <f t="shared" si="6"/>
        <v>38698</v>
      </c>
      <c r="I10" s="2">
        <f t="shared" si="7"/>
        <v>61.1</v>
      </c>
      <c r="J10">
        <f t="shared" si="1"/>
        <v>0</v>
      </c>
      <c r="K10" s="2">
        <f t="shared" si="3"/>
        <v>0</v>
      </c>
      <c r="L10" s="2">
        <f t="shared" si="8"/>
        <v>0</v>
      </c>
      <c r="M10" s="2">
        <f t="shared" si="9"/>
        <v>1</v>
      </c>
      <c r="N10">
        <f t="shared" si="10"/>
        <v>-4.7252884850545618</v>
      </c>
    </row>
    <row r="11" spans="1:20" x14ac:dyDescent="0.3">
      <c r="A11" s="1">
        <v>38709</v>
      </c>
      <c r="B11">
        <v>58.43</v>
      </c>
      <c r="D11">
        <f t="shared" si="0"/>
        <v>5</v>
      </c>
      <c r="E11" s="1">
        <f t="shared" si="2"/>
        <v>38702</v>
      </c>
      <c r="F11" s="1">
        <f t="shared" si="4"/>
        <v>38701</v>
      </c>
      <c r="G11" s="1">
        <f t="shared" si="5"/>
        <v>38700</v>
      </c>
      <c r="H11" s="1">
        <f t="shared" si="6"/>
        <v>38699</v>
      </c>
      <c r="I11" s="2">
        <f t="shared" si="7"/>
        <v>59.05</v>
      </c>
      <c r="J11">
        <f t="shared" si="1"/>
        <v>0</v>
      </c>
      <c r="K11" s="2">
        <f t="shared" si="3"/>
        <v>0</v>
      </c>
      <c r="L11" s="2">
        <f t="shared" si="8"/>
        <v>0</v>
      </c>
      <c r="M11" s="2">
        <f t="shared" si="9"/>
        <v>1</v>
      </c>
      <c r="N11">
        <f t="shared" si="10"/>
        <v>-1.0555086077025635</v>
      </c>
    </row>
    <row r="12" spans="1:20" x14ac:dyDescent="0.3">
      <c r="A12" s="1">
        <v>38713</v>
      </c>
      <c r="B12">
        <v>58.16</v>
      </c>
      <c r="D12">
        <f t="shared" si="0"/>
        <v>2</v>
      </c>
      <c r="E12" s="1">
        <f t="shared" si="2"/>
        <v>38706</v>
      </c>
      <c r="F12" s="1">
        <f t="shared" si="4"/>
        <v>38705</v>
      </c>
      <c r="G12" s="1">
        <f t="shared" si="5"/>
        <v>38704</v>
      </c>
      <c r="H12" s="1">
        <f t="shared" si="6"/>
        <v>38703</v>
      </c>
      <c r="I12" s="2">
        <f t="shared" si="7"/>
        <v>58.09</v>
      </c>
      <c r="J12">
        <f t="shared" si="1"/>
        <v>0</v>
      </c>
      <c r="K12" s="2">
        <f t="shared" si="3"/>
        <v>0</v>
      </c>
      <c r="L12" s="2">
        <f t="shared" si="8"/>
        <v>0</v>
      </c>
      <c r="M12" s="2">
        <f t="shared" si="9"/>
        <v>1</v>
      </c>
      <c r="N12">
        <f t="shared" si="10"/>
        <v>0.12043012208225823</v>
      </c>
    </row>
    <row r="13" spans="1:20" x14ac:dyDescent="0.3">
      <c r="A13" s="1">
        <v>38714</v>
      </c>
      <c r="B13">
        <v>59.82</v>
      </c>
      <c r="D13">
        <f t="shared" si="0"/>
        <v>3</v>
      </c>
      <c r="E13" s="1">
        <f t="shared" si="2"/>
        <v>38707</v>
      </c>
      <c r="F13" s="1">
        <f t="shared" si="4"/>
        <v>38706</v>
      </c>
      <c r="G13" s="1">
        <f t="shared" si="5"/>
        <v>38705</v>
      </c>
      <c r="H13" s="1">
        <f t="shared" si="6"/>
        <v>38704</v>
      </c>
      <c r="I13" s="2">
        <f t="shared" si="7"/>
        <v>58.56</v>
      </c>
      <c r="J13">
        <f t="shared" si="1"/>
        <v>0</v>
      </c>
      <c r="K13" s="2">
        <f t="shared" si="3"/>
        <v>0</v>
      </c>
      <c r="L13" s="2">
        <f t="shared" si="8"/>
        <v>0</v>
      </c>
      <c r="M13" s="2">
        <f t="shared" si="9"/>
        <v>1</v>
      </c>
      <c r="N13">
        <f t="shared" si="10"/>
        <v>2.1288183548745909</v>
      </c>
    </row>
    <row r="14" spans="1:20" x14ac:dyDescent="0.3">
      <c r="A14" s="1">
        <v>38715</v>
      </c>
      <c r="B14">
        <v>60.32</v>
      </c>
      <c r="D14">
        <f t="shared" si="0"/>
        <v>4</v>
      </c>
      <c r="E14" s="1">
        <f t="shared" si="2"/>
        <v>38708</v>
      </c>
      <c r="F14" s="1">
        <f t="shared" si="4"/>
        <v>38707</v>
      </c>
      <c r="G14" s="1">
        <f t="shared" si="5"/>
        <v>38706</v>
      </c>
      <c r="H14" s="1">
        <f t="shared" si="6"/>
        <v>38705</v>
      </c>
      <c r="I14" s="2">
        <f t="shared" si="7"/>
        <v>58.28</v>
      </c>
      <c r="J14">
        <f t="shared" si="1"/>
        <v>0</v>
      </c>
      <c r="K14" s="2">
        <f t="shared" si="3"/>
        <v>0</v>
      </c>
      <c r="L14" s="2">
        <f t="shared" si="8"/>
        <v>0</v>
      </c>
      <c r="M14" s="2">
        <f t="shared" si="9"/>
        <v>1</v>
      </c>
      <c r="N14">
        <f t="shared" si="10"/>
        <v>3.4404742372696591</v>
      </c>
    </row>
    <row r="15" spans="1:20" x14ac:dyDescent="0.3">
      <c r="A15" s="1">
        <v>38716</v>
      </c>
      <c r="B15">
        <v>61.04</v>
      </c>
      <c r="D15">
        <f t="shared" si="0"/>
        <v>5</v>
      </c>
      <c r="E15" s="1">
        <f t="shared" si="2"/>
        <v>38709</v>
      </c>
      <c r="F15" s="1">
        <f t="shared" si="4"/>
        <v>38708</v>
      </c>
      <c r="G15" s="1">
        <f t="shared" si="5"/>
        <v>38707</v>
      </c>
      <c r="H15" s="1">
        <f t="shared" si="6"/>
        <v>38706</v>
      </c>
      <c r="I15" s="2">
        <f t="shared" si="7"/>
        <v>58.43</v>
      </c>
      <c r="J15">
        <f t="shared" si="1"/>
        <v>0</v>
      </c>
      <c r="K15" s="2">
        <f t="shared" si="3"/>
        <v>0</v>
      </c>
      <c r="L15" s="2">
        <f t="shared" si="8"/>
        <v>0</v>
      </c>
      <c r="M15" s="2">
        <f t="shared" si="9"/>
        <v>1</v>
      </c>
      <c r="N15">
        <f t="shared" si="10"/>
        <v>4.36999304098559</v>
      </c>
    </row>
    <row r="16" spans="1:20" x14ac:dyDescent="0.3">
      <c r="A16" s="1">
        <v>38720</v>
      </c>
      <c r="B16">
        <v>63.14</v>
      </c>
      <c r="D16">
        <f t="shared" si="0"/>
        <v>2</v>
      </c>
      <c r="E16" s="1">
        <f t="shared" si="2"/>
        <v>38713</v>
      </c>
      <c r="F16" s="1">
        <f t="shared" si="4"/>
        <v>38712</v>
      </c>
      <c r="G16" s="1">
        <f t="shared" si="5"/>
        <v>38711</v>
      </c>
      <c r="H16" s="1">
        <f t="shared" si="6"/>
        <v>38710</v>
      </c>
      <c r="I16" s="2">
        <f t="shared" si="7"/>
        <v>58.16</v>
      </c>
      <c r="J16">
        <f t="shared" si="1"/>
        <v>0</v>
      </c>
      <c r="K16" s="2">
        <f t="shared" si="3"/>
        <v>0</v>
      </c>
      <c r="L16" s="2">
        <f t="shared" si="8"/>
        <v>0</v>
      </c>
      <c r="M16" s="2">
        <f t="shared" si="9"/>
        <v>1</v>
      </c>
      <c r="N16">
        <f t="shared" si="10"/>
        <v>8.2156649904581815</v>
      </c>
    </row>
    <row r="17" spans="1:14" x14ac:dyDescent="0.3">
      <c r="A17" s="1">
        <v>38721</v>
      </c>
      <c r="B17">
        <v>63.42</v>
      </c>
      <c r="D17">
        <f t="shared" si="0"/>
        <v>3</v>
      </c>
      <c r="E17" s="1">
        <f t="shared" si="2"/>
        <v>38714</v>
      </c>
      <c r="F17" s="1">
        <f t="shared" si="4"/>
        <v>38713</v>
      </c>
      <c r="G17" s="1">
        <f t="shared" si="5"/>
        <v>38712</v>
      </c>
      <c r="H17" s="1">
        <f t="shared" si="6"/>
        <v>38711</v>
      </c>
      <c r="I17" s="2">
        <f t="shared" si="7"/>
        <v>59.82</v>
      </c>
      <c r="J17">
        <f t="shared" si="1"/>
        <v>0</v>
      </c>
      <c r="K17" s="2">
        <f t="shared" si="3"/>
        <v>0</v>
      </c>
      <c r="L17" s="2">
        <f t="shared" si="8"/>
        <v>0</v>
      </c>
      <c r="M17" s="2">
        <f t="shared" si="9"/>
        <v>1</v>
      </c>
      <c r="N17">
        <f t="shared" si="10"/>
        <v>5.8439215908399307</v>
      </c>
    </row>
    <row r="18" spans="1:14" x14ac:dyDescent="0.3">
      <c r="A18" s="1">
        <v>38722</v>
      </c>
      <c r="B18">
        <v>62.79</v>
      </c>
      <c r="D18">
        <f t="shared" si="0"/>
        <v>4</v>
      </c>
      <c r="E18" s="1">
        <f t="shared" si="2"/>
        <v>38715</v>
      </c>
      <c r="F18" s="1">
        <f t="shared" si="4"/>
        <v>38714</v>
      </c>
      <c r="G18" s="1">
        <f t="shared" si="5"/>
        <v>38713</v>
      </c>
      <c r="H18" s="1">
        <f t="shared" si="6"/>
        <v>38712</v>
      </c>
      <c r="I18" s="2">
        <f t="shared" si="7"/>
        <v>60.32</v>
      </c>
      <c r="J18">
        <f t="shared" si="1"/>
        <v>0</v>
      </c>
      <c r="K18" s="2">
        <f t="shared" si="3"/>
        <v>0</v>
      </c>
      <c r="L18" s="2">
        <f t="shared" si="8"/>
        <v>0</v>
      </c>
      <c r="M18" s="2">
        <f t="shared" si="9"/>
        <v>1</v>
      </c>
      <c r="N18">
        <f t="shared" si="10"/>
        <v>4.013210142631741</v>
      </c>
    </row>
    <row r="19" spans="1:14" x14ac:dyDescent="0.3">
      <c r="A19" s="1">
        <v>38723</v>
      </c>
      <c r="B19">
        <v>64.209999999999994</v>
      </c>
      <c r="D19">
        <f t="shared" si="0"/>
        <v>5</v>
      </c>
      <c r="E19" s="1">
        <f t="shared" si="2"/>
        <v>38716</v>
      </c>
      <c r="F19" s="1">
        <f t="shared" si="4"/>
        <v>38715</v>
      </c>
      <c r="G19" s="1">
        <f t="shared" si="5"/>
        <v>38714</v>
      </c>
      <c r="H19" s="1">
        <f t="shared" si="6"/>
        <v>38713</v>
      </c>
      <c r="I19" s="2">
        <f t="shared" si="7"/>
        <v>61.04</v>
      </c>
      <c r="J19">
        <f t="shared" si="1"/>
        <v>0</v>
      </c>
      <c r="K19" s="2">
        <f t="shared" si="3"/>
        <v>0</v>
      </c>
      <c r="L19" s="2">
        <f t="shared" si="8"/>
        <v>0</v>
      </c>
      <c r="M19" s="2">
        <f t="shared" si="9"/>
        <v>1</v>
      </c>
      <c r="N19">
        <f t="shared" si="10"/>
        <v>5.0629574829755333</v>
      </c>
    </row>
    <row r="20" spans="1:14" x14ac:dyDescent="0.3">
      <c r="A20" s="1">
        <v>38726</v>
      </c>
      <c r="B20">
        <v>63.5</v>
      </c>
      <c r="C20" s="2">
        <v>64.349999999999994</v>
      </c>
      <c r="D20">
        <f t="shared" si="0"/>
        <v>1</v>
      </c>
      <c r="E20" s="1">
        <f t="shared" si="2"/>
        <v>38719</v>
      </c>
      <c r="F20" s="1">
        <f t="shared" si="4"/>
        <v>38718</v>
      </c>
      <c r="G20" s="1">
        <f t="shared" si="5"/>
        <v>38717</v>
      </c>
      <c r="H20" s="1">
        <f t="shared" si="6"/>
        <v>38716</v>
      </c>
      <c r="I20" s="2">
        <f t="shared" si="7"/>
        <v>61.04</v>
      </c>
      <c r="J20">
        <f t="shared" si="1"/>
        <v>0</v>
      </c>
      <c r="K20" s="2">
        <f t="shared" si="3"/>
        <v>0</v>
      </c>
      <c r="L20" s="2">
        <f t="shared" si="8"/>
        <v>0</v>
      </c>
      <c r="M20" s="2">
        <f t="shared" si="9"/>
        <v>1</v>
      </c>
      <c r="N20">
        <f t="shared" si="10"/>
        <v>3.9510518922444358</v>
      </c>
    </row>
    <row r="21" spans="1:14" x14ac:dyDescent="0.3">
      <c r="A21" s="1">
        <v>38727</v>
      </c>
      <c r="B21" s="2">
        <v>64.099999999999994</v>
      </c>
      <c r="D21">
        <f t="shared" si="0"/>
        <v>2</v>
      </c>
      <c r="E21" s="1">
        <f t="shared" si="2"/>
        <v>38720</v>
      </c>
      <c r="F21" s="1">
        <f t="shared" si="4"/>
        <v>38719</v>
      </c>
      <c r="G21" s="1">
        <f t="shared" si="5"/>
        <v>38718</v>
      </c>
      <c r="H21" s="1">
        <f t="shared" si="6"/>
        <v>38717</v>
      </c>
      <c r="I21" s="2">
        <f t="shared" si="7"/>
        <v>63.14</v>
      </c>
      <c r="J21" s="2">
        <f t="shared" si="1"/>
        <v>64.349999999999994</v>
      </c>
      <c r="K21" s="2">
        <f t="shared" si="3"/>
        <v>64.349999999999994</v>
      </c>
      <c r="L21" s="2">
        <f t="shared" si="8"/>
        <v>63.5</v>
      </c>
      <c r="M21" s="2">
        <f t="shared" si="9"/>
        <v>0.98679098679098687</v>
      </c>
      <c r="N21">
        <f>LN(B21*M21/I21)*100</f>
        <v>0.17928526532890043</v>
      </c>
    </row>
    <row r="22" spans="1:14" x14ac:dyDescent="0.3">
      <c r="A22" s="1">
        <v>38728</v>
      </c>
      <c r="B22" s="2">
        <v>64.45</v>
      </c>
      <c r="D22">
        <f t="shared" si="0"/>
        <v>3</v>
      </c>
      <c r="E22" s="1">
        <f t="shared" si="2"/>
        <v>38721</v>
      </c>
      <c r="F22" s="1">
        <f t="shared" si="4"/>
        <v>38720</v>
      </c>
      <c r="G22" s="1">
        <f t="shared" si="5"/>
        <v>38719</v>
      </c>
      <c r="H22" s="1">
        <f t="shared" si="6"/>
        <v>38718</v>
      </c>
      <c r="I22" s="2">
        <f t="shared" si="7"/>
        <v>63.42</v>
      </c>
      <c r="J22">
        <f t="shared" si="1"/>
        <v>0</v>
      </c>
      <c r="K22" s="2">
        <f t="shared" si="3"/>
        <v>64.349999999999994</v>
      </c>
      <c r="L22" s="2">
        <f t="shared" si="8"/>
        <v>63.5</v>
      </c>
      <c r="M22" s="2">
        <f t="shared" si="9"/>
        <v>0.98679098679098687</v>
      </c>
      <c r="N22">
        <f t="shared" si="10"/>
        <v>0.28134321315054606</v>
      </c>
    </row>
    <row r="23" spans="1:14" x14ac:dyDescent="0.3">
      <c r="A23" s="1">
        <v>38729</v>
      </c>
      <c r="B23" s="2">
        <v>64.489999999999995</v>
      </c>
      <c r="D23">
        <f t="shared" si="0"/>
        <v>4</v>
      </c>
      <c r="E23" s="1">
        <f t="shared" si="2"/>
        <v>38722</v>
      </c>
      <c r="F23" s="1">
        <f t="shared" si="4"/>
        <v>38721</v>
      </c>
      <c r="G23" s="1">
        <f t="shared" si="5"/>
        <v>38720</v>
      </c>
      <c r="H23" s="1">
        <f t="shared" si="6"/>
        <v>38719</v>
      </c>
      <c r="I23" s="2">
        <f t="shared" si="7"/>
        <v>62.79</v>
      </c>
      <c r="J23">
        <f t="shared" si="1"/>
        <v>0</v>
      </c>
      <c r="K23" s="2">
        <f t="shared" si="3"/>
        <v>64.349999999999994</v>
      </c>
      <c r="L23" s="2">
        <f t="shared" si="8"/>
        <v>63.5</v>
      </c>
      <c r="M23" s="2">
        <f t="shared" si="9"/>
        <v>0.98679098679098687</v>
      </c>
      <c r="N23">
        <f t="shared" si="10"/>
        <v>1.3417319752778287</v>
      </c>
    </row>
    <row r="24" spans="1:14" x14ac:dyDescent="0.3">
      <c r="A24" s="1">
        <v>38730</v>
      </c>
      <c r="B24" s="2">
        <v>64.58</v>
      </c>
      <c r="D24">
        <f t="shared" si="0"/>
        <v>5</v>
      </c>
      <c r="E24" s="1">
        <f t="shared" si="2"/>
        <v>38723</v>
      </c>
      <c r="F24" s="1">
        <f t="shared" si="4"/>
        <v>38722</v>
      </c>
      <c r="G24" s="1">
        <f t="shared" si="5"/>
        <v>38721</v>
      </c>
      <c r="H24" s="1">
        <f t="shared" si="6"/>
        <v>38720</v>
      </c>
      <c r="I24" s="2">
        <f t="shared" si="7"/>
        <v>64.209999999999994</v>
      </c>
      <c r="J24">
        <f t="shared" si="1"/>
        <v>0</v>
      </c>
      <c r="K24" s="2">
        <f t="shared" si="3"/>
        <v>64.349999999999994</v>
      </c>
      <c r="L24" s="2">
        <f t="shared" si="8"/>
        <v>63.5</v>
      </c>
      <c r="M24" s="2">
        <f t="shared" si="9"/>
        <v>0.98679098679098687</v>
      </c>
      <c r="N24">
        <f t="shared" si="10"/>
        <v>-0.75512246193174559</v>
      </c>
    </row>
    <row r="25" spans="1:14" x14ac:dyDescent="0.3">
      <c r="A25" s="1">
        <v>38734</v>
      </c>
      <c r="B25" s="2">
        <v>66.94</v>
      </c>
      <c r="D25">
        <f t="shared" si="0"/>
        <v>2</v>
      </c>
      <c r="E25" s="1">
        <f t="shared" si="2"/>
        <v>38727</v>
      </c>
      <c r="F25" s="1">
        <f t="shared" si="4"/>
        <v>38726</v>
      </c>
      <c r="G25" s="1">
        <f t="shared" si="5"/>
        <v>38725</v>
      </c>
      <c r="H25" s="1">
        <f t="shared" si="6"/>
        <v>38724</v>
      </c>
      <c r="I25" s="2">
        <f t="shared" si="7"/>
        <v>64.099999999999994</v>
      </c>
      <c r="J25">
        <f t="shared" si="1"/>
        <v>0</v>
      </c>
      <c r="K25" s="2">
        <f t="shared" si="3"/>
        <v>0</v>
      </c>
      <c r="L25" s="2">
        <f t="shared" si="8"/>
        <v>0</v>
      </c>
      <c r="M25" s="2">
        <f t="shared" si="9"/>
        <v>1</v>
      </c>
      <c r="N25">
        <f t="shared" si="10"/>
        <v>4.335233185655623</v>
      </c>
    </row>
    <row r="26" spans="1:14" x14ac:dyDescent="0.3">
      <c r="A26" s="1">
        <v>38735</v>
      </c>
      <c r="B26" s="2">
        <v>66.25</v>
      </c>
      <c r="D26">
        <f t="shared" si="0"/>
        <v>3</v>
      </c>
      <c r="E26" s="1">
        <f t="shared" si="2"/>
        <v>38728</v>
      </c>
      <c r="F26" s="1">
        <f t="shared" si="4"/>
        <v>38727</v>
      </c>
      <c r="G26" s="1">
        <f t="shared" si="5"/>
        <v>38726</v>
      </c>
      <c r="H26" s="1">
        <f t="shared" si="6"/>
        <v>38725</v>
      </c>
      <c r="I26" s="2">
        <f t="shared" si="7"/>
        <v>64.45</v>
      </c>
      <c r="J26">
        <f t="shared" si="1"/>
        <v>0</v>
      </c>
      <c r="K26" s="2">
        <f t="shared" si="3"/>
        <v>0</v>
      </c>
      <c r="L26" s="2">
        <f t="shared" si="8"/>
        <v>0</v>
      </c>
      <c r="M26" s="2">
        <f t="shared" si="9"/>
        <v>1</v>
      </c>
      <c r="N26">
        <f t="shared" si="10"/>
        <v>2.7545735481135245</v>
      </c>
    </row>
    <row r="27" spans="1:14" x14ac:dyDescent="0.3">
      <c r="A27" s="1">
        <v>38736</v>
      </c>
      <c r="B27" s="2">
        <v>67.19</v>
      </c>
      <c r="D27">
        <f t="shared" si="0"/>
        <v>4</v>
      </c>
      <c r="E27" s="1">
        <f t="shared" si="2"/>
        <v>38729</v>
      </c>
      <c r="F27" s="1">
        <f t="shared" si="4"/>
        <v>38728</v>
      </c>
      <c r="G27" s="1">
        <f t="shared" si="5"/>
        <v>38727</v>
      </c>
      <c r="H27" s="1">
        <f t="shared" si="6"/>
        <v>38726</v>
      </c>
      <c r="I27" s="2">
        <f t="shared" si="7"/>
        <v>64.489999999999995</v>
      </c>
      <c r="J27">
        <f t="shared" si="1"/>
        <v>0</v>
      </c>
      <c r="K27" s="2">
        <f t="shared" si="3"/>
        <v>0</v>
      </c>
      <c r="L27" s="2">
        <f t="shared" si="8"/>
        <v>0</v>
      </c>
      <c r="M27" s="2">
        <f t="shared" si="9"/>
        <v>1</v>
      </c>
      <c r="N27">
        <f t="shared" si="10"/>
        <v>4.1014253909772673</v>
      </c>
    </row>
    <row r="28" spans="1:14" x14ac:dyDescent="0.3">
      <c r="A28" s="1">
        <v>38737</v>
      </c>
      <c r="B28" s="2">
        <v>68.48</v>
      </c>
      <c r="D28">
        <f t="shared" si="0"/>
        <v>5</v>
      </c>
      <c r="E28" s="1">
        <f t="shared" si="2"/>
        <v>38730</v>
      </c>
      <c r="F28" s="1">
        <f t="shared" si="4"/>
        <v>38729</v>
      </c>
      <c r="G28" s="1">
        <f t="shared" si="5"/>
        <v>38728</v>
      </c>
      <c r="H28" s="1">
        <f t="shared" si="6"/>
        <v>38727</v>
      </c>
      <c r="I28" s="2">
        <f t="shared" si="7"/>
        <v>64.58</v>
      </c>
      <c r="J28">
        <f t="shared" si="1"/>
        <v>0</v>
      </c>
      <c r="K28" s="2">
        <f t="shared" si="3"/>
        <v>0</v>
      </c>
      <c r="L28" s="2">
        <f t="shared" si="8"/>
        <v>0</v>
      </c>
      <c r="M28" s="2">
        <f t="shared" si="9"/>
        <v>1</v>
      </c>
      <c r="N28">
        <f t="shared" si="10"/>
        <v>5.8636966503357506</v>
      </c>
    </row>
    <row r="29" spans="1:14" x14ac:dyDescent="0.3">
      <c r="A29" s="1">
        <v>38740</v>
      </c>
      <c r="B29" s="2">
        <v>68.099999999999994</v>
      </c>
      <c r="D29">
        <f t="shared" si="0"/>
        <v>1</v>
      </c>
      <c r="E29" s="1">
        <f t="shared" si="2"/>
        <v>38733</v>
      </c>
      <c r="F29" s="1">
        <f t="shared" si="4"/>
        <v>38732</v>
      </c>
      <c r="G29" s="1">
        <f t="shared" si="5"/>
        <v>38731</v>
      </c>
      <c r="H29" s="1">
        <f t="shared" si="6"/>
        <v>38730</v>
      </c>
      <c r="I29" s="2">
        <f t="shared" si="7"/>
        <v>64.58</v>
      </c>
      <c r="J29">
        <f t="shared" si="1"/>
        <v>0</v>
      </c>
      <c r="K29" s="2">
        <f t="shared" si="3"/>
        <v>0</v>
      </c>
      <c r="L29" s="2">
        <f t="shared" si="8"/>
        <v>0</v>
      </c>
      <c r="M29" s="2">
        <f t="shared" si="9"/>
        <v>1</v>
      </c>
      <c r="N29">
        <f t="shared" si="10"/>
        <v>5.3072447825337434</v>
      </c>
    </row>
    <row r="30" spans="1:14" x14ac:dyDescent="0.3">
      <c r="A30" s="1">
        <v>38741</v>
      </c>
      <c r="B30" s="2">
        <v>67.06</v>
      </c>
      <c r="D30">
        <f t="shared" si="0"/>
        <v>2</v>
      </c>
      <c r="E30" s="1">
        <f t="shared" si="2"/>
        <v>38734</v>
      </c>
      <c r="F30" s="1">
        <f t="shared" si="4"/>
        <v>38733</v>
      </c>
      <c r="G30" s="1">
        <f t="shared" si="5"/>
        <v>38732</v>
      </c>
      <c r="H30" s="1">
        <f t="shared" si="6"/>
        <v>38731</v>
      </c>
      <c r="I30" s="2">
        <f t="shared" si="7"/>
        <v>66.94</v>
      </c>
      <c r="J30">
        <f t="shared" si="1"/>
        <v>0</v>
      </c>
      <c r="K30" s="2">
        <f t="shared" si="3"/>
        <v>0</v>
      </c>
      <c r="L30" s="2">
        <f t="shared" si="8"/>
        <v>0</v>
      </c>
      <c r="M30" s="2">
        <f t="shared" si="9"/>
        <v>1</v>
      </c>
      <c r="N30">
        <f t="shared" si="10"/>
        <v>0.17910452549019071</v>
      </c>
    </row>
    <row r="31" spans="1:14" x14ac:dyDescent="0.3">
      <c r="A31" s="1">
        <v>38742</v>
      </c>
      <c r="B31" s="2">
        <v>65.849999999999994</v>
      </c>
      <c r="D31">
        <f t="shared" si="0"/>
        <v>3</v>
      </c>
      <c r="E31" s="1">
        <f t="shared" si="2"/>
        <v>38735</v>
      </c>
      <c r="F31" s="1">
        <f t="shared" si="4"/>
        <v>38734</v>
      </c>
      <c r="G31" s="1">
        <f t="shared" si="5"/>
        <v>38733</v>
      </c>
      <c r="H31" s="1">
        <f t="shared" si="6"/>
        <v>38732</v>
      </c>
      <c r="I31" s="2">
        <f t="shared" si="7"/>
        <v>66.25</v>
      </c>
      <c r="J31">
        <f t="shared" si="1"/>
        <v>0</v>
      </c>
      <c r="K31" s="2">
        <f t="shared" si="3"/>
        <v>0</v>
      </c>
      <c r="L31" s="2">
        <f t="shared" si="8"/>
        <v>0</v>
      </c>
      <c r="M31" s="2">
        <f t="shared" si="9"/>
        <v>1</v>
      </c>
      <c r="N31">
        <f t="shared" si="10"/>
        <v>-0.60560366770415852</v>
      </c>
    </row>
    <row r="32" spans="1:14" x14ac:dyDescent="0.3">
      <c r="A32" s="1">
        <v>38743</v>
      </c>
      <c r="B32" s="2">
        <v>66.260000000000005</v>
      </c>
      <c r="D32">
        <f t="shared" si="0"/>
        <v>4</v>
      </c>
      <c r="E32" s="1">
        <f t="shared" si="2"/>
        <v>38736</v>
      </c>
      <c r="F32" s="1">
        <f t="shared" si="4"/>
        <v>38735</v>
      </c>
      <c r="G32" s="1">
        <f t="shared" si="5"/>
        <v>38734</v>
      </c>
      <c r="H32" s="1">
        <f t="shared" si="6"/>
        <v>38733</v>
      </c>
      <c r="I32" s="2">
        <f t="shared" si="7"/>
        <v>67.19</v>
      </c>
      <c r="J32">
        <f t="shared" si="1"/>
        <v>0</v>
      </c>
      <c r="K32" s="2">
        <f t="shared" si="3"/>
        <v>0</v>
      </c>
      <c r="L32" s="2">
        <f t="shared" si="8"/>
        <v>0</v>
      </c>
      <c r="M32" s="2">
        <f t="shared" si="9"/>
        <v>1</v>
      </c>
      <c r="N32">
        <f t="shared" si="10"/>
        <v>-1.3938030060308693</v>
      </c>
    </row>
    <row r="33" spans="1:14" x14ac:dyDescent="0.3">
      <c r="A33" s="1">
        <v>38744</v>
      </c>
      <c r="B33" s="2">
        <v>67.760000000000005</v>
      </c>
      <c r="D33">
        <f t="shared" si="0"/>
        <v>5</v>
      </c>
      <c r="E33" s="1">
        <f t="shared" si="2"/>
        <v>38737</v>
      </c>
      <c r="F33" s="1">
        <f t="shared" si="4"/>
        <v>38736</v>
      </c>
      <c r="G33" s="1">
        <f t="shared" si="5"/>
        <v>38735</v>
      </c>
      <c r="H33" s="1">
        <f t="shared" si="6"/>
        <v>38734</v>
      </c>
      <c r="I33" s="2">
        <f t="shared" si="7"/>
        <v>68.48</v>
      </c>
      <c r="J33">
        <f t="shared" si="1"/>
        <v>0</v>
      </c>
      <c r="K33" s="2">
        <f t="shared" si="3"/>
        <v>0</v>
      </c>
      <c r="L33" s="2">
        <f t="shared" si="8"/>
        <v>0</v>
      </c>
      <c r="M33" s="2">
        <f t="shared" si="9"/>
        <v>1</v>
      </c>
      <c r="N33">
        <f t="shared" si="10"/>
        <v>-1.0569681489687668</v>
      </c>
    </row>
    <row r="34" spans="1:14" x14ac:dyDescent="0.3">
      <c r="A34" s="1">
        <v>38747</v>
      </c>
      <c r="B34" s="2">
        <v>68.349999999999994</v>
      </c>
      <c r="D34">
        <f t="shared" si="0"/>
        <v>1</v>
      </c>
      <c r="E34" s="1">
        <f t="shared" si="2"/>
        <v>38740</v>
      </c>
      <c r="F34" s="1">
        <f t="shared" si="4"/>
        <v>38739</v>
      </c>
      <c r="G34" s="1">
        <f t="shared" si="5"/>
        <v>38738</v>
      </c>
      <c r="H34" s="1">
        <f t="shared" si="6"/>
        <v>38737</v>
      </c>
      <c r="I34" s="2">
        <f t="shared" si="7"/>
        <v>68.099999999999994</v>
      </c>
      <c r="J34">
        <f t="shared" si="1"/>
        <v>0</v>
      </c>
      <c r="K34" s="2">
        <f t="shared" si="3"/>
        <v>0</v>
      </c>
      <c r="L34" s="2">
        <f t="shared" si="8"/>
        <v>0</v>
      </c>
      <c r="M34" s="2">
        <f t="shared" si="9"/>
        <v>1</v>
      </c>
      <c r="N34">
        <f t="shared" si="10"/>
        <v>0.36643500144918023</v>
      </c>
    </row>
    <row r="35" spans="1:14" x14ac:dyDescent="0.3">
      <c r="A35" s="1">
        <v>38748</v>
      </c>
      <c r="B35" s="2">
        <v>67.92</v>
      </c>
      <c r="D35">
        <f t="shared" si="0"/>
        <v>2</v>
      </c>
      <c r="E35" s="1">
        <f t="shared" si="2"/>
        <v>38741</v>
      </c>
      <c r="F35" s="1">
        <f t="shared" si="4"/>
        <v>38740</v>
      </c>
      <c r="G35" s="1">
        <f t="shared" si="5"/>
        <v>38739</v>
      </c>
      <c r="H35" s="1">
        <f t="shared" si="6"/>
        <v>38738</v>
      </c>
      <c r="I35" s="2">
        <f t="shared" si="7"/>
        <v>67.06</v>
      </c>
      <c r="J35">
        <f t="shared" si="1"/>
        <v>0</v>
      </c>
      <c r="K35" s="2">
        <f t="shared" si="3"/>
        <v>0</v>
      </c>
      <c r="L35" s="2">
        <f t="shared" si="8"/>
        <v>0</v>
      </c>
      <c r="M35" s="2">
        <f t="shared" si="9"/>
        <v>1</v>
      </c>
      <c r="N35">
        <f t="shared" si="10"/>
        <v>1.2742800965009355</v>
      </c>
    </row>
    <row r="36" spans="1:14" x14ac:dyDescent="0.3">
      <c r="A36" s="1">
        <v>38749</v>
      </c>
      <c r="B36" s="2">
        <v>66.56</v>
      </c>
      <c r="D36">
        <f t="shared" si="0"/>
        <v>3</v>
      </c>
      <c r="E36" s="1">
        <f t="shared" si="2"/>
        <v>38742</v>
      </c>
      <c r="F36" s="1">
        <f t="shared" si="4"/>
        <v>38741</v>
      </c>
      <c r="G36" s="1">
        <f t="shared" si="5"/>
        <v>38740</v>
      </c>
      <c r="H36" s="1">
        <f t="shared" si="6"/>
        <v>38739</v>
      </c>
      <c r="I36" s="2">
        <f t="shared" si="7"/>
        <v>65.849999999999994</v>
      </c>
      <c r="J36">
        <f t="shared" si="1"/>
        <v>0</v>
      </c>
      <c r="K36" s="2">
        <f t="shared" si="3"/>
        <v>0</v>
      </c>
      <c r="L36" s="2">
        <f t="shared" si="8"/>
        <v>0</v>
      </c>
      <c r="M36" s="2">
        <f t="shared" si="9"/>
        <v>1</v>
      </c>
      <c r="N36">
        <f t="shared" si="10"/>
        <v>1.0724368323663263</v>
      </c>
    </row>
    <row r="37" spans="1:14" x14ac:dyDescent="0.3">
      <c r="A37" s="1">
        <v>38750</v>
      </c>
      <c r="B37" s="2">
        <v>64.680000000000007</v>
      </c>
      <c r="D37">
        <f t="shared" si="0"/>
        <v>4</v>
      </c>
      <c r="E37" s="1">
        <f t="shared" si="2"/>
        <v>38743</v>
      </c>
      <c r="F37" s="1">
        <f t="shared" si="4"/>
        <v>38742</v>
      </c>
      <c r="G37" s="1">
        <f t="shared" si="5"/>
        <v>38741</v>
      </c>
      <c r="H37" s="1">
        <f t="shared" si="6"/>
        <v>38740</v>
      </c>
      <c r="I37" s="2">
        <f t="shared" si="7"/>
        <v>66.260000000000005</v>
      </c>
      <c r="J37">
        <f t="shared" si="1"/>
        <v>0</v>
      </c>
      <c r="K37" s="2">
        <f t="shared" si="3"/>
        <v>0</v>
      </c>
      <c r="L37" s="2">
        <f t="shared" si="8"/>
        <v>0</v>
      </c>
      <c r="M37" s="2">
        <f t="shared" si="9"/>
        <v>1</v>
      </c>
      <c r="N37">
        <f t="shared" si="10"/>
        <v>-2.4134362162843712</v>
      </c>
    </row>
    <row r="38" spans="1:14" x14ac:dyDescent="0.3">
      <c r="A38" s="1">
        <v>38751</v>
      </c>
      <c r="B38" s="2">
        <v>65.37</v>
      </c>
      <c r="D38">
        <f t="shared" si="0"/>
        <v>5</v>
      </c>
      <c r="E38" s="1">
        <f t="shared" si="2"/>
        <v>38744</v>
      </c>
      <c r="F38" s="1">
        <f t="shared" si="4"/>
        <v>38743</v>
      </c>
      <c r="G38" s="1">
        <f t="shared" si="5"/>
        <v>38742</v>
      </c>
      <c r="H38" s="1">
        <f t="shared" si="6"/>
        <v>38741</v>
      </c>
      <c r="I38" s="2">
        <f t="shared" si="7"/>
        <v>67.760000000000005</v>
      </c>
      <c r="J38">
        <f t="shared" si="1"/>
        <v>0</v>
      </c>
      <c r="K38" s="2">
        <f t="shared" si="3"/>
        <v>0</v>
      </c>
      <c r="L38" s="2">
        <f t="shared" si="8"/>
        <v>0</v>
      </c>
      <c r="M38" s="2">
        <f t="shared" si="9"/>
        <v>1</v>
      </c>
      <c r="N38">
        <f t="shared" si="10"/>
        <v>-3.590861271916082</v>
      </c>
    </row>
    <row r="39" spans="1:14" x14ac:dyDescent="0.3">
      <c r="A39" s="1">
        <v>38754</v>
      </c>
      <c r="B39" s="2">
        <v>65.11</v>
      </c>
      <c r="D39">
        <f t="shared" si="0"/>
        <v>1</v>
      </c>
      <c r="E39" s="1">
        <f t="shared" si="2"/>
        <v>38747</v>
      </c>
      <c r="F39" s="1">
        <f t="shared" si="4"/>
        <v>38746</v>
      </c>
      <c r="G39" s="1">
        <f t="shared" si="5"/>
        <v>38745</v>
      </c>
      <c r="H39" s="1">
        <f t="shared" si="6"/>
        <v>38744</v>
      </c>
      <c r="I39" s="2">
        <f t="shared" si="7"/>
        <v>68.349999999999994</v>
      </c>
      <c r="J39">
        <f t="shared" si="1"/>
        <v>0</v>
      </c>
      <c r="K39" s="2">
        <f t="shared" si="3"/>
        <v>0</v>
      </c>
      <c r="L39" s="2">
        <f t="shared" si="8"/>
        <v>0</v>
      </c>
      <c r="M39" s="2">
        <f t="shared" si="9"/>
        <v>1</v>
      </c>
      <c r="N39">
        <f t="shared" si="10"/>
        <v>-4.8563415921187767</v>
      </c>
    </row>
    <row r="40" spans="1:14" x14ac:dyDescent="0.3">
      <c r="A40" s="1">
        <v>38755</v>
      </c>
      <c r="B40" s="2">
        <v>63.09</v>
      </c>
      <c r="D40">
        <f t="shared" si="0"/>
        <v>2</v>
      </c>
      <c r="E40" s="1">
        <f t="shared" si="2"/>
        <v>38748</v>
      </c>
      <c r="F40" s="1">
        <f t="shared" si="4"/>
        <v>38747</v>
      </c>
      <c r="G40" s="1">
        <f t="shared" si="5"/>
        <v>38746</v>
      </c>
      <c r="H40" s="1">
        <f t="shared" si="6"/>
        <v>38745</v>
      </c>
      <c r="I40" s="2">
        <f t="shared" si="7"/>
        <v>67.92</v>
      </c>
      <c r="J40">
        <f t="shared" si="1"/>
        <v>0</v>
      </c>
      <c r="K40" s="2">
        <f t="shared" si="3"/>
        <v>0</v>
      </c>
      <c r="L40" s="2">
        <f t="shared" si="8"/>
        <v>0</v>
      </c>
      <c r="M40" s="2">
        <f t="shared" si="9"/>
        <v>1</v>
      </c>
      <c r="N40">
        <f t="shared" si="10"/>
        <v>-7.3768263620373711</v>
      </c>
    </row>
    <row r="41" spans="1:14" x14ac:dyDescent="0.3">
      <c r="A41" s="1">
        <v>38756</v>
      </c>
      <c r="B41" s="2">
        <v>62.55</v>
      </c>
      <c r="D41">
        <f t="shared" si="0"/>
        <v>3</v>
      </c>
      <c r="E41" s="1">
        <f t="shared" si="2"/>
        <v>38749</v>
      </c>
      <c r="F41" s="1">
        <f t="shared" si="4"/>
        <v>38748</v>
      </c>
      <c r="G41" s="1">
        <f t="shared" si="5"/>
        <v>38747</v>
      </c>
      <c r="H41" s="1">
        <f t="shared" si="6"/>
        <v>38746</v>
      </c>
      <c r="I41" s="2">
        <f t="shared" si="7"/>
        <v>66.56</v>
      </c>
      <c r="J41">
        <f t="shared" si="1"/>
        <v>0</v>
      </c>
      <c r="K41" s="2">
        <f t="shared" si="3"/>
        <v>0</v>
      </c>
      <c r="L41" s="2">
        <f t="shared" si="8"/>
        <v>0</v>
      </c>
      <c r="M41" s="2">
        <f t="shared" si="9"/>
        <v>1</v>
      </c>
      <c r="N41">
        <f t="shared" si="10"/>
        <v>-6.2137559600033052</v>
      </c>
    </row>
    <row r="42" spans="1:14" x14ac:dyDescent="0.3">
      <c r="A42" s="1">
        <v>38757</v>
      </c>
      <c r="B42" s="2">
        <v>62.62</v>
      </c>
      <c r="C42">
        <v>63.59</v>
      </c>
      <c r="D42">
        <f t="shared" si="0"/>
        <v>4</v>
      </c>
      <c r="E42" s="1">
        <f t="shared" si="2"/>
        <v>38750</v>
      </c>
      <c r="F42" s="1">
        <f t="shared" si="4"/>
        <v>38749</v>
      </c>
      <c r="G42" s="1">
        <f t="shared" si="5"/>
        <v>38748</v>
      </c>
      <c r="H42" s="1">
        <f t="shared" si="6"/>
        <v>38747</v>
      </c>
      <c r="I42" s="2">
        <f t="shared" si="7"/>
        <v>64.680000000000007</v>
      </c>
      <c r="J42">
        <f t="shared" si="1"/>
        <v>0</v>
      </c>
      <c r="K42" s="2">
        <f t="shared" si="3"/>
        <v>0</v>
      </c>
      <c r="L42" s="2">
        <f t="shared" si="8"/>
        <v>0</v>
      </c>
      <c r="M42" s="2">
        <f t="shared" si="9"/>
        <v>1</v>
      </c>
      <c r="N42">
        <f t="shared" si="10"/>
        <v>-3.2367318810646633</v>
      </c>
    </row>
    <row r="43" spans="1:14" x14ac:dyDescent="0.3">
      <c r="A43" s="1">
        <v>38758</v>
      </c>
      <c r="B43">
        <v>62.86</v>
      </c>
      <c r="D43">
        <f t="shared" si="0"/>
        <v>5</v>
      </c>
      <c r="E43" s="1">
        <f t="shared" si="2"/>
        <v>38751</v>
      </c>
      <c r="F43" s="1">
        <f t="shared" si="4"/>
        <v>38750</v>
      </c>
      <c r="G43" s="1">
        <f t="shared" si="5"/>
        <v>38749</v>
      </c>
      <c r="H43" s="1">
        <f t="shared" si="6"/>
        <v>38748</v>
      </c>
      <c r="I43" s="2">
        <f t="shared" si="7"/>
        <v>65.37</v>
      </c>
      <c r="J43">
        <f t="shared" si="1"/>
        <v>63.59</v>
      </c>
      <c r="K43" s="2">
        <f t="shared" si="3"/>
        <v>63.59</v>
      </c>
      <c r="L43" s="2">
        <f t="shared" si="8"/>
        <v>62.62</v>
      </c>
      <c r="M43" s="2">
        <f t="shared" si="9"/>
        <v>0.98474602924988197</v>
      </c>
      <c r="N43">
        <f t="shared" si="10"/>
        <v>-5.4524915636273503</v>
      </c>
    </row>
    <row r="44" spans="1:14" x14ac:dyDescent="0.3">
      <c r="A44" s="1">
        <v>38761</v>
      </c>
      <c r="B44">
        <v>62.31</v>
      </c>
      <c r="D44">
        <f t="shared" si="0"/>
        <v>1</v>
      </c>
      <c r="E44" s="1">
        <f t="shared" si="2"/>
        <v>38754</v>
      </c>
      <c r="F44" s="1">
        <f t="shared" si="4"/>
        <v>38753</v>
      </c>
      <c r="G44" s="1">
        <f t="shared" si="5"/>
        <v>38752</v>
      </c>
      <c r="H44" s="1">
        <f t="shared" si="6"/>
        <v>38751</v>
      </c>
      <c r="I44" s="2">
        <f t="shared" si="7"/>
        <v>65.11</v>
      </c>
      <c r="J44">
        <f t="shared" si="1"/>
        <v>0</v>
      </c>
      <c r="K44" s="2">
        <f t="shared" si="3"/>
        <v>63.59</v>
      </c>
      <c r="L44" s="2">
        <f t="shared" si="8"/>
        <v>62.62</v>
      </c>
      <c r="M44" s="2">
        <f t="shared" si="9"/>
        <v>0.98474602924988197</v>
      </c>
      <c r="N44">
        <f t="shared" si="10"/>
        <v>-5.9327730073696916</v>
      </c>
    </row>
    <row r="45" spans="1:14" x14ac:dyDescent="0.3">
      <c r="A45" s="1">
        <v>38762</v>
      </c>
      <c r="B45">
        <v>61.03</v>
      </c>
      <c r="D45">
        <f t="shared" si="0"/>
        <v>2</v>
      </c>
      <c r="E45" s="1">
        <f t="shared" si="2"/>
        <v>38755</v>
      </c>
      <c r="F45" s="1">
        <f t="shared" si="4"/>
        <v>38754</v>
      </c>
      <c r="G45" s="1">
        <f t="shared" si="5"/>
        <v>38753</v>
      </c>
      <c r="H45" s="1">
        <f t="shared" si="6"/>
        <v>38752</v>
      </c>
      <c r="I45" s="2">
        <f t="shared" si="7"/>
        <v>63.09</v>
      </c>
      <c r="J45">
        <f t="shared" si="1"/>
        <v>0</v>
      </c>
      <c r="K45" s="2">
        <f t="shared" si="3"/>
        <v>63.59</v>
      </c>
      <c r="L45" s="2">
        <f t="shared" si="8"/>
        <v>62.62</v>
      </c>
      <c r="M45" s="2">
        <f t="shared" si="9"/>
        <v>0.98474602924988197</v>
      </c>
      <c r="N45">
        <f t="shared" si="10"/>
        <v>-4.8568241207371496</v>
      </c>
    </row>
    <row r="46" spans="1:14" x14ac:dyDescent="0.3">
      <c r="A46" s="1">
        <v>38763</v>
      </c>
      <c r="B46">
        <v>59.25</v>
      </c>
      <c r="D46">
        <f t="shared" si="0"/>
        <v>3</v>
      </c>
      <c r="E46" s="1">
        <f t="shared" si="2"/>
        <v>38756</v>
      </c>
      <c r="F46" s="1">
        <f t="shared" si="4"/>
        <v>38755</v>
      </c>
      <c r="G46" s="1">
        <f t="shared" si="5"/>
        <v>38754</v>
      </c>
      <c r="H46" s="1">
        <f t="shared" si="6"/>
        <v>38753</v>
      </c>
      <c r="I46" s="2">
        <f t="shared" si="7"/>
        <v>62.55</v>
      </c>
      <c r="J46">
        <f t="shared" si="1"/>
        <v>0</v>
      </c>
      <c r="K46" s="2">
        <f t="shared" si="3"/>
        <v>63.59</v>
      </c>
      <c r="L46" s="2">
        <f t="shared" si="8"/>
        <v>62.62</v>
      </c>
      <c r="M46" s="2">
        <f t="shared" si="9"/>
        <v>0.98474602924988197</v>
      </c>
      <c r="N46">
        <f t="shared" si="10"/>
        <v>-6.9571966278736337</v>
      </c>
    </row>
    <row r="47" spans="1:14" x14ac:dyDescent="0.3">
      <c r="A47" s="1">
        <v>38764</v>
      </c>
      <c r="B47">
        <v>60.13</v>
      </c>
      <c r="D47">
        <f t="shared" si="0"/>
        <v>4</v>
      </c>
      <c r="E47" s="1">
        <f t="shared" si="2"/>
        <v>38757</v>
      </c>
      <c r="F47" s="1">
        <f t="shared" si="4"/>
        <v>38756</v>
      </c>
      <c r="G47" s="1">
        <f t="shared" si="5"/>
        <v>38755</v>
      </c>
      <c r="H47" s="1">
        <f t="shared" si="6"/>
        <v>38754</v>
      </c>
      <c r="I47" s="2">
        <f t="shared" si="7"/>
        <v>62.62</v>
      </c>
      <c r="J47">
        <f t="shared" si="1"/>
        <v>0</v>
      </c>
      <c r="K47" s="2">
        <f t="shared" si="3"/>
        <v>63.59</v>
      </c>
      <c r="L47" s="2">
        <f t="shared" si="8"/>
        <v>62.62</v>
      </c>
      <c r="M47" s="2">
        <f t="shared" si="9"/>
        <v>0.98474602924988197</v>
      </c>
      <c r="N47">
        <f t="shared" si="10"/>
        <v>-5.5947340227839026</v>
      </c>
    </row>
    <row r="48" spans="1:14" x14ac:dyDescent="0.3">
      <c r="A48" s="1">
        <v>38765</v>
      </c>
      <c r="B48">
        <v>61.29</v>
      </c>
      <c r="D48">
        <f t="shared" si="0"/>
        <v>5</v>
      </c>
      <c r="E48" s="1">
        <f t="shared" si="2"/>
        <v>38758</v>
      </c>
      <c r="F48" s="1">
        <f t="shared" si="4"/>
        <v>38757</v>
      </c>
      <c r="G48" s="1">
        <f t="shared" si="5"/>
        <v>38756</v>
      </c>
      <c r="H48" s="1">
        <f t="shared" si="6"/>
        <v>38755</v>
      </c>
      <c r="I48" s="2">
        <f t="shared" si="7"/>
        <v>62.86</v>
      </c>
      <c r="J48">
        <f t="shared" si="1"/>
        <v>0</v>
      </c>
      <c r="K48" s="2">
        <f t="shared" si="3"/>
        <v>0</v>
      </c>
      <c r="L48" s="2">
        <f t="shared" si="8"/>
        <v>0</v>
      </c>
      <c r="M48" s="2">
        <f t="shared" si="9"/>
        <v>1</v>
      </c>
      <c r="N48">
        <f t="shared" si="10"/>
        <v>-2.529333387178121</v>
      </c>
    </row>
    <row r="49" spans="1:14" x14ac:dyDescent="0.3">
      <c r="A49" s="1">
        <v>38769</v>
      </c>
      <c r="B49">
        <v>62.74</v>
      </c>
      <c r="D49">
        <f t="shared" si="0"/>
        <v>2</v>
      </c>
      <c r="E49" s="1">
        <f t="shared" si="2"/>
        <v>38762</v>
      </c>
      <c r="F49" s="1">
        <f t="shared" si="4"/>
        <v>38761</v>
      </c>
      <c r="G49" s="1">
        <f t="shared" si="5"/>
        <v>38760</v>
      </c>
      <c r="H49" s="1">
        <f t="shared" si="6"/>
        <v>38759</v>
      </c>
      <c r="I49" s="2">
        <f t="shared" si="7"/>
        <v>61.03</v>
      </c>
      <c r="J49">
        <f t="shared" si="1"/>
        <v>0</v>
      </c>
      <c r="K49" s="2">
        <f t="shared" si="3"/>
        <v>0</v>
      </c>
      <c r="L49" s="2">
        <f t="shared" si="8"/>
        <v>0</v>
      </c>
      <c r="M49" s="2">
        <f t="shared" si="9"/>
        <v>1</v>
      </c>
      <c r="N49">
        <f t="shared" si="10"/>
        <v>2.7633656206128423</v>
      </c>
    </row>
    <row r="50" spans="1:14" x14ac:dyDescent="0.3">
      <c r="A50" s="1">
        <v>38770</v>
      </c>
      <c r="B50">
        <v>61.01</v>
      </c>
      <c r="D50">
        <f t="shared" si="0"/>
        <v>3</v>
      </c>
      <c r="E50" s="1">
        <f t="shared" si="2"/>
        <v>38763</v>
      </c>
      <c r="F50" s="1">
        <f t="shared" si="4"/>
        <v>38762</v>
      </c>
      <c r="G50" s="1">
        <f t="shared" si="5"/>
        <v>38761</v>
      </c>
      <c r="H50" s="1">
        <f t="shared" si="6"/>
        <v>38760</v>
      </c>
      <c r="I50" s="2">
        <f t="shared" si="7"/>
        <v>59.25</v>
      </c>
      <c r="J50">
        <f t="shared" si="1"/>
        <v>0</v>
      </c>
      <c r="K50" s="2">
        <f t="shared" si="3"/>
        <v>0</v>
      </c>
      <c r="L50" s="2">
        <f t="shared" si="8"/>
        <v>0</v>
      </c>
      <c r="M50" s="2">
        <f t="shared" si="9"/>
        <v>1</v>
      </c>
      <c r="N50">
        <f t="shared" si="10"/>
        <v>2.9272005148520432</v>
      </c>
    </row>
    <row r="51" spans="1:14" x14ac:dyDescent="0.3">
      <c r="A51" s="1">
        <v>38771</v>
      </c>
      <c r="B51">
        <v>60.54</v>
      </c>
      <c r="D51">
        <f t="shared" si="0"/>
        <v>4</v>
      </c>
      <c r="E51" s="1">
        <f t="shared" si="2"/>
        <v>38764</v>
      </c>
      <c r="F51" s="1">
        <f t="shared" si="4"/>
        <v>38763</v>
      </c>
      <c r="G51" s="1">
        <f t="shared" si="5"/>
        <v>38762</v>
      </c>
      <c r="H51" s="1">
        <f t="shared" si="6"/>
        <v>38761</v>
      </c>
      <c r="I51" s="2">
        <f t="shared" si="7"/>
        <v>60.13</v>
      </c>
      <c r="J51">
        <f t="shared" si="1"/>
        <v>0</v>
      </c>
      <c r="K51" s="2">
        <f t="shared" si="3"/>
        <v>0</v>
      </c>
      <c r="L51" s="2">
        <f t="shared" si="8"/>
        <v>0</v>
      </c>
      <c r="M51" s="2">
        <f t="shared" si="9"/>
        <v>1</v>
      </c>
      <c r="N51">
        <f t="shared" si="10"/>
        <v>0.67954185420951463</v>
      </c>
    </row>
    <row r="52" spans="1:14" x14ac:dyDescent="0.3">
      <c r="A52" s="1">
        <v>38772</v>
      </c>
      <c r="B52">
        <v>62.91</v>
      </c>
      <c r="D52">
        <f t="shared" si="0"/>
        <v>5</v>
      </c>
      <c r="E52" s="1">
        <f t="shared" si="2"/>
        <v>38765</v>
      </c>
      <c r="F52" s="1">
        <f t="shared" si="4"/>
        <v>38764</v>
      </c>
      <c r="G52" s="1">
        <f t="shared" si="5"/>
        <v>38763</v>
      </c>
      <c r="H52" s="1">
        <f t="shared" si="6"/>
        <v>38762</v>
      </c>
      <c r="I52" s="2">
        <f t="shared" si="7"/>
        <v>61.29</v>
      </c>
      <c r="J52">
        <f t="shared" si="1"/>
        <v>0</v>
      </c>
      <c r="K52" s="2">
        <f t="shared" si="3"/>
        <v>0</v>
      </c>
      <c r="L52" s="2">
        <f t="shared" si="8"/>
        <v>0</v>
      </c>
      <c r="M52" s="2">
        <f t="shared" si="9"/>
        <v>1</v>
      </c>
      <c r="N52">
        <f t="shared" si="10"/>
        <v>2.6088436084297872</v>
      </c>
    </row>
    <row r="53" spans="1:14" x14ac:dyDescent="0.3">
      <c r="A53" s="1">
        <v>38775</v>
      </c>
      <c r="B53">
        <v>61</v>
      </c>
      <c r="D53">
        <f t="shared" si="0"/>
        <v>1</v>
      </c>
      <c r="E53" s="1">
        <f t="shared" si="2"/>
        <v>38768</v>
      </c>
      <c r="F53" s="1">
        <f t="shared" si="4"/>
        <v>38767</v>
      </c>
      <c r="G53" s="1">
        <f t="shared" si="5"/>
        <v>38766</v>
      </c>
      <c r="H53" s="1">
        <f t="shared" si="6"/>
        <v>38765</v>
      </c>
      <c r="I53" s="2">
        <f t="shared" si="7"/>
        <v>61.29</v>
      </c>
      <c r="J53">
        <f t="shared" si="1"/>
        <v>0</v>
      </c>
      <c r="K53" s="2">
        <f t="shared" si="3"/>
        <v>0</v>
      </c>
      <c r="L53" s="2">
        <f t="shared" si="8"/>
        <v>0</v>
      </c>
      <c r="M53" s="2">
        <f t="shared" si="9"/>
        <v>1</v>
      </c>
      <c r="N53">
        <f t="shared" si="10"/>
        <v>-0.47428333243291565</v>
      </c>
    </row>
    <row r="54" spans="1:14" x14ac:dyDescent="0.3">
      <c r="A54" s="1">
        <v>38776</v>
      </c>
      <c r="B54">
        <v>61.41</v>
      </c>
      <c r="D54">
        <f t="shared" si="0"/>
        <v>2</v>
      </c>
      <c r="E54" s="1">
        <f t="shared" si="2"/>
        <v>38769</v>
      </c>
      <c r="F54" s="1">
        <f t="shared" si="4"/>
        <v>38768</v>
      </c>
      <c r="G54" s="1">
        <f t="shared" si="5"/>
        <v>38767</v>
      </c>
      <c r="H54" s="1">
        <f t="shared" si="6"/>
        <v>38766</v>
      </c>
      <c r="I54" s="2">
        <f t="shared" si="7"/>
        <v>62.74</v>
      </c>
      <c r="J54">
        <f t="shared" si="1"/>
        <v>0</v>
      </c>
      <c r="K54" s="2">
        <f t="shared" si="3"/>
        <v>0</v>
      </c>
      <c r="L54" s="2">
        <f t="shared" si="8"/>
        <v>0</v>
      </c>
      <c r="M54" s="2">
        <f t="shared" si="9"/>
        <v>1</v>
      </c>
      <c r="N54">
        <f t="shared" si="10"/>
        <v>-2.142651442122431</v>
      </c>
    </row>
    <row r="55" spans="1:14" x14ac:dyDescent="0.3">
      <c r="A55" s="1">
        <v>38777</v>
      </c>
      <c r="B55">
        <v>61.97</v>
      </c>
      <c r="D55">
        <f t="shared" si="0"/>
        <v>3</v>
      </c>
      <c r="E55" s="1">
        <f t="shared" si="2"/>
        <v>38770</v>
      </c>
      <c r="F55" s="1">
        <f t="shared" si="4"/>
        <v>38769</v>
      </c>
      <c r="G55" s="1">
        <f t="shared" si="5"/>
        <v>38768</v>
      </c>
      <c r="H55" s="1">
        <f t="shared" si="6"/>
        <v>38767</v>
      </c>
      <c r="I55" s="2">
        <f t="shared" si="7"/>
        <v>61.01</v>
      </c>
      <c r="J55">
        <f t="shared" si="1"/>
        <v>0</v>
      </c>
      <c r="K55" s="2">
        <f t="shared" si="3"/>
        <v>0</v>
      </c>
      <c r="L55" s="2">
        <f t="shared" si="8"/>
        <v>0</v>
      </c>
      <c r="M55" s="2">
        <f t="shared" si="9"/>
        <v>1</v>
      </c>
      <c r="N55">
        <f t="shared" si="10"/>
        <v>1.5612611810255159</v>
      </c>
    </row>
    <row r="56" spans="1:14" x14ac:dyDescent="0.3">
      <c r="A56" s="1">
        <v>38778</v>
      </c>
      <c r="B56">
        <v>63.36</v>
      </c>
      <c r="D56">
        <f t="shared" si="0"/>
        <v>4</v>
      </c>
      <c r="E56" s="1">
        <f t="shared" si="2"/>
        <v>38771</v>
      </c>
      <c r="F56" s="1">
        <f t="shared" si="4"/>
        <v>38770</v>
      </c>
      <c r="G56" s="1">
        <f t="shared" si="5"/>
        <v>38769</v>
      </c>
      <c r="H56" s="1">
        <f t="shared" si="6"/>
        <v>38768</v>
      </c>
      <c r="I56" s="2">
        <f t="shared" si="7"/>
        <v>60.54</v>
      </c>
      <c r="J56">
        <f t="shared" si="1"/>
        <v>0</v>
      </c>
      <c r="K56" s="2">
        <f t="shared" si="3"/>
        <v>0</v>
      </c>
      <c r="L56" s="2">
        <f t="shared" si="8"/>
        <v>0</v>
      </c>
      <c r="M56" s="2">
        <f t="shared" si="9"/>
        <v>1</v>
      </c>
      <c r="N56">
        <f t="shared" si="10"/>
        <v>4.5528443912597805</v>
      </c>
    </row>
    <row r="57" spans="1:14" x14ac:dyDescent="0.3">
      <c r="A57" s="1">
        <v>38779</v>
      </c>
      <c r="B57">
        <v>63.67</v>
      </c>
      <c r="D57">
        <f t="shared" si="0"/>
        <v>5</v>
      </c>
      <c r="E57" s="1">
        <f t="shared" si="2"/>
        <v>38772</v>
      </c>
      <c r="F57" s="1">
        <f t="shared" si="4"/>
        <v>38771</v>
      </c>
      <c r="G57" s="1">
        <f t="shared" si="5"/>
        <v>38770</v>
      </c>
      <c r="H57" s="1">
        <f t="shared" si="6"/>
        <v>38769</v>
      </c>
      <c r="I57" s="2">
        <f t="shared" si="7"/>
        <v>62.91</v>
      </c>
      <c r="J57">
        <f t="shared" si="1"/>
        <v>0</v>
      </c>
      <c r="K57" s="2">
        <f t="shared" si="3"/>
        <v>0</v>
      </c>
      <c r="L57" s="2">
        <f t="shared" si="8"/>
        <v>0</v>
      </c>
      <c r="M57" s="2">
        <f t="shared" si="9"/>
        <v>1</v>
      </c>
      <c r="N57">
        <f t="shared" si="10"/>
        <v>1.2008360446995754</v>
      </c>
    </row>
    <row r="58" spans="1:14" x14ac:dyDescent="0.3">
      <c r="A58" s="1">
        <v>38782</v>
      </c>
      <c r="B58">
        <v>62.41</v>
      </c>
      <c r="D58">
        <f t="shared" si="0"/>
        <v>1</v>
      </c>
      <c r="E58" s="1">
        <f t="shared" si="2"/>
        <v>38775</v>
      </c>
      <c r="F58" s="1">
        <f t="shared" si="4"/>
        <v>38774</v>
      </c>
      <c r="G58" s="1">
        <f t="shared" si="5"/>
        <v>38773</v>
      </c>
      <c r="H58" s="1">
        <f t="shared" si="6"/>
        <v>38772</v>
      </c>
      <c r="I58" s="2">
        <f t="shared" si="7"/>
        <v>61</v>
      </c>
      <c r="J58">
        <f t="shared" si="1"/>
        <v>0</v>
      </c>
      <c r="K58" s="2">
        <f t="shared" si="3"/>
        <v>0</v>
      </c>
      <c r="L58" s="2">
        <f t="shared" si="8"/>
        <v>0</v>
      </c>
      <c r="M58" s="2">
        <f t="shared" si="9"/>
        <v>1</v>
      </c>
      <c r="N58">
        <f t="shared" si="10"/>
        <v>2.2851654772640222</v>
      </c>
    </row>
    <row r="59" spans="1:14" x14ac:dyDescent="0.3">
      <c r="A59" s="1">
        <v>38783</v>
      </c>
      <c r="B59">
        <v>61.58</v>
      </c>
      <c r="D59">
        <f t="shared" si="0"/>
        <v>2</v>
      </c>
      <c r="E59" s="1">
        <f t="shared" si="2"/>
        <v>38776</v>
      </c>
      <c r="F59" s="1">
        <f t="shared" si="4"/>
        <v>38775</v>
      </c>
      <c r="G59" s="1">
        <f t="shared" si="5"/>
        <v>38774</v>
      </c>
      <c r="H59" s="1">
        <f t="shared" si="6"/>
        <v>38773</v>
      </c>
      <c r="I59" s="2">
        <f t="shared" si="7"/>
        <v>61.41</v>
      </c>
      <c r="J59">
        <f t="shared" si="1"/>
        <v>0</v>
      </c>
      <c r="K59" s="2">
        <f t="shared" si="3"/>
        <v>0</v>
      </c>
      <c r="L59" s="2">
        <f t="shared" si="8"/>
        <v>0</v>
      </c>
      <c r="M59" s="2">
        <f t="shared" si="9"/>
        <v>1</v>
      </c>
      <c r="N59">
        <f t="shared" si="10"/>
        <v>0.27644541550465268</v>
      </c>
    </row>
    <row r="60" spans="1:14" x14ac:dyDescent="0.3">
      <c r="A60" s="1">
        <v>38784</v>
      </c>
      <c r="B60">
        <v>60.02</v>
      </c>
      <c r="D60">
        <f t="shared" si="0"/>
        <v>3</v>
      </c>
      <c r="E60" s="1">
        <f t="shared" si="2"/>
        <v>38777</v>
      </c>
      <c r="F60" s="1">
        <f t="shared" si="4"/>
        <v>38776</v>
      </c>
      <c r="G60" s="1">
        <f t="shared" si="5"/>
        <v>38775</v>
      </c>
      <c r="H60" s="1">
        <f t="shared" si="6"/>
        <v>38774</v>
      </c>
      <c r="I60" s="2">
        <f t="shared" si="7"/>
        <v>61.97</v>
      </c>
      <c r="J60">
        <f t="shared" si="1"/>
        <v>0</v>
      </c>
      <c r="K60" s="2">
        <f t="shared" si="3"/>
        <v>0</v>
      </c>
      <c r="L60" s="2">
        <f t="shared" si="8"/>
        <v>0</v>
      </c>
      <c r="M60" s="2">
        <f t="shared" si="9"/>
        <v>1</v>
      </c>
      <c r="N60">
        <f t="shared" si="10"/>
        <v>-3.1972556961795027</v>
      </c>
    </row>
    <row r="61" spans="1:14" x14ac:dyDescent="0.3">
      <c r="A61" s="1">
        <v>38785</v>
      </c>
      <c r="B61">
        <v>60.47</v>
      </c>
      <c r="C61">
        <v>62.42</v>
      </c>
      <c r="D61">
        <f t="shared" si="0"/>
        <v>4</v>
      </c>
      <c r="E61" s="1">
        <f t="shared" si="2"/>
        <v>38778</v>
      </c>
      <c r="F61" s="1">
        <f t="shared" si="4"/>
        <v>38777</v>
      </c>
      <c r="G61" s="1">
        <f t="shared" si="5"/>
        <v>38776</v>
      </c>
      <c r="H61" s="1">
        <f t="shared" si="6"/>
        <v>38775</v>
      </c>
      <c r="I61" s="2">
        <f t="shared" si="7"/>
        <v>63.36</v>
      </c>
      <c r="J61">
        <f t="shared" si="1"/>
        <v>0</v>
      </c>
      <c r="K61" s="2">
        <f t="shared" si="3"/>
        <v>0</v>
      </c>
      <c r="L61" s="2">
        <f t="shared" si="8"/>
        <v>0</v>
      </c>
      <c r="M61" s="2">
        <f t="shared" si="9"/>
        <v>1</v>
      </c>
      <c r="N61">
        <f t="shared" si="10"/>
        <v>-4.6685373221048847</v>
      </c>
    </row>
    <row r="62" spans="1:14" x14ac:dyDescent="0.3">
      <c r="A62" s="1">
        <v>38786</v>
      </c>
      <c r="B62">
        <v>61.84</v>
      </c>
      <c r="D62">
        <f t="shared" si="0"/>
        <v>5</v>
      </c>
      <c r="E62" s="1">
        <f t="shared" si="2"/>
        <v>38779</v>
      </c>
      <c r="F62" s="1">
        <f t="shared" si="4"/>
        <v>38778</v>
      </c>
      <c r="G62" s="1">
        <f t="shared" si="5"/>
        <v>38777</v>
      </c>
      <c r="H62" s="1">
        <f t="shared" si="6"/>
        <v>38776</v>
      </c>
      <c r="I62" s="2">
        <f t="shared" si="7"/>
        <v>63.67</v>
      </c>
      <c r="J62">
        <f t="shared" si="1"/>
        <v>62.42</v>
      </c>
      <c r="K62" s="2">
        <f t="shared" si="3"/>
        <v>62.42</v>
      </c>
      <c r="L62" s="2">
        <f t="shared" si="8"/>
        <v>60.47</v>
      </c>
      <c r="M62" s="2">
        <f t="shared" si="9"/>
        <v>0.968760012816405</v>
      </c>
      <c r="N62">
        <f t="shared" si="10"/>
        <v>-6.0901452307279298</v>
      </c>
    </row>
    <row r="63" spans="1:14" x14ac:dyDescent="0.3">
      <c r="A63" s="1">
        <v>38789</v>
      </c>
      <c r="B63">
        <v>63.67</v>
      </c>
      <c r="D63">
        <f t="shared" si="0"/>
        <v>1</v>
      </c>
      <c r="E63" s="1">
        <f t="shared" si="2"/>
        <v>38782</v>
      </c>
      <c r="F63" s="1">
        <f t="shared" si="4"/>
        <v>38781</v>
      </c>
      <c r="G63" s="1">
        <f t="shared" si="5"/>
        <v>38780</v>
      </c>
      <c r="H63" s="1">
        <f t="shared" si="6"/>
        <v>38779</v>
      </c>
      <c r="I63" s="2">
        <f t="shared" si="7"/>
        <v>62.41</v>
      </c>
      <c r="J63">
        <f t="shared" si="1"/>
        <v>0</v>
      </c>
      <c r="K63" s="2">
        <f t="shared" si="3"/>
        <v>62.42</v>
      </c>
      <c r="L63" s="2">
        <f t="shared" si="8"/>
        <v>60.47</v>
      </c>
      <c r="M63" s="2">
        <f t="shared" si="9"/>
        <v>0.968760012816405</v>
      </c>
      <c r="N63">
        <f t="shared" si="10"/>
        <v>-1.1750387474529345</v>
      </c>
    </row>
    <row r="64" spans="1:14" x14ac:dyDescent="0.3">
      <c r="A64" s="1">
        <v>38790</v>
      </c>
      <c r="B64">
        <v>65.09</v>
      </c>
      <c r="D64">
        <f t="shared" si="0"/>
        <v>2</v>
      </c>
      <c r="E64" s="1">
        <f t="shared" si="2"/>
        <v>38783</v>
      </c>
      <c r="F64" s="1">
        <f t="shared" si="4"/>
        <v>38782</v>
      </c>
      <c r="G64" s="1">
        <f t="shared" si="5"/>
        <v>38781</v>
      </c>
      <c r="H64" s="1">
        <f t="shared" si="6"/>
        <v>38780</v>
      </c>
      <c r="I64" s="2">
        <f t="shared" si="7"/>
        <v>61.58</v>
      </c>
      <c r="J64">
        <f t="shared" si="1"/>
        <v>0</v>
      </c>
      <c r="K64" s="2">
        <f t="shared" si="3"/>
        <v>62.42</v>
      </c>
      <c r="L64" s="2">
        <f t="shared" si="8"/>
        <v>60.47</v>
      </c>
      <c r="M64" s="2">
        <f t="shared" si="9"/>
        <v>0.968760012816405</v>
      </c>
      <c r="N64">
        <f t="shared" si="10"/>
        <v>2.3695422530429844</v>
      </c>
    </row>
    <row r="65" spans="1:14" x14ac:dyDescent="0.3">
      <c r="A65" s="1">
        <v>38791</v>
      </c>
      <c r="B65">
        <v>63.84</v>
      </c>
      <c r="D65">
        <f t="shared" si="0"/>
        <v>3</v>
      </c>
      <c r="E65" s="1">
        <f t="shared" si="2"/>
        <v>38784</v>
      </c>
      <c r="F65" s="1">
        <f t="shared" si="4"/>
        <v>38783</v>
      </c>
      <c r="G65" s="1">
        <f t="shared" si="5"/>
        <v>38782</v>
      </c>
      <c r="H65" s="1">
        <f t="shared" si="6"/>
        <v>38781</v>
      </c>
      <c r="I65" s="2">
        <f t="shared" si="7"/>
        <v>60.02</v>
      </c>
      <c r="J65">
        <f t="shared" si="1"/>
        <v>0</v>
      </c>
      <c r="K65" s="2">
        <f t="shared" si="3"/>
        <v>62.42</v>
      </c>
      <c r="L65" s="2">
        <f t="shared" si="8"/>
        <v>60.47</v>
      </c>
      <c r="M65" s="2">
        <f t="shared" si="9"/>
        <v>0.968760012816405</v>
      </c>
      <c r="N65">
        <f t="shared" si="10"/>
        <v>2.9963750571820413</v>
      </c>
    </row>
    <row r="66" spans="1:14" x14ac:dyDescent="0.3">
      <c r="A66" s="1">
        <v>38792</v>
      </c>
      <c r="B66">
        <v>65.099999999999994</v>
      </c>
      <c r="D66">
        <f t="shared" ref="D66:D129" si="11">WEEKDAY(A66,2)</f>
        <v>4</v>
      </c>
      <c r="E66" s="1">
        <f t="shared" si="2"/>
        <v>38785</v>
      </c>
      <c r="F66" s="1">
        <f t="shared" si="4"/>
        <v>38784</v>
      </c>
      <c r="G66" s="1">
        <f t="shared" si="5"/>
        <v>38783</v>
      </c>
      <c r="H66" s="1">
        <f t="shared" si="6"/>
        <v>38782</v>
      </c>
      <c r="I66" s="2">
        <f t="shared" si="7"/>
        <v>60.47</v>
      </c>
      <c r="J66">
        <f t="shared" si="1"/>
        <v>0</v>
      </c>
      <c r="K66" s="2">
        <f t="shared" si="3"/>
        <v>62.42</v>
      </c>
      <c r="L66" s="2">
        <f t="shared" si="8"/>
        <v>60.47</v>
      </c>
      <c r="M66" s="2">
        <f t="shared" si="9"/>
        <v>0.968760012816405</v>
      </c>
      <c r="N66">
        <f t="shared" si="10"/>
        <v>4.203881237189016</v>
      </c>
    </row>
    <row r="67" spans="1:14" x14ac:dyDescent="0.3">
      <c r="A67" s="1">
        <v>38793</v>
      </c>
      <c r="B67">
        <v>64.2</v>
      </c>
      <c r="D67">
        <f t="shared" si="11"/>
        <v>5</v>
      </c>
      <c r="E67" s="1">
        <f t="shared" si="2"/>
        <v>38786</v>
      </c>
      <c r="F67" s="1">
        <f t="shared" si="4"/>
        <v>38785</v>
      </c>
      <c r="G67" s="1">
        <f t="shared" si="5"/>
        <v>38784</v>
      </c>
      <c r="H67" s="1">
        <f t="shared" si="6"/>
        <v>38783</v>
      </c>
      <c r="I67" s="2">
        <f t="shared" si="7"/>
        <v>61.84</v>
      </c>
      <c r="J67">
        <f t="shared" ref="J67:J130" si="12">C66</f>
        <v>0</v>
      </c>
      <c r="K67" s="2">
        <f t="shared" si="3"/>
        <v>0</v>
      </c>
      <c r="L67" s="2">
        <f t="shared" si="8"/>
        <v>0</v>
      </c>
      <c r="M67" s="2">
        <f t="shared" si="9"/>
        <v>1</v>
      </c>
      <c r="N67">
        <f t="shared" si="10"/>
        <v>3.7452806416749027</v>
      </c>
    </row>
    <row r="68" spans="1:14" x14ac:dyDescent="0.3">
      <c r="A68" s="1">
        <v>38796</v>
      </c>
      <c r="B68">
        <v>61.96</v>
      </c>
      <c r="D68">
        <f t="shared" si="11"/>
        <v>1</v>
      </c>
      <c r="E68" s="1">
        <f t="shared" si="2"/>
        <v>38789</v>
      </c>
      <c r="F68" s="1">
        <f t="shared" si="4"/>
        <v>38788</v>
      </c>
      <c r="G68" s="1">
        <f t="shared" si="5"/>
        <v>38787</v>
      </c>
      <c r="H68" s="1">
        <f t="shared" si="6"/>
        <v>38786</v>
      </c>
      <c r="I68" s="2">
        <f t="shared" si="7"/>
        <v>63.67</v>
      </c>
      <c r="J68">
        <f t="shared" si="12"/>
        <v>0</v>
      </c>
      <c r="K68" s="2">
        <f t="shared" si="3"/>
        <v>0</v>
      </c>
      <c r="L68" s="2">
        <f t="shared" si="8"/>
        <v>0</v>
      </c>
      <c r="M68" s="2">
        <f t="shared" si="9"/>
        <v>1</v>
      </c>
      <c r="N68">
        <f t="shared" si="10"/>
        <v>-2.7224478480266123</v>
      </c>
    </row>
    <row r="69" spans="1:14" x14ac:dyDescent="0.3">
      <c r="A69" s="1">
        <v>38797</v>
      </c>
      <c r="B69">
        <v>62.34</v>
      </c>
      <c r="D69">
        <f t="shared" si="11"/>
        <v>2</v>
      </c>
      <c r="E69" s="1">
        <f t="shared" si="2"/>
        <v>38790</v>
      </c>
      <c r="F69" s="1">
        <f t="shared" si="4"/>
        <v>38789</v>
      </c>
      <c r="G69" s="1">
        <f t="shared" si="5"/>
        <v>38788</v>
      </c>
      <c r="H69" s="1">
        <f t="shared" si="6"/>
        <v>38787</v>
      </c>
      <c r="I69" s="2">
        <f t="shared" si="7"/>
        <v>65.09</v>
      </c>
      <c r="J69">
        <f t="shared" si="12"/>
        <v>0</v>
      </c>
      <c r="K69" s="2">
        <f t="shared" si="3"/>
        <v>0</v>
      </c>
      <c r="L69" s="2">
        <f t="shared" si="8"/>
        <v>0</v>
      </c>
      <c r="M69" s="2">
        <f t="shared" si="9"/>
        <v>1</v>
      </c>
      <c r="N69">
        <f t="shared" si="10"/>
        <v>-4.3167653245104933</v>
      </c>
    </row>
    <row r="70" spans="1:14" x14ac:dyDescent="0.3">
      <c r="A70" s="1">
        <v>38798</v>
      </c>
      <c r="B70">
        <v>61.77</v>
      </c>
      <c r="D70">
        <f t="shared" si="11"/>
        <v>3</v>
      </c>
      <c r="E70" s="1">
        <f t="shared" si="2"/>
        <v>38791</v>
      </c>
      <c r="F70" s="1">
        <f t="shared" si="4"/>
        <v>38790</v>
      </c>
      <c r="G70" s="1">
        <f t="shared" si="5"/>
        <v>38789</v>
      </c>
      <c r="H70" s="1">
        <f t="shared" si="6"/>
        <v>38788</v>
      </c>
      <c r="I70" s="2">
        <f t="shared" si="7"/>
        <v>63.84</v>
      </c>
      <c r="J70">
        <f t="shared" si="12"/>
        <v>0</v>
      </c>
      <c r="K70" s="2">
        <f t="shared" si="3"/>
        <v>0</v>
      </c>
      <c r="L70" s="2">
        <f t="shared" si="8"/>
        <v>0</v>
      </c>
      <c r="M70" s="2">
        <f t="shared" si="9"/>
        <v>1</v>
      </c>
      <c r="N70">
        <f t="shared" si="10"/>
        <v>-3.2962143433745554</v>
      </c>
    </row>
    <row r="71" spans="1:14" x14ac:dyDescent="0.3">
      <c r="A71" s="1">
        <v>38799</v>
      </c>
      <c r="B71">
        <v>63.91</v>
      </c>
      <c r="D71">
        <f t="shared" si="11"/>
        <v>4</v>
      </c>
      <c r="E71" s="1">
        <f t="shared" ref="E71:E134" si="13">A71-7</f>
        <v>38792</v>
      </c>
      <c r="F71" s="1">
        <f t="shared" si="4"/>
        <v>38791</v>
      </c>
      <c r="G71" s="1">
        <f t="shared" si="5"/>
        <v>38790</v>
      </c>
      <c r="H71" s="1">
        <f t="shared" si="6"/>
        <v>38789</v>
      </c>
      <c r="I71" s="2">
        <f t="shared" si="7"/>
        <v>65.099999999999994</v>
      </c>
      <c r="J71">
        <f t="shared" si="12"/>
        <v>0</v>
      </c>
      <c r="K71" s="2">
        <f t="shared" ref="K71:K134" si="14">SUMIFS($J$2:$J$3507,$A$2:$A$3507,"&gt;"&amp;E71,$A$2:$A$3507,"&lt;="&amp;A71)</f>
        <v>0</v>
      </c>
      <c r="L71" s="2">
        <f t="shared" si="8"/>
        <v>0</v>
      </c>
      <c r="M71" s="2">
        <f t="shared" si="9"/>
        <v>1</v>
      </c>
      <c r="N71">
        <f t="shared" si="10"/>
        <v>-1.8448705552333071</v>
      </c>
    </row>
    <row r="72" spans="1:14" x14ac:dyDescent="0.3">
      <c r="A72" s="1">
        <v>38800</v>
      </c>
      <c r="B72">
        <v>64.260000000000005</v>
      </c>
      <c r="D72">
        <f t="shared" si="11"/>
        <v>5</v>
      </c>
      <c r="E72" s="1">
        <f t="shared" si="13"/>
        <v>38793</v>
      </c>
      <c r="F72" s="1">
        <f t="shared" ref="F72:F135" si="15">E72-1</f>
        <v>38792</v>
      </c>
      <c r="G72" s="1">
        <f t="shared" ref="G72:G135" si="16">E72-2</f>
        <v>38791</v>
      </c>
      <c r="H72" s="1">
        <f t="shared" ref="H72:H135" si="17">E72-3</f>
        <v>38790</v>
      </c>
      <c r="I72" s="2">
        <f t="shared" ref="I72:I135" si="18">IF(SUMIFS($B$2:$B$3507,$A$2:$A$3507,"="&amp;E72)=0,IF(SUMIFS($B$2:$B$3507,$A$2:$A$3507,"="&amp;F72)=0,IF(SUMIFS($B$2:$B$3507,$A$2:$A$3507,"="&amp;G72)=0,SUMIFS($B$2:$B$3507,$A$2:$A$3507,"="&amp;H72),SUMIFS($B$2:$B$3507,$A$2:$A$3507,"="&amp;G72)),SUMIFS($B$2:$B$3507,$A$2:$A$3507,"="&amp;F72)),SUMIFS($B$2:$B$3507,$A$2:$A$3507,"="&amp;E72))</f>
        <v>64.2</v>
      </c>
      <c r="J72">
        <f t="shared" si="12"/>
        <v>0</v>
      </c>
      <c r="K72" s="2">
        <f t="shared" si="14"/>
        <v>0</v>
      </c>
      <c r="L72" s="2">
        <f t="shared" ref="L72:L135" si="19">IF(K72&lt;&gt;0,LOOKUP(K72,C66:C72,B66:B72),0)</f>
        <v>0</v>
      </c>
      <c r="M72" s="2">
        <f t="shared" si="9"/>
        <v>1</v>
      </c>
      <c r="N72">
        <f t="shared" si="10"/>
        <v>9.3414299179692198E-2</v>
      </c>
    </row>
    <row r="73" spans="1:14" x14ac:dyDescent="0.3">
      <c r="A73" s="1">
        <v>38803</v>
      </c>
      <c r="B73">
        <v>64.16</v>
      </c>
      <c r="D73">
        <f t="shared" si="11"/>
        <v>1</v>
      </c>
      <c r="E73" s="1">
        <f t="shared" si="13"/>
        <v>38796</v>
      </c>
      <c r="F73" s="1">
        <f t="shared" si="15"/>
        <v>38795</v>
      </c>
      <c r="G73" s="1">
        <f t="shared" si="16"/>
        <v>38794</v>
      </c>
      <c r="H73" s="1">
        <f t="shared" si="17"/>
        <v>38793</v>
      </c>
      <c r="I73" s="2">
        <f t="shared" si="18"/>
        <v>61.96</v>
      </c>
      <c r="J73">
        <f t="shared" si="12"/>
        <v>0</v>
      </c>
      <c r="K73" s="2">
        <f t="shared" si="14"/>
        <v>0</v>
      </c>
      <c r="L73" s="2">
        <f t="shared" si="19"/>
        <v>0</v>
      </c>
      <c r="M73" s="2">
        <f t="shared" ref="M73:M136" si="20">IF(K73&lt;&gt;0,L73/K73,1)</f>
        <v>1</v>
      </c>
      <c r="N73">
        <f t="shared" ref="N73:N136" si="21">LN(B73*M73/I73)*100</f>
        <v>3.4890948009591152</v>
      </c>
    </row>
    <row r="74" spans="1:14" x14ac:dyDescent="0.3">
      <c r="A74" s="1">
        <v>38804</v>
      </c>
      <c r="B74">
        <v>66.069999999999993</v>
      </c>
      <c r="D74">
        <f t="shared" si="11"/>
        <v>2</v>
      </c>
      <c r="E74" s="1">
        <f t="shared" si="13"/>
        <v>38797</v>
      </c>
      <c r="F74" s="1">
        <f t="shared" si="15"/>
        <v>38796</v>
      </c>
      <c r="G74" s="1">
        <f t="shared" si="16"/>
        <v>38795</v>
      </c>
      <c r="H74" s="1">
        <f t="shared" si="17"/>
        <v>38794</v>
      </c>
      <c r="I74" s="2">
        <f t="shared" si="18"/>
        <v>62.34</v>
      </c>
      <c r="J74">
        <f t="shared" si="12"/>
        <v>0</v>
      </c>
      <c r="K74" s="2">
        <f t="shared" si="14"/>
        <v>0</v>
      </c>
      <c r="L74" s="2">
        <f t="shared" si="19"/>
        <v>0</v>
      </c>
      <c r="M74" s="2">
        <f t="shared" si="20"/>
        <v>1</v>
      </c>
      <c r="N74">
        <f t="shared" si="21"/>
        <v>5.811151170260322</v>
      </c>
    </row>
    <row r="75" spans="1:14" x14ac:dyDescent="0.3">
      <c r="A75" s="1">
        <v>38805</v>
      </c>
      <c r="B75">
        <v>66.45</v>
      </c>
      <c r="D75">
        <f t="shared" si="11"/>
        <v>3</v>
      </c>
      <c r="E75" s="1">
        <f t="shared" si="13"/>
        <v>38798</v>
      </c>
      <c r="F75" s="1">
        <f t="shared" si="15"/>
        <v>38797</v>
      </c>
      <c r="G75" s="1">
        <f t="shared" si="16"/>
        <v>38796</v>
      </c>
      <c r="H75" s="1">
        <f t="shared" si="17"/>
        <v>38795</v>
      </c>
      <c r="I75" s="2">
        <f t="shared" si="18"/>
        <v>61.77</v>
      </c>
      <c r="J75">
        <f t="shared" si="12"/>
        <v>0</v>
      </c>
      <c r="K75" s="2">
        <f t="shared" si="14"/>
        <v>0</v>
      </c>
      <c r="L75" s="2">
        <f t="shared" si="19"/>
        <v>0</v>
      </c>
      <c r="M75" s="2">
        <f t="shared" si="20"/>
        <v>1</v>
      </c>
      <c r="N75">
        <f t="shared" si="21"/>
        <v>7.303197545144652</v>
      </c>
    </row>
    <row r="76" spans="1:14" x14ac:dyDescent="0.3">
      <c r="A76" s="1">
        <v>38806</v>
      </c>
      <c r="B76">
        <v>67.150000000000006</v>
      </c>
      <c r="D76">
        <f t="shared" si="11"/>
        <v>4</v>
      </c>
      <c r="E76" s="1">
        <f t="shared" si="13"/>
        <v>38799</v>
      </c>
      <c r="F76" s="1">
        <f t="shared" si="15"/>
        <v>38798</v>
      </c>
      <c r="G76" s="1">
        <f t="shared" si="16"/>
        <v>38797</v>
      </c>
      <c r="H76" s="1">
        <f t="shared" si="17"/>
        <v>38796</v>
      </c>
      <c r="I76" s="2">
        <f t="shared" si="18"/>
        <v>63.91</v>
      </c>
      <c r="J76">
        <f t="shared" si="12"/>
        <v>0</v>
      </c>
      <c r="K76" s="2">
        <f t="shared" si="14"/>
        <v>0</v>
      </c>
      <c r="L76" s="2">
        <f t="shared" si="19"/>
        <v>0</v>
      </c>
      <c r="M76" s="2">
        <f t="shared" si="20"/>
        <v>1</v>
      </c>
      <c r="N76">
        <f t="shared" si="21"/>
        <v>4.9453079307056305</v>
      </c>
    </row>
    <row r="77" spans="1:14" x14ac:dyDescent="0.3">
      <c r="A77" s="1">
        <v>38807</v>
      </c>
      <c r="B77">
        <v>66.63</v>
      </c>
      <c r="D77">
        <f t="shared" si="11"/>
        <v>5</v>
      </c>
      <c r="E77" s="1">
        <f t="shared" si="13"/>
        <v>38800</v>
      </c>
      <c r="F77" s="1">
        <f t="shared" si="15"/>
        <v>38799</v>
      </c>
      <c r="G77" s="1">
        <f t="shared" si="16"/>
        <v>38798</v>
      </c>
      <c r="H77" s="1">
        <f t="shared" si="17"/>
        <v>38797</v>
      </c>
      <c r="I77" s="2">
        <f t="shared" si="18"/>
        <v>64.260000000000005</v>
      </c>
      <c r="J77">
        <f t="shared" si="12"/>
        <v>0</v>
      </c>
      <c r="K77" s="2">
        <f t="shared" si="14"/>
        <v>0</v>
      </c>
      <c r="L77" s="2">
        <f t="shared" si="19"/>
        <v>0</v>
      </c>
      <c r="M77" s="2">
        <f t="shared" si="20"/>
        <v>1</v>
      </c>
      <c r="N77">
        <f t="shared" si="21"/>
        <v>3.621757288673324</v>
      </c>
    </row>
    <row r="78" spans="1:14" x14ac:dyDescent="0.3">
      <c r="A78" s="1">
        <v>38810</v>
      </c>
      <c r="B78">
        <v>66.739999999999995</v>
      </c>
      <c r="D78">
        <f t="shared" si="11"/>
        <v>1</v>
      </c>
      <c r="E78" s="1">
        <f t="shared" si="13"/>
        <v>38803</v>
      </c>
      <c r="F78" s="1">
        <f t="shared" si="15"/>
        <v>38802</v>
      </c>
      <c r="G78" s="1">
        <f t="shared" si="16"/>
        <v>38801</v>
      </c>
      <c r="H78" s="1">
        <f t="shared" si="17"/>
        <v>38800</v>
      </c>
      <c r="I78" s="2">
        <f t="shared" si="18"/>
        <v>64.16</v>
      </c>
      <c r="J78">
        <f t="shared" si="12"/>
        <v>0</v>
      </c>
      <c r="K78" s="2">
        <f t="shared" si="14"/>
        <v>0</v>
      </c>
      <c r="L78" s="2">
        <f t="shared" si="19"/>
        <v>0</v>
      </c>
      <c r="M78" s="2">
        <f t="shared" si="20"/>
        <v>1</v>
      </c>
      <c r="N78">
        <f t="shared" si="21"/>
        <v>3.9424509764968847</v>
      </c>
    </row>
    <row r="79" spans="1:14" x14ac:dyDescent="0.3">
      <c r="A79" s="1">
        <v>38811</v>
      </c>
      <c r="B79">
        <v>66.23</v>
      </c>
      <c r="D79">
        <f t="shared" si="11"/>
        <v>2</v>
      </c>
      <c r="E79" s="1">
        <f t="shared" si="13"/>
        <v>38804</v>
      </c>
      <c r="F79" s="1">
        <f t="shared" si="15"/>
        <v>38803</v>
      </c>
      <c r="G79" s="1">
        <f t="shared" si="16"/>
        <v>38802</v>
      </c>
      <c r="H79" s="1">
        <f t="shared" si="17"/>
        <v>38801</v>
      </c>
      <c r="I79" s="2">
        <f t="shared" si="18"/>
        <v>66.069999999999993</v>
      </c>
      <c r="J79">
        <f t="shared" si="12"/>
        <v>0</v>
      </c>
      <c r="K79" s="2">
        <f t="shared" si="14"/>
        <v>0</v>
      </c>
      <c r="L79" s="2">
        <f t="shared" si="19"/>
        <v>0</v>
      </c>
      <c r="M79" s="2">
        <f t="shared" si="20"/>
        <v>1</v>
      </c>
      <c r="N79">
        <f t="shared" si="21"/>
        <v>0.24187464550939172</v>
      </c>
    </row>
    <row r="80" spans="1:14" x14ac:dyDescent="0.3">
      <c r="A80" s="1">
        <v>38812</v>
      </c>
      <c r="B80">
        <v>67.069999999999993</v>
      </c>
      <c r="D80">
        <f t="shared" si="11"/>
        <v>3</v>
      </c>
      <c r="E80" s="1">
        <f t="shared" si="13"/>
        <v>38805</v>
      </c>
      <c r="F80" s="1">
        <f t="shared" si="15"/>
        <v>38804</v>
      </c>
      <c r="G80" s="1">
        <f t="shared" si="16"/>
        <v>38803</v>
      </c>
      <c r="H80" s="1">
        <f t="shared" si="17"/>
        <v>38802</v>
      </c>
      <c r="I80" s="2">
        <f t="shared" si="18"/>
        <v>66.45</v>
      </c>
      <c r="J80">
        <f t="shared" si="12"/>
        <v>0</v>
      </c>
      <c r="K80" s="2">
        <f t="shared" si="14"/>
        <v>0</v>
      </c>
      <c r="L80" s="2">
        <f t="shared" si="19"/>
        <v>0</v>
      </c>
      <c r="M80" s="2">
        <f t="shared" si="20"/>
        <v>1</v>
      </c>
      <c r="N80">
        <f t="shared" si="21"/>
        <v>0.92870649523912974</v>
      </c>
    </row>
    <row r="81" spans="1:14" x14ac:dyDescent="0.3">
      <c r="A81" s="1">
        <v>38813</v>
      </c>
      <c r="B81">
        <v>67.94</v>
      </c>
      <c r="D81">
        <f t="shared" si="11"/>
        <v>4</v>
      </c>
      <c r="E81" s="1">
        <f t="shared" si="13"/>
        <v>38806</v>
      </c>
      <c r="F81" s="1">
        <f t="shared" si="15"/>
        <v>38805</v>
      </c>
      <c r="G81" s="1">
        <f t="shared" si="16"/>
        <v>38804</v>
      </c>
      <c r="H81" s="1">
        <f t="shared" si="17"/>
        <v>38803</v>
      </c>
      <c r="I81" s="2">
        <f t="shared" si="18"/>
        <v>67.150000000000006</v>
      </c>
      <c r="J81">
        <f t="shared" si="12"/>
        <v>0</v>
      </c>
      <c r="K81" s="2">
        <f t="shared" si="14"/>
        <v>0</v>
      </c>
      <c r="L81" s="2">
        <f t="shared" si="19"/>
        <v>0</v>
      </c>
      <c r="M81" s="2">
        <f t="shared" si="20"/>
        <v>1</v>
      </c>
      <c r="N81">
        <f t="shared" si="21"/>
        <v>1.1696039763191235</v>
      </c>
    </row>
    <row r="82" spans="1:14" x14ac:dyDescent="0.3">
      <c r="A82" s="1">
        <v>38814</v>
      </c>
      <c r="B82">
        <v>67.39</v>
      </c>
      <c r="C82">
        <v>68.64</v>
      </c>
      <c r="D82">
        <f t="shared" si="11"/>
        <v>5</v>
      </c>
      <c r="E82" s="1">
        <f t="shared" si="13"/>
        <v>38807</v>
      </c>
      <c r="F82" s="1">
        <f t="shared" si="15"/>
        <v>38806</v>
      </c>
      <c r="G82" s="1">
        <f t="shared" si="16"/>
        <v>38805</v>
      </c>
      <c r="H82" s="1">
        <f t="shared" si="17"/>
        <v>38804</v>
      </c>
      <c r="I82" s="2">
        <f t="shared" si="18"/>
        <v>66.63</v>
      </c>
      <c r="J82">
        <f t="shared" si="12"/>
        <v>0</v>
      </c>
      <c r="K82" s="2">
        <f t="shared" si="14"/>
        <v>0</v>
      </c>
      <c r="L82" s="2">
        <f t="shared" si="19"/>
        <v>0</v>
      </c>
      <c r="M82" s="2">
        <f t="shared" si="20"/>
        <v>1</v>
      </c>
      <c r="N82">
        <f t="shared" si="21"/>
        <v>1.1341712383679829</v>
      </c>
    </row>
    <row r="83" spans="1:14" x14ac:dyDescent="0.3">
      <c r="A83" s="1">
        <v>38817</v>
      </c>
      <c r="B83">
        <v>70.11</v>
      </c>
      <c r="D83">
        <f t="shared" si="11"/>
        <v>1</v>
      </c>
      <c r="E83" s="1">
        <f t="shared" si="13"/>
        <v>38810</v>
      </c>
      <c r="F83" s="1">
        <f t="shared" si="15"/>
        <v>38809</v>
      </c>
      <c r="G83" s="1">
        <f t="shared" si="16"/>
        <v>38808</v>
      </c>
      <c r="H83" s="1">
        <f t="shared" si="17"/>
        <v>38807</v>
      </c>
      <c r="I83" s="2">
        <f t="shared" si="18"/>
        <v>66.739999999999995</v>
      </c>
      <c r="J83">
        <f t="shared" si="12"/>
        <v>68.64</v>
      </c>
      <c r="K83" s="2">
        <f t="shared" si="14"/>
        <v>68.64</v>
      </c>
      <c r="L83" s="2">
        <f t="shared" si="19"/>
        <v>67.39</v>
      </c>
      <c r="M83" s="2">
        <f t="shared" si="20"/>
        <v>0.98178904428904434</v>
      </c>
      <c r="N83">
        <f t="shared" si="21"/>
        <v>3.0882147674067109</v>
      </c>
    </row>
    <row r="84" spans="1:14" x14ac:dyDescent="0.3">
      <c r="A84" s="1">
        <v>38818</v>
      </c>
      <c r="B84">
        <v>70.38</v>
      </c>
      <c r="D84">
        <f t="shared" si="11"/>
        <v>2</v>
      </c>
      <c r="E84" s="1">
        <f t="shared" si="13"/>
        <v>38811</v>
      </c>
      <c r="F84" s="1">
        <f t="shared" si="15"/>
        <v>38810</v>
      </c>
      <c r="G84" s="1">
        <f t="shared" si="16"/>
        <v>38809</v>
      </c>
      <c r="H84" s="1">
        <f t="shared" si="17"/>
        <v>38808</v>
      </c>
      <c r="I84" s="2">
        <f t="shared" si="18"/>
        <v>66.23</v>
      </c>
      <c r="J84">
        <f t="shared" si="12"/>
        <v>0</v>
      </c>
      <c r="K84" s="2">
        <f t="shared" si="14"/>
        <v>68.64</v>
      </c>
      <c r="L84" s="2">
        <f t="shared" si="19"/>
        <v>67.39</v>
      </c>
      <c r="M84" s="2">
        <f t="shared" si="20"/>
        <v>0.98178904428904434</v>
      </c>
      <c r="N84">
        <f t="shared" si="21"/>
        <v>4.2396783174969803</v>
      </c>
    </row>
    <row r="85" spans="1:14" x14ac:dyDescent="0.3">
      <c r="A85" s="1">
        <v>38819</v>
      </c>
      <c r="B85">
        <v>70.09</v>
      </c>
      <c r="D85">
        <f t="shared" si="11"/>
        <v>3</v>
      </c>
      <c r="E85" s="1">
        <f t="shared" si="13"/>
        <v>38812</v>
      </c>
      <c r="F85" s="1">
        <f t="shared" si="15"/>
        <v>38811</v>
      </c>
      <c r="G85" s="1">
        <f t="shared" si="16"/>
        <v>38810</v>
      </c>
      <c r="H85" s="1">
        <f t="shared" si="17"/>
        <v>38809</v>
      </c>
      <c r="I85" s="2">
        <f t="shared" si="18"/>
        <v>67.069999999999993</v>
      </c>
      <c r="J85">
        <f t="shared" si="12"/>
        <v>0</v>
      </c>
      <c r="K85" s="2">
        <f t="shared" si="14"/>
        <v>68.64</v>
      </c>
      <c r="L85" s="2">
        <f t="shared" si="19"/>
        <v>67.39</v>
      </c>
      <c r="M85" s="2">
        <f t="shared" si="20"/>
        <v>0.98178904428904434</v>
      </c>
      <c r="N85">
        <f t="shared" si="21"/>
        <v>2.5664464179006323</v>
      </c>
    </row>
    <row r="86" spans="1:14" x14ac:dyDescent="0.3">
      <c r="A86" s="1">
        <v>38820</v>
      </c>
      <c r="B86">
        <v>70.819999999999993</v>
      </c>
      <c r="D86">
        <f t="shared" si="11"/>
        <v>4</v>
      </c>
      <c r="E86" s="1">
        <f t="shared" si="13"/>
        <v>38813</v>
      </c>
      <c r="F86" s="1">
        <f t="shared" si="15"/>
        <v>38812</v>
      </c>
      <c r="G86" s="1">
        <f t="shared" si="16"/>
        <v>38811</v>
      </c>
      <c r="H86" s="1">
        <f t="shared" si="17"/>
        <v>38810</v>
      </c>
      <c r="I86" s="2">
        <f t="shared" si="18"/>
        <v>67.94</v>
      </c>
      <c r="J86">
        <f t="shared" si="12"/>
        <v>0</v>
      </c>
      <c r="K86" s="2">
        <f t="shared" si="14"/>
        <v>68.64</v>
      </c>
      <c r="L86" s="2">
        <f t="shared" si="19"/>
        <v>67.39</v>
      </c>
      <c r="M86" s="2">
        <f t="shared" si="20"/>
        <v>0.98178904428904434</v>
      </c>
      <c r="N86">
        <f t="shared" si="21"/>
        <v>2.3137667729738554</v>
      </c>
    </row>
    <row r="87" spans="1:14" x14ac:dyDescent="0.3">
      <c r="A87" s="1">
        <v>38824</v>
      </c>
      <c r="B87">
        <v>71.98</v>
      </c>
      <c r="D87">
        <f t="shared" si="11"/>
        <v>1</v>
      </c>
      <c r="E87" s="1">
        <f t="shared" si="13"/>
        <v>38817</v>
      </c>
      <c r="F87" s="1">
        <f t="shared" si="15"/>
        <v>38816</v>
      </c>
      <c r="G87" s="1">
        <f t="shared" si="16"/>
        <v>38815</v>
      </c>
      <c r="H87" s="1">
        <f t="shared" si="17"/>
        <v>38814</v>
      </c>
      <c r="I87" s="2">
        <f t="shared" si="18"/>
        <v>70.11</v>
      </c>
      <c r="J87">
        <f t="shared" si="12"/>
        <v>0</v>
      </c>
      <c r="K87" s="2">
        <f t="shared" si="14"/>
        <v>0</v>
      </c>
      <c r="L87" s="2">
        <f t="shared" si="19"/>
        <v>0</v>
      </c>
      <c r="M87" s="2">
        <f t="shared" si="20"/>
        <v>1</v>
      </c>
      <c r="N87">
        <f t="shared" si="21"/>
        <v>2.6322865432008369</v>
      </c>
    </row>
    <row r="88" spans="1:14" x14ac:dyDescent="0.3">
      <c r="A88" s="1">
        <v>38825</v>
      </c>
      <c r="B88">
        <v>73.09</v>
      </c>
      <c r="D88">
        <f t="shared" si="11"/>
        <v>2</v>
      </c>
      <c r="E88" s="1">
        <f t="shared" si="13"/>
        <v>38818</v>
      </c>
      <c r="F88" s="1">
        <f t="shared" si="15"/>
        <v>38817</v>
      </c>
      <c r="G88" s="1">
        <f t="shared" si="16"/>
        <v>38816</v>
      </c>
      <c r="H88" s="1">
        <f t="shared" si="17"/>
        <v>38815</v>
      </c>
      <c r="I88" s="2">
        <f t="shared" si="18"/>
        <v>70.38</v>
      </c>
      <c r="J88">
        <f t="shared" si="12"/>
        <v>0</v>
      </c>
      <c r="K88" s="2">
        <f t="shared" si="14"/>
        <v>0</v>
      </c>
      <c r="L88" s="2">
        <f t="shared" si="19"/>
        <v>0</v>
      </c>
      <c r="M88" s="2">
        <f t="shared" si="20"/>
        <v>1</v>
      </c>
      <c r="N88">
        <f t="shared" si="21"/>
        <v>3.7782426598861276</v>
      </c>
    </row>
    <row r="89" spans="1:14" x14ac:dyDescent="0.3">
      <c r="A89" s="1">
        <v>38826</v>
      </c>
      <c r="B89">
        <v>74.12</v>
      </c>
      <c r="D89">
        <f t="shared" si="11"/>
        <v>3</v>
      </c>
      <c r="E89" s="1">
        <f t="shared" si="13"/>
        <v>38819</v>
      </c>
      <c r="F89" s="1">
        <f t="shared" si="15"/>
        <v>38818</v>
      </c>
      <c r="G89" s="1">
        <f t="shared" si="16"/>
        <v>38817</v>
      </c>
      <c r="H89" s="1">
        <f t="shared" si="17"/>
        <v>38816</v>
      </c>
      <c r="I89" s="2">
        <f t="shared" si="18"/>
        <v>70.09</v>
      </c>
      <c r="J89">
        <f t="shared" si="12"/>
        <v>0</v>
      </c>
      <c r="K89" s="2">
        <f t="shared" si="14"/>
        <v>0</v>
      </c>
      <c r="L89" s="2">
        <f t="shared" si="19"/>
        <v>0</v>
      </c>
      <c r="M89" s="2">
        <f t="shared" si="20"/>
        <v>1</v>
      </c>
      <c r="N89">
        <f t="shared" si="21"/>
        <v>5.5905270904925617</v>
      </c>
    </row>
    <row r="90" spans="1:14" x14ac:dyDescent="0.3">
      <c r="A90" s="1">
        <v>38827</v>
      </c>
      <c r="B90">
        <v>73.69</v>
      </c>
      <c r="D90">
        <f t="shared" si="11"/>
        <v>4</v>
      </c>
      <c r="E90" s="1">
        <f t="shared" si="13"/>
        <v>38820</v>
      </c>
      <c r="F90" s="1">
        <f t="shared" si="15"/>
        <v>38819</v>
      </c>
      <c r="G90" s="1">
        <f t="shared" si="16"/>
        <v>38818</v>
      </c>
      <c r="H90" s="1">
        <f t="shared" si="17"/>
        <v>38817</v>
      </c>
      <c r="I90" s="2">
        <f t="shared" si="18"/>
        <v>70.819999999999993</v>
      </c>
      <c r="J90">
        <f t="shared" si="12"/>
        <v>0</v>
      </c>
      <c r="K90" s="2">
        <f t="shared" si="14"/>
        <v>0</v>
      </c>
      <c r="L90" s="2">
        <f t="shared" si="19"/>
        <v>0</v>
      </c>
      <c r="M90" s="2">
        <f t="shared" si="20"/>
        <v>1</v>
      </c>
      <c r="N90">
        <f t="shared" si="21"/>
        <v>3.9725658095150309</v>
      </c>
    </row>
    <row r="91" spans="1:14" x14ac:dyDescent="0.3">
      <c r="A91" s="1">
        <v>38828</v>
      </c>
      <c r="B91">
        <v>75.17</v>
      </c>
      <c r="D91">
        <f t="shared" si="11"/>
        <v>5</v>
      </c>
      <c r="E91" s="1">
        <f t="shared" si="13"/>
        <v>38821</v>
      </c>
      <c r="F91" s="1">
        <f t="shared" si="15"/>
        <v>38820</v>
      </c>
      <c r="G91" s="1">
        <f t="shared" si="16"/>
        <v>38819</v>
      </c>
      <c r="H91" s="1">
        <f t="shared" si="17"/>
        <v>38818</v>
      </c>
      <c r="I91" s="2">
        <f t="shared" si="18"/>
        <v>70.819999999999993</v>
      </c>
      <c r="J91">
        <f t="shared" si="12"/>
        <v>0</v>
      </c>
      <c r="K91" s="2">
        <f t="shared" si="14"/>
        <v>0</v>
      </c>
      <c r="L91" s="2">
        <f t="shared" si="19"/>
        <v>0</v>
      </c>
      <c r="M91" s="2">
        <f t="shared" si="20"/>
        <v>1</v>
      </c>
      <c r="N91">
        <f t="shared" si="21"/>
        <v>5.9610768505619927</v>
      </c>
    </row>
    <row r="92" spans="1:14" x14ac:dyDescent="0.3">
      <c r="A92" s="1">
        <v>38831</v>
      </c>
      <c r="B92">
        <v>73.33</v>
      </c>
      <c r="D92">
        <f t="shared" si="11"/>
        <v>1</v>
      </c>
      <c r="E92" s="1">
        <f t="shared" si="13"/>
        <v>38824</v>
      </c>
      <c r="F92" s="1">
        <f t="shared" si="15"/>
        <v>38823</v>
      </c>
      <c r="G92" s="1">
        <f t="shared" si="16"/>
        <v>38822</v>
      </c>
      <c r="H92" s="1">
        <f t="shared" si="17"/>
        <v>38821</v>
      </c>
      <c r="I92" s="2">
        <f t="shared" si="18"/>
        <v>71.98</v>
      </c>
      <c r="J92">
        <f t="shared" si="12"/>
        <v>0</v>
      </c>
      <c r="K92" s="2">
        <f t="shared" si="14"/>
        <v>0</v>
      </c>
      <c r="L92" s="2">
        <f t="shared" si="19"/>
        <v>0</v>
      </c>
      <c r="M92" s="2">
        <f t="shared" si="20"/>
        <v>1</v>
      </c>
      <c r="N92">
        <f t="shared" si="21"/>
        <v>1.8581499454823527</v>
      </c>
    </row>
    <row r="93" spans="1:14" x14ac:dyDescent="0.3">
      <c r="A93" s="1">
        <v>38832</v>
      </c>
      <c r="B93">
        <v>72.88</v>
      </c>
      <c r="D93">
        <f t="shared" si="11"/>
        <v>2</v>
      </c>
      <c r="E93" s="1">
        <f t="shared" si="13"/>
        <v>38825</v>
      </c>
      <c r="F93" s="1">
        <f t="shared" si="15"/>
        <v>38824</v>
      </c>
      <c r="G93" s="1">
        <f t="shared" si="16"/>
        <v>38823</v>
      </c>
      <c r="H93" s="1">
        <f t="shared" si="17"/>
        <v>38822</v>
      </c>
      <c r="I93" s="2">
        <f t="shared" si="18"/>
        <v>73.09</v>
      </c>
      <c r="J93">
        <f t="shared" si="12"/>
        <v>0</v>
      </c>
      <c r="K93" s="2">
        <f t="shared" si="14"/>
        <v>0</v>
      </c>
      <c r="L93" s="2">
        <f t="shared" si="19"/>
        <v>0</v>
      </c>
      <c r="M93" s="2">
        <f t="shared" si="20"/>
        <v>1</v>
      </c>
      <c r="N93">
        <f t="shared" si="21"/>
        <v>-0.28773055405976078</v>
      </c>
    </row>
    <row r="94" spans="1:14" x14ac:dyDescent="0.3">
      <c r="A94" s="1">
        <v>38833</v>
      </c>
      <c r="B94">
        <v>71.930000000000007</v>
      </c>
      <c r="D94">
        <f t="shared" si="11"/>
        <v>3</v>
      </c>
      <c r="E94" s="1">
        <f t="shared" si="13"/>
        <v>38826</v>
      </c>
      <c r="F94" s="1">
        <f t="shared" si="15"/>
        <v>38825</v>
      </c>
      <c r="G94" s="1">
        <f t="shared" si="16"/>
        <v>38824</v>
      </c>
      <c r="H94" s="1">
        <f t="shared" si="17"/>
        <v>38823</v>
      </c>
      <c r="I94" s="2">
        <f t="shared" si="18"/>
        <v>74.12</v>
      </c>
      <c r="J94">
        <f t="shared" si="12"/>
        <v>0</v>
      </c>
      <c r="K94" s="2">
        <f t="shared" si="14"/>
        <v>0</v>
      </c>
      <c r="L94" s="2">
        <f t="shared" si="19"/>
        <v>0</v>
      </c>
      <c r="M94" s="2">
        <f t="shared" si="20"/>
        <v>1</v>
      </c>
      <c r="N94">
        <f t="shared" si="21"/>
        <v>-2.9991977537894146</v>
      </c>
    </row>
    <row r="95" spans="1:14" x14ac:dyDescent="0.3">
      <c r="A95" s="1">
        <v>38834</v>
      </c>
      <c r="B95">
        <v>70.97</v>
      </c>
      <c r="D95">
        <f t="shared" si="11"/>
        <v>4</v>
      </c>
      <c r="E95" s="1">
        <f t="shared" si="13"/>
        <v>38827</v>
      </c>
      <c r="F95" s="1">
        <f t="shared" si="15"/>
        <v>38826</v>
      </c>
      <c r="G95" s="1">
        <f t="shared" si="16"/>
        <v>38825</v>
      </c>
      <c r="H95" s="1">
        <f t="shared" si="17"/>
        <v>38824</v>
      </c>
      <c r="I95" s="2">
        <f t="shared" si="18"/>
        <v>73.69</v>
      </c>
      <c r="J95">
        <f t="shared" si="12"/>
        <v>0</v>
      </c>
      <c r="K95" s="2">
        <f t="shared" si="14"/>
        <v>0</v>
      </c>
      <c r="L95" s="2">
        <f t="shared" si="19"/>
        <v>0</v>
      </c>
      <c r="M95" s="2">
        <f t="shared" si="20"/>
        <v>1</v>
      </c>
      <c r="N95">
        <f t="shared" si="21"/>
        <v>-3.7609852242016384</v>
      </c>
    </row>
    <row r="96" spans="1:14" x14ac:dyDescent="0.3">
      <c r="A96" s="1">
        <v>38835</v>
      </c>
      <c r="B96">
        <v>71.88</v>
      </c>
      <c r="D96">
        <f t="shared" si="11"/>
        <v>5</v>
      </c>
      <c r="E96" s="1">
        <f t="shared" si="13"/>
        <v>38828</v>
      </c>
      <c r="F96" s="1">
        <f t="shared" si="15"/>
        <v>38827</v>
      </c>
      <c r="G96" s="1">
        <f t="shared" si="16"/>
        <v>38826</v>
      </c>
      <c r="H96" s="1">
        <f t="shared" si="17"/>
        <v>38825</v>
      </c>
      <c r="I96" s="2">
        <f t="shared" si="18"/>
        <v>75.17</v>
      </c>
      <c r="J96">
        <f t="shared" si="12"/>
        <v>0</v>
      </c>
      <c r="K96" s="2">
        <f t="shared" si="14"/>
        <v>0</v>
      </c>
      <c r="L96" s="2">
        <f t="shared" si="19"/>
        <v>0</v>
      </c>
      <c r="M96" s="2">
        <f t="shared" si="20"/>
        <v>1</v>
      </c>
      <c r="N96">
        <f t="shared" si="21"/>
        <v>-4.4754153274019259</v>
      </c>
    </row>
    <row r="97" spans="1:14" x14ac:dyDescent="0.3">
      <c r="A97" s="1">
        <v>38838</v>
      </c>
      <c r="B97">
        <v>73.7</v>
      </c>
      <c r="D97">
        <f t="shared" si="11"/>
        <v>1</v>
      </c>
      <c r="E97" s="1">
        <f t="shared" si="13"/>
        <v>38831</v>
      </c>
      <c r="F97" s="1">
        <f t="shared" si="15"/>
        <v>38830</v>
      </c>
      <c r="G97" s="1">
        <f t="shared" si="16"/>
        <v>38829</v>
      </c>
      <c r="H97" s="1">
        <f t="shared" si="17"/>
        <v>38828</v>
      </c>
      <c r="I97" s="2">
        <f t="shared" si="18"/>
        <v>73.33</v>
      </c>
      <c r="J97">
        <f t="shared" si="12"/>
        <v>0</v>
      </c>
      <c r="K97" s="2">
        <f t="shared" si="14"/>
        <v>0</v>
      </c>
      <c r="L97" s="2">
        <f t="shared" si="19"/>
        <v>0</v>
      </c>
      <c r="M97" s="2">
        <f t="shared" si="20"/>
        <v>1</v>
      </c>
      <c r="N97">
        <f t="shared" si="21"/>
        <v>0.50329970895828857</v>
      </c>
    </row>
    <row r="98" spans="1:14" x14ac:dyDescent="0.3">
      <c r="A98" s="1">
        <v>38839</v>
      </c>
      <c r="B98">
        <v>74.61</v>
      </c>
      <c r="D98">
        <f t="shared" si="11"/>
        <v>2</v>
      </c>
      <c r="E98" s="1">
        <f t="shared" si="13"/>
        <v>38832</v>
      </c>
      <c r="F98" s="1">
        <f t="shared" si="15"/>
        <v>38831</v>
      </c>
      <c r="G98" s="1">
        <f t="shared" si="16"/>
        <v>38830</v>
      </c>
      <c r="H98" s="1">
        <f t="shared" si="17"/>
        <v>38829</v>
      </c>
      <c r="I98" s="2">
        <f t="shared" si="18"/>
        <v>72.88</v>
      </c>
      <c r="J98">
        <f t="shared" si="12"/>
        <v>0</v>
      </c>
      <c r="K98" s="2">
        <f t="shared" si="14"/>
        <v>0</v>
      </c>
      <c r="L98" s="2">
        <f t="shared" si="19"/>
        <v>0</v>
      </c>
      <c r="M98" s="2">
        <f t="shared" si="20"/>
        <v>1</v>
      </c>
      <c r="N98">
        <f t="shared" si="21"/>
        <v>2.3460293531720193</v>
      </c>
    </row>
    <row r="99" spans="1:14" x14ac:dyDescent="0.3">
      <c r="A99" s="1">
        <v>38840</v>
      </c>
      <c r="B99">
        <v>72.28</v>
      </c>
      <c r="D99">
        <f t="shared" si="11"/>
        <v>3</v>
      </c>
      <c r="E99" s="1">
        <f t="shared" si="13"/>
        <v>38833</v>
      </c>
      <c r="F99" s="1">
        <f t="shared" si="15"/>
        <v>38832</v>
      </c>
      <c r="G99" s="1">
        <f t="shared" si="16"/>
        <v>38831</v>
      </c>
      <c r="H99" s="1">
        <f t="shared" si="17"/>
        <v>38830</v>
      </c>
      <c r="I99" s="2">
        <f t="shared" si="18"/>
        <v>71.930000000000007</v>
      </c>
      <c r="J99">
        <f t="shared" si="12"/>
        <v>0</v>
      </c>
      <c r="K99" s="2">
        <f t="shared" si="14"/>
        <v>0</v>
      </c>
      <c r="L99" s="2">
        <f t="shared" si="19"/>
        <v>0</v>
      </c>
      <c r="M99" s="2">
        <f t="shared" si="20"/>
        <v>1</v>
      </c>
      <c r="N99">
        <f t="shared" si="21"/>
        <v>0.48540418447628819</v>
      </c>
    </row>
    <row r="100" spans="1:14" x14ac:dyDescent="0.3">
      <c r="A100" s="1">
        <v>38841</v>
      </c>
      <c r="B100">
        <v>69.94</v>
      </c>
      <c r="D100">
        <f t="shared" si="11"/>
        <v>4</v>
      </c>
      <c r="E100" s="1">
        <f t="shared" si="13"/>
        <v>38834</v>
      </c>
      <c r="F100" s="1">
        <f t="shared" si="15"/>
        <v>38833</v>
      </c>
      <c r="G100" s="1">
        <f t="shared" si="16"/>
        <v>38832</v>
      </c>
      <c r="H100" s="1">
        <f t="shared" si="17"/>
        <v>38831</v>
      </c>
      <c r="I100" s="2">
        <f t="shared" si="18"/>
        <v>70.97</v>
      </c>
      <c r="J100">
        <f t="shared" si="12"/>
        <v>0</v>
      </c>
      <c r="K100" s="2">
        <f t="shared" si="14"/>
        <v>0</v>
      </c>
      <c r="L100" s="2">
        <f t="shared" si="19"/>
        <v>0</v>
      </c>
      <c r="M100" s="2">
        <f t="shared" si="20"/>
        <v>1</v>
      </c>
      <c r="N100">
        <f t="shared" si="21"/>
        <v>-1.4619520901661778</v>
      </c>
    </row>
    <row r="101" spans="1:14" x14ac:dyDescent="0.3">
      <c r="A101" s="1">
        <v>38842</v>
      </c>
      <c r="B101">
        <v>70.19</v>
      </c>
      <c r="D101">
        <f t="shared" si="11"/>
        <v>5</v>
      </c>
      <c r="E101" s="1">
        <f t="shared" si="13"/>
        <v>38835</v>
      </c>
      <c r="F101" s="1">
        <f t="shared" si="15"/>
        <v>38834</v>
      </c>
      <c r="G101" s="1">
        <f t="shared" si="16"/>
        <v>38833</v>
      </c>
      <c r="H101" s="1">
        <f t="shared" si="17"/>
        <v>38832</v>
      </c>
      <c r="I101" s="2">
        <f t="shared" si="18"/>
        <v>71.88</v>
      </c>
      <c r="J101">
        <f t="shared" si="12"/>
        <v>0</v>
      </c>
      <c r="K101" s="2">
        <f t="shared" si="14"/>
        <v>0</v>
      </c>
      <c r="L101" s="2">
        <f t="shared" si="19"/>
        <v>0</v>
      </c>
      <c r="M101" s="2">
        <f t="shared" si="20"/>
        <v>1</v>
      </c>
      <c r="N101">
        <f t="shared" si="21"/>
        <v>-2.3792211173028157</v>
      </c>
    </row>
    <row r="102" spans="1:14" x14ac:dyDescent="0.3">
      <c r="A102" s="1">
        <v>38845</v>
      </c>
      <c r="B102">
        <v>69.77</v>
      </c>
      <c r="D102">
        <f t="shared" si="11"/>
        <v>1</v>
      </c>
      <c r="E102" s="1">
        <f t="shared" si="13"/>
        <v>38838</v>
      </c>
      <c r="F102" s="1">
        <f t="shared" si="15"/>
        <v>38837</v>
      </c>
      <c r="G102" s="1">
        <f t="shared" si="16"/>
        <v>38836</v>
      </c>
      <c r="H102" s="1">
        <f t="shared" si="17"/>
        <v>38835</v>
      </c>
      <c r="I102" s="2">
        <f t="shared" si="18"/>
        <v>73.7</v>
      </c>
      <c r="J102">
        <f t="shared" si="12"/>
        <v>0</v>
      </c>
      <c r="K102" s="2">
        <f t="shared" si="14"/>
        <v>0</v>
      </c>
      <c r="L102" s="2">
        <f t="shared" si="19"/>
        <v>0</v>
      </c>
      <c r="M102" s="2">
        <f t="shared" si="20"/>
        <v>1</v>
      </c>
      <c r="N102">
        <f t="shared" si="21"/>
        <v>-5.4798681244145833</v>
      </c>
    </row>
    <row r="103" spans="1:14" x14ac:dyDescent="0.3">
      <c r="A103" s="1">
        <v>38846</v>
      </c>
      <c r="B103">
        <v>70.69</v>
      </c>
      <c r="C103">
        <v>72.22</v>
      </c>
      <c r="D103">
        <f t="shared" si="11"/>
        <v>2</v>
      </c>
      <c r="E103" s="1">
        <f t="shared" si="13"/>
        <v>38839</v>
      </c>
      <c r="F103" s="1">
        <f t="shared" si="15"/>
        <v>38838</v>
      </c>
      <c r="G103" s="1">
        <f t="shared" si="16"/>
        <v>38837</v>
      </c>
      <c r="H103" s="1">
        <f t="shared" si="17"/>
        <v>38836</v>
      </c>
      <c r="I103" s="2">
        <f t="shared" si="18"/>
        <v>74.61</v>
      </c>
      <c r="J103">
        <f t="shared" si="12"/>
        <v>0</v>
      </c>
      <c r="K103" s="2">
        <f t="shared" si="14"/>
        <v>0</v>
      </c>
      <c r="L103" s="2">
        <f t="shared" si="19"/>
        <v>0</v>
      </c>
      <c r="M103" s="2">
        <f t="shared" si="20"/>
        <v>1</v>
      </c>
      <c r="N103">
        <f t="shared" si="21"/>
        <v>-5.3970426300560304</v>
      </c>
    </row>
    <row r="104" spans="1:14" x14ac:dyDescent="0.3">
      <c r="A104" s="1">
        <v>38847</v>
      </c>
      <c r="B104">
        <v>73.569999999999993</v>
      </c>
      <c r="D104">
        <f t="shared" si="11"/>
        <v>3</v>
      </c>
      <c r="E104" s="1">
        <f t="shared" si="13"/>
        <v>38840</v>
      </c>
      <c r="F104" s="1">
        <f t="shared" si="15"/>
        <v>38839</v>
      </c>
      <c r="G104" s="1">
        <f t="shared" si="16"/>
        <v>38838</v>
      </c>
      <c r="H104" s="1">
        <f t="shared" si="17"/>
        <v>38837</v>
      </c>
      <c r="I104" s="2">
        <f t="shared" si="18"/>
        <v>72.28</v>
      </c>
      <c r="J104">
        <f t="shared" si="12"/>
        <v>72.22</v>
      </c>
      <c r="K104" s="2">
        <f t="shared" si="14"/>
        <v>72.22</v>
      </c>
      <c r="L104" s="2">
        <f t="shared" si="19"/>
        <v>70.69</v>
      </c>
      <c r="M104" s="2">
        <f t="shared" si="20"/>
        <v>0.97881473276100806</v>
      </c>
      <c r="N104">
        <f t="shared" si="21"/>
        <v>-0.37230274463036678</v>
      </c>
    </row>
    <row r="105" spans="1:14" x14ac:dyDescent="0.3">
      <c r="A105" s="1">
        <v>38848</v>
      </c>
      <c r="B105">
        <v>74.680000000000007</v>
      </c>
      <c r="D105">
        <f t="shared" si="11"/>
        <v>4</v>
      </c>
      <c r="E105" s="1">
        <f t="shared" si="13"/>
        <v>38841</v>
      </c>
      <c r="F105" s="1">
        <f t="shared" si="15"/>
        <v>38840</v>
      </c>
      <c r="G105" s="1">
        <f t="shared" si="16"/>
        <v>38839</v>
      </c>
      <c r="H105" s="1">
        <f t="shared" si="17"/>
        <v>38838</v>
      </c>
      <c r="I105" s="2">
        <f t="shared" si="18"/>
        <v>69.94</v>
      </c>
      <c r="J105">
        <f t="shared" si="12"/>
        <v>0</v>
      </c>
      <c r="K105" s="2">
        <f t="shared" si="14"/>
        <v>72.22</v>
      </c>
      <c r="L105" s="2">
        <f t="shared" si="19"/>
        <v>70.69</v>
      </c>
      <c r="M105" s="2">
        <f t="shared" si="20"/>
        <v>0.97881473276100806</v>
      </c>
      <c r="N105">
        <f t="shared" si="21"/>
        <v>4.4161691371843137</v>
      </c>
    </row>
    <row r="106" spans="1:14" x14ac:dyDescent="0.3">
      <c r="A106" s="1">
        <v>38849</v>
      </c>
      <c r="B106">
        <v>73.28</v>
      </c>
      <c r="D106">
        <f t="shared" si="11"/>
        <v>5</v>
      </c>
      <c r="E106" s="1">
        <f t="shared" si="13"/>
        <v>38842</v>
      </c>
      <c r="F106" s="1">
        <f t="shared" si="15"/>
        <v>38841</v>
      </c>
      <c r="G106" s="1">
        <f t="shared" si="16"/>
        <v>38840</v>
      </c>
      <c r="H106" s="1">
        <f t="shared" si="17"/>
        <v>38839</v>
      </c>
      <c r="I106" s="2">
        <f t="shared" si="18"/>
        <v>70.19</v>
      </c>
      <c r="J106">
        <f t="shared" si="12"/>
        <v>0</v>
      </c>
      <c r="K106" s="2">
        <f t="shared" si="14"/>
        <v>72.22</v>
      </c>
      <c r="L106" s="2">
        <f t="shared" si="19"/>
        <v>70.69</v>
      </c>
      <c r="M106" s="2">
        <f t="shared" si="20"/>
        <v>0.97881473276100806</v>
      </c>
      <c r="N106">
        <f t="shared" si="21"/>
        <v>2.1668973957095878</v>
      </c>
    </row>
    <row r="107" spans="1:14" x14ac:dyDescent="0.3">
      <c r="A107" s="1">
        <v>38852</v>
      </c>
      <c r="B107">
        <v>70.47</v>
      </c>
      <c r="D107">
        <f t="shared" si="11"/>
        <v>1</v>
      </c>
      <c r="E107" s="1">
        <f t="shared" si="13"/>
        <v>38845</v>
      </c>
      <c r="F107" s="1">
        <f t="shared" si="15"/>
        <v>38844</v>
      </c>
      <c r="G107" s="1">
        <f t="shared" si="16"/>
        <v>38843</v>
      </c>
      <c r="H107" s="1">
        <f t="shared" si="17"/>
        <v>38842</v>
      </c>
      <c r="I107" s="2">
        <f t="shared" si="18"/>
        <v>69.77</v>
      </c>
      <c r="J107">
        <f t="shared" si="12"/>
        <v>0</v>
      </c>
      <c r="K107" s="2">
        <f t="shared" si="14"/>
        <v>72.22</v>
      </c>
      <c r="L107" s="2">
        <f t="shared" si="19"/>
        <v>70.69</v>
      </c>
      <c r="M107" s="2">
        <f t="shared" si="20"/>
        <v>0.97881473276100806</v>
      </c>
      <c r="N107">
        <f t="shared" si="21"/>
        <v>-1.1429926278663043</v>
      </c>
    </row>
    <row r="108" spans="1:14" x14ac:dyDescent="0.3">
      <c r="A108" s="1">
        <v>38853</v>
      </c>
      <c r="B108">
        <v>70.319999999999993</v>
      </c>
      <c r="D108">
        <f t="shared" si="11"/>
        <v>2</v>
      </c>
      <c r="E108" s="1">
        <f t="shared" si="13"/>
        <v>38846</v>
      </c>
      <c r="F108" s="1">
        <f t="shared" si="15"/>
        <v>38845</v>
      </c>
      <c r="G108" s="1">
        <f t="shared" si="16"/>
        <v>38844</v>
      </c>
      <c r="H108" s="1">
        <f t="shared" si="17"/>
        <v>38843</v>
      </c>
      <c r="I108" s="2">
        <f t="shared" si="18"/>
        <v>70.69</v>
      </c>
      <c r="J108">
        <f t="shared" si="12"/>
        <v>0</v>
      </c>
      <c r="K108" s="2">
        <f t="shared" si="14"/>
        <v>72.22</v>
      </c>
      <c r="L108" s="2">
        <f t="shared" si="19"/>
        <v>70.69</v>
      </c>
      <c r="M108" s="2">
        <f t="shared" si="20"/>
        <v>0.97881473276100806</v>
      </c>
      <c r="N108">
        <f t="shared" si="21"/>
        <v>-2.666076247239014</v>
      </c>
    </row>
    <row r="109" spans="1:14" x14ac:dyDescent="0.3">
      <c r="A109" s="1">
        <v>38854</v>
      </c>
      <c r="B109">
        <v>69.42</v>
      </c>
      <c r="D109">
        <f t="shared" si="11"/>
        <v>3</v>
      </c>
      <c r="E109" s="1">
        <f t="shared" si="13"/>
        <v>38847</v>
      </c>
      <c r="F109" s="1">
        <f t="shared" si="15"/>
        <v>38846</v>
      </c>
      <c r="G109" s="1">
        <f t="shared" si="16"/>
        <v>38845</v>
      </c>
      <c r="H109" s="1">
        <f t="shared" si="17"/>
        <v>38844</v>
      </c>
      <c r="I109" s="2">
        <f t="shared" si="18"/>
        <v>73.569999999999993</v>
      </c>
      <c r="J109">
        <f t="shared" si="12"/>
        <v>0</v>
      </c>
      <c r="K109" s="2">
        <f t="shared" si="14"/>
        <v>0</v>
      </c>
      <c r="L109" s="2">
        <f t="shared" si="19"/>
        <v>0</v>
      </c>
      <c r="M109" s="2">
        <f t="shared" si="20"/>
        <v>1</v>
      </c>
      <c r="N109">
        <f t="shared" si="21"/>
        <v>-5.8062323510532776</v>
      </c>
    </row>
    <row r="110" spans="1:14" x14ac:dyDescent="0.3">
      <c r="A110" s="1">
        <v>38855</v>
      </c>
      <c r="B110">
        <v>70.14</v>
      </c>
      <c r="D110">
        <f t="shared" si="11"/>
        <v>4</v>
      </c>
      <c r="E110" s="1">
        <f t="shared" si="13"/>
        <v>38848</v>
      </c>
      <c r="F110" s="1">
        <f t="shared" si="15"/>
        <v>38847</v>
      </c>
      <c r="G110" s="1">
        <f t="shared" si="16"/>
        <v>38846</v>
      </c>
      <c r="H110" s="1">
        <f t="shared" si="17"/>
        <v>38845</v>
      </c>
      <c r="I110" s="2">
        <f t="shared" si="18"/>
        <v>74.680000000000007</v>
      </c>
      <c r="J110">
        <f t="shared" si="12"/>
        <v>0</v>
      </c>
      <c r="K110" s="2">
        <f t="shared" si="14"/>
        <v>0</v>
      </c>
      <c r="L110" s="2">
        <f t="shared" si="19"/>
        <v>0</v>
      </c>
      <c r="M110" s="2">
        <f t="shared" si="20"/>
        <v>1</v>
      </c>
      <c r="N110">
        <f t="shared" si="21"/>
        <v>-6.2719073961489871</v>
      </c>
    </row>
    <row r="111" spans="1:14" x14ac:dyDescent="0.3">
      <c r="A111" s="1">
        <v>38856</v>
      </c>
      <c r="B111">
        <v>69.290000000000006</v>
      </c>
      <c r="D111">
        <f t="shared" si="11"/>
        <v>5</v>
      </c>
      <c r="E111" s="1">
        <f t="shared" si="13"/>
        <v>38849</v>
      </c>
      <c r="F111" s="1">
        <f t="shared" si="15"/>
        <v>38848</v>
      </c>
      <c r="G111" s="1">
        <f t="shared" si="16"/>
        <v>38847</v>
      </c>
      <c r="H111" s="1">
        <f t="shared" si="17"/>
        <v>38846</v>
      </c>
      <c r="I111" s="2">
        <f t="shared" si="18"/>
        <v>73.28</v>
      </c>
      <c r="J111">
        <f t="shared" si="12"/>
        <v>0</v>
      </c>
      <c r="K111" s="2">
        <f t="shared" si="14"/>
        <v>0</v>
      </c>
      <c r="L111" s="2">
        <f t="shared" si="19"/>
        <v>0</v>
      </c>
      <c r="M111" s="2">
        <f t="shared" si="20"/>
        <v>1</v>
      </c>
      <c r="N111">
        <f t="shared" si="21"/>
        <v>-5.598712472658482</v>
      </c>
    </row>
    <row r="112" spans="1:14" x14ac:dyDescent="0.3">
      <c r="A112" s="1">
        <v>38859</v>
      </c>
      <c r="B112">
        <v>69.959999999999994</v>
      </c>
      <c r="D112">
        <f t="shared" si="11"/>
        <v>1</v>
      </c>
      <c r="E112" s="1">
        <f t="shared" si="13"/>
        <v>38852</v>
      </c>
      <c r="F112" s="1">
        <f t="shared" si="15"/>
        <v>38851</v>
      </c>
      <c r="G112" s="1">
        <f t="shared" si="16"/>
        <v>38850</v>
      </c>
      <c r="H112" s="1">
        <f t="shared" si="17"/>
        <v>38849</v>
      </c>
      <c r="I112" s="2">
        <f t="shared" si="18"/>
        <v>70.47</v>
      </c>
      <c r="J112">
        <f t="shared" si="12"/>
        <v>0</v>
      </c>
      <c r="K112" s="2">
        <f t="shared" si="14"/>
        <v>0</v>
      </c>
      <c r="L112" s="2">
        <f t="shared" si="19"/>
        <v>0</v>
      </c>
      <c r="M112" s="2">
        <f t="shared" si="20"/>
        <v>1</v>
      </c>
      <c r="N112">
        <f t="shared" si="21"/>
        <v>-0.72634371885298821</v>
      </c>
    </row>
    <row r="113" spans="1:14" x14ac:dyDescent="0.3">
      <c r="A113" s="1">
        <v>38860</v>
      </c>
      <c r="B113">
        <v>71.760000000000005</v>
      </c>
      <c r="D113">
        <f t="shared" si="11"/>
        <v>2</v>
      </c>
      <c r="E113" s="1">
        <f t="shared" si="13"/>
        <v>38853</v>
      </c>
      <c r="F113" s="1">
        <f t="shared" si="15"/>
        <v>38852</v>
      </c>
      <c r="G113" s="1">
        <f t="shared" si="16"/>
        <v>38851</v>
      </c>
      <c r="H113" s="1">
        <f t="shared" si="17"/>
        <v>38850</v>
      </c>
      <c r="I113" s="2">
        <f t="shared" si="18"/>
        <v>70.319999999999993</v>
      </c>
      <c r="J113">
        <f t="shared" si="12"/>
        <v>0</v>
      </c>
      <c r="K113" s="2">
        <f t="shared" si="14"/>
        <v>0</v>
      </c>
      <c r="L113" s="2">
        <f t="shared" si="19"/>
        <v>0</v>
      </c>
      <c r="M113" s="2">
        <f t="shared" si="20"/>
        <v>1</v>
      </c>
      <c r="N113">
        <f t="shared" si="21"/>
        <v>2.0270964373619202</v>
      </c>
    </row>
    <row r="114" spans="1:14" x14ac:dyDescent="0.3">
      <c r="A114" s="1">
        <v>38861</v>
      </c>
      <c r="B114">
        <v>69.86</v>
      </c>
      <c r="D114">
        <f t="shared" si="11"/>
        <v>3</v>
      </c>
      <c r="E114" s="1">
        <f t="shared" si="13"/>
        <v>38854</v>
      </c>
      <c r="F114" s="1">
        <f t="shared" si="15"/>
        <v>38853</v>
      </c>
      <c r="G114" s="1">
        <f t="shared" si="16"/>
        <v>38852</v>
      </c>
      <c r="H114" s="1">
        <f t="shared" si="17"/>
        <v>38851</v>
      </c>
      <c r="I114" s="2">
        <f t="shared" si="18"/>
        <v>69.42</v>
      </c>
      <c r="J114">
        <f t="shared" si="12"/>
        <v>0</v>
      </c>
      <c r="K114" s="2">
        <f t="shared" si="14"/>
        <v>0</v>
      </c>
      <c r="L114" s="2">
        <f t="shared" si="19"/>
        <v>0</v>
      </c>
      <c r="M114" s="2">
        <f t="shared" si="20"/>
        <v>1</v>
      </c>
      <c r="N114">
        <f t="shared" si="21"/>
        <v>0.63182289450456353</v>
      </c>
    </row>
    <row r="115" spans="1:14" x14ac:dyDescent="0.3">
      <c r="A115" s="1">
        <v>38862</v>
      </c>
      <c r="B115">
        <v>71.319999999999993</v>
      </c>
      <c r="D115">
        <f t="shared" si="11"/>
        <v>4</v>
      </c>
      <c r="E115" s="1">
        <f t="shared" si="13"/>
        <v>38855</v>
      </c>
      <c r="F115" s="1">
        <f t="shared" si="15"/>
        <v>38854</v>
      </c>
      <c r="G115" s="1">
        <f t="shared" si="16"/>
        <v>38853</v>
      </c>
      <c r="H115" s="1">
        <f t="shared" si="17"/>
        <v>38852</v>
      </c>
      <c r="I115" s="2">
        <f t="shared" si="18"/>
        <v>70.14</v>
      </c>
      <c r="J115">
        <f t="shared" si="12"/>
        <v>0</v>
      </c>
      <c r="K115" s="2">
        <f t="shared" si="14"/>
        <v>0</v>
      </c>
      <c r="L115" s="2">
        <f t="shared" si="19"/>
        <v>0</v>
      </c>
      <c r="M115" s="2">
        <f t="shared" si="20"/>
        <v>1</v>
      </c>
      <c r="N115">
        <f t="shared" si="21"/>
        <v>1.6683548282907457</v>
      </c>
    </row>
    <row r="116" spans="1:14" x14ac:dyDescent="0.3">
      <c r="A116" s="1">
        <v>38863</v>
      </c>
      <c r="B116">
        <v>71.37</v>
      </c>
      <c r="D116">
        <f t="shared" si="11"/>
        <v>5</v>
      </c>
      <c r="E116" s="1">
        <f t="shared" si="13"/>
        <v>38856</v>
      </c>
      <c r="F116" s="1">
        <f t="shared" si="15"/>
        <v>38855</v>
      </c>
      <c r="G116" s="1">
        <f t="shared" si="16"/>
        <v>38854</v>
      </c>
      <c r="H116" s="1">
        <f t="shared" si="17"/>
        <v>38853</v>
      </c>
      <c r="I116" s="2">
        <f t="shared" si="18"/>
        <v>69.290000000000006</v>
      </c>
      <c r="J116">
        <f t="shared" si="12"/>
        <v>0</v>
      </c>
      <c r="K116" s="2">
        <f t="shared" si="14"/>
        <v>0</v>
      </c>
      <c r="L116" s="2">
        <f t="shared" si="19"/>
        <v>0</v>
      </c>
      <c r="M116" s="2">
        <f t="shared" si="20"/>
        <v>1</v>
      </c>
      <c r="N116">
        <f t="shared" si="21"/>
        <v>2.9577017343686052</v>
      </c>
    </row>
    <row r="117" spans="1:14" x14ac:dyDescent="0.3">
      <c r="A117" s="1">
        <v>38867</v>
      </c>
      <c r="B117">
        <v>72.03</v>
      </c>
      <c r="D117">
        <f t="shared" si="11"/>
        <v>2</v>
      </c>
      <c r="E117" s="1">
        <f t="shared" si="13"/>
        <v>38860</v>
      </c>
      <c r="F117" s="1">
        <f t="shared" si="15"/>
        <v>38859</v>
      </c>
      <c r="G117" s="1">
        <f t="shared" si="16"/>
        <v>38858</v>
      </c>
      <c r="H117" s="1">
        <f t="shared" si="17"/>
        <v>38857</v>
      </c>
      <c r="I117" s="2">
        <f t="shared" si="18"/>
        <v>71.760000000000005</v>
      </c>
      <c r="J117">
        <f t="shared" si="12"/>
        <v>0</v>
      </c>
      <c r="K117" s="2">
        <f t="shared" si="14"/>
        <v>0</v>
      </c>
      <c r="L117" s="2">
        <f t="shared" si="19"/>
        <v>0</v>
      </c>
      <c r="M117" s="2">
        <f t="shared" si="20"/>
        <v>1</v>
      </c>
      <c r="N117">
        <f t="shared" si="21"/>
        <v>0.37554811507308905</v>
      </c>
    </row>
    <row r="118" spans="1:14" x14ac:dyDescent="0.3">
      <c r="A118" s="1">
        <v>38868</v>
      </c>
      <c r="B118">
        <v>71.290000000000006</v>
      </c>
      <c r="D118">
        <f t="shared" si="11"/>
        <v>3</v>
      </c>
      <c r="E118" s="1">
        <f t="shared" si="13"/>
        <v>38861</v>
      </c>
      <c r="F118" s="1">
        <f t="shared" si="15"/>
        <v>38860</v>
      </c>
      <c r="G118" s="1">
        <f t="shared" si="16"/>
        <v>38859</v>
      </c>
      <c r="H118" s="1">
        <f t="shared" si="17"/>
        <v>38858</v>
      </c>
      <c r="I118" s="2">
        <f t="shared" si="18"/>
        <v>69.86</v>
      </c>
      <c r="J118">
        <f t="shared" si="12"/>
        <v>0</v>
      </c>
      <c r="K118" s="2">
        <f t="shared" si="14"/>
        <v>0</v>
      </c>
      <c r="L118" s="2">
        <f t="shared" si="19"/>
        <v>0</v>
      </c>
      <c r="M118" s="2">
        <f t="shared" si="20"/>
        <v>1</v>
      </c>
      <c r="N118">
        <f t="shared" si="21"/>
        <v>2.0262825750851352</v>
      </c>
    </row>
    <row r="119" spans="1:14" x14ac:dyDescent="0.3">
      <c r="A119" s="1">
        <v>38869</v>
      </c>
      <c r="B119">
        <v>70.34</v>
      </c>
      <c r="D119">
        <f t="shared" si="11"/>
        <v>4</v>
      </c>
      <c r="E119" s="1">
        <f t="shared" si="13"/>
        <v>38862</v>
      </c>
      <c r="F119" s="1">
        <f t="shared" si="15"/>
        <v>38861</v>
      </c>
      <c r="G119" s="1">
        <f t="shared" si="16"/>
        <v>38860</v>
      </c>
      <c r="H119" s="1">
        <f t="shared" si="17"/>
        <v>38859</v>
      </c>
      <c r="I119" s="2">
        <f t="shared" si="18"/>
        <v>71.319999999999993</v>
      </c>
      <c r="J119">
        <f t="shared" si="12"/>
        <v>0</v>
      </c>
      <c r="K119" s="2">
        <f t="shared" si="14"/>
        <v>0</v>
      </c>
      <c r="L119" s="2">
        <f t="shared" si="19"/>
        <v>0</v>
      </c>
      <c r="M119" s="2">
        <f t="shared" si="20"/>
        <v>1</v>
      </c>
      <c r="N119">
        <f t="shared" si="21"/>
        <v>-1.383616594910315</v>
      </c>
    </row>
    <row r="120" spans="1:14" x14ac:dyDescent="0.3">
      <c r="A120" s="1">
        <v>38870</v>
      </c>
      <c r="B120">
        <v>72.33</v>
      </c>
      <c r="D120">
        <f t="shared" si="11"/>
        <v>5</v>
      </c>
      <c r="E120" s="1">
        <f t="shared" si="13"/>
        <v>38863</v>
      </c>
      <c r="F120" s="1">
        <f t="shared" si="15"/>
        <v>38862</v>
      </c>
      <c r="G120" s="1">
        <f t="shared" si="16"/>
        <v>38861</v>
      </c>
      <c r="H120" s="1">
        <f t="shared" si="17"/>
        <v>38860</v>
      </c>
      <c r="I120" s="2">
        <f t="shared" si="18"/>
        <v>71.37</v>
      </c>
      <c r="J120">
        <f t="shared" si="12"/>
        <v>0</v>
      </c>
      <c r="K120" s="2">
        <f t="shared" si="14"/>
        <v>0</v>
      </c>
      <c r="L120" s="2">
        <f t="shared" si="19"/>
        <v>0</v>
      </c>
      <c r="M120" s="2">
        <f t="shared" si="20"/>
        <v>1</v>
      </c>
      <c r="N120">
        <f t="shared" si="21"/>
        <v>1.3361367878213237</v>
      </c>
    </row>
    <row r="121" spans="1:14" x14ac:dyDescent="0.3">
      <c r="A121" s="1">
        <v>38873</v>
      </c>
      <c r="B121">
        <v>72.599999999999994</v>
      </c>
      <c r="D121">
        <f t="shared" si="11"/>
        <v>1</v>
      </c>
      <c r="E121" s="1">
        <f t="shared" si="13"/>
        <v>38866</v>
      </c>
      <c r="F121" s="1">
        <f t="shared" si="15"/>
        <v>38865</v>
      </c>
      <c r="G121" s="1">
        <f t="shared" si="16"/>
        <v>38864</v>
      </c>
      <c r="H121" s="1">
        <f t="shared" si="17"/>
        <v>38863</v>
      </c>
      <c r="I121" s="2">
        <f t="shared" si="18"/>
        <v>71.37</v>
      </c>
      <c r="J121">
        <f t="shared" si="12"/>
        <v>0</v>
      </c>
      <c r="K121" s="2">
        <f t="shared" si="14"/>
        <v>0</v>
      </c>
      <c r="L121" s="2">
        <f t="shared" si="19"/>
        <v>0</v>
      </c>
      <c r="M121" s="2">
        <f t="shared" si="20"/>
        <v>1</v>
      </c>
      <c r="N121">
        <f t="shared" si="21"/>
        <v>1.7087308847774156</v>
      </c>
    </row>
    <row r="122" spans="1:14" x14ac:dyDescent="0.3">
      <c r="A122" s="1">
        <v>38874</v>
      </c>
      <c r="B122">
        <v>72.5</v>
      </c>
      <c r="D122">
        <f t="shared" si="11"/>
        <v>2</v>
      </c>
      <c r="E122" s="1">
        <f t="shared" si="13"/>
        <v>38867</v>
      </c>
      <c r="F122" s="1">
        <f t="shared" si="15"/>
        <v>38866</v>
      </c>
      <c r="G122" s="1">
        <f t="shared" si="16"/>
        <v>38865</v>
      </c>
      <c r="H122" s="1">
        <f t="shared" si="17"/>
        <v>38864</v>
      </c>
      <c r="I122" s="2">
        <f t="shared" si="18"/>
        <v>72.03</v>
      </c>
      <c r="J122">
        <f t="shared" si="12"/>
        <v>0</v>
      </c>
      <c r="K122" s="2">
        <f t="shared" si="14"/>
        <v>0</v>
      </c>
      <c r="L122" s="2">
        <f t="shared" si="19"/>
        <v>0</v>
      </c>
      <c r="M122" s="2">
        <f t="shared" si="20"/>
        <v>1</v>
      </c>
      <c r="N122">
        <f t="shared" si="21"/>
        <v>0.6503862959357547</v>
      </c>
    </row>
    <row r="123" spans="1:14" x14ac:dyDescent="0.3">
      <c r="A123" s="1">
        <v>38875</v>
      </c>
      <c r="B123">
        <v>70.819999999999993</v>
      </c>
      <c r="D123">
        <f t="shared" si="11"/>
        <v>3</v>
      </c>
      <c r="E123" s="1">
        <f t="shared" si="13"/>
        <v>38868</v>
      </c>
      <c r="F123" s="1">
        <f t="shared" si="15"/>
        <v>38867</v>
      </c>
      <c r="G123" s="1">
        <f t="shared" si="16"/>
        <v>38866</v>
      </c>
      <c r="H123" s="1">
        <f t="shared" si="17"/>
        <v>38865</v>
      </c>
      <c r="I123" s="2">
        <f t="shared" si="18"/>
        <v>71.290000000000006</v>
      </c>
      <c r="J123">
        <f t="shared" si="12"/>
        <v>0</v>
      </c>
      <c r="K123" s="2">
        <f t="shared" si="14"/>
        <v>0</v>
      </c>
      <c r="L123" s="2">
        <f t="shared" si="19"/>
        <v>0</v>
      </c>
      <c r="M123" s="2">
        <f t="shared" si="20"/>
        <v>1</v>
      </c>
      <c r="N123">
        <f t="shared" si="21"/>
        <v>-0.66146184457796242</v>
      </c>
    </row>
    <row r="124" spans="1:14" x14ac:dyDescent="0.3">
      <c r="A124" s="1">
        <v>38876</v>
      </c>
      <c r="B124">
        <v>70.349999999999994</v>
      </c>
      <c r="D124">
        <f t="shared" si="11"/>
        <v>4</v>
      </c>
      <c r="E124" s="1">
        <f t="shared" si="13"/>
        <v>38869</v>
      </c>
      <c r="F124" s="1">
        <f t="shared" si="15"/>
        <v>38868</v>
      </c>
      <c r="G124" s="1">
        <f t="shared" si="16"/>
        <v>38867</v>
      </c>
      <c r="H124" s="1">
        <f t="shared" si="17"/>
        <v>38866</v>
      </c>
      <c r="I124" s="2">
        <f t="shared" si="18"/>
        <v>70.34</v>
      </c>
      <c r="J124">
        <f t="shared" si="12"/>
        <v>0</v>
      </c>
      <c r="K124" s="2">
        <f t="shared" si="14"/>
        <v>0</v>
      </c>
      <c r="L124" s="2">
        <f t="shared" si="19"/>
        <v>0</v>
      </c>
      <c r="M124" s="2">
        <f t="shared" si="20"/>
        <v>1</v>
      </c>
      <c r="N124">
        <f t="shared" si="21"/>
        <v>1.4215651456144526E-2</v>
      </c>
    </row>
    <row r="125" spans="1:14" x14ac:dyDescent="0.3">
      <c r="A125" s="1">
        <v>38877</v>
      </c>
      <c r="B125">
        <v>71.63</v>
      </c>
      <c r="C125">
        <v>72.31</v>
      </c>
      <c r="D125">
        <f t="shared" si="11"/>
        <v>5</v>
      </c>
      <c r="E125" s="1">
        <f t="shared" si="13"/>
        <v>38870</v>
      </c>
      <c r="F125" s="1">
        <f t="shared" si="15"/>
        <v>38869</v>
      </c>
      <c r="G125" s="1">
        <f t="shared" si="16"/>
        <v>38868</v>
      </c>
      <c r="H125" s="1">
        <f t="shared" si="17"/>
        <v>38867</v>
      </c>
      <c r="I125" s="2">
        <f t="shared" si="18"/>
        <v>72.33</v>
      </c>
      <c r="J125">
        <f t="shared" si="12"/>
        <v>0</v>
      </c>
      <c r="K125" s="2">
        <f t="shared" si="14"/>
        <v>0</v>
      </c>
      <c r="L125" s="2">
        <f t="shared" si="19"/>
        <v>0</v>
      </c>
      <c r="M125" s="2">
        <f t="shared" si="20"/>
        <v>1</v>
      </c>
      <c r="N125">
        <f t="shared" si="21"/>
        <v>-0.97250002348295683</v>
      </c>
    </row>
    <row r="126" spans="1:14" x14ac:dyDescent="0.3">
      <c r="A126" s="1">
        <v>38880</v>
      </c>
      <c r="B126">
        <v>71.09</v>
      </c>
      <c r="D126">
        <f t="shared" si="11"/>
        <v>1</v>
      </c>
      <c r="E126" s="1">
        <f t="shared" si="13"/>
        <v>38873</v>
      </c>
      <c r="F126" s="1">
        <f t="shared" si="15"/>
        <v>38872</v>
      </c>
      <c r="G126" s="1">
        <f t="shared" si="16"/>
        <v>38871</v>
      </c>
      <c r="H126" s="1">
        <f t="shared" si="17"/>
        <v>38870</v>
      </c>
      <c r="I126" s="2">
        <f t="shared" si="18"/>
        <v>72.599999999999994</v>
      </c>
      <c r="J126">
        <f t="shared" si="12"/>
        <v>72.31</v>
      </c>
      <c r="K126" s="2">
        <f t="shared" si="14"/>
        <v>72.31</v>
      </c>
      <c r="L126" s="2">
        <f t="shared" si="19"/>
        <v>71.63</v>
      </c>
      <c r="M126" s="2">
        <f t="shared" si="20"/>
        <v>0.99059604480708052</v>
      </c>
      <c r="N126">
        <f t="shared" si="21"/>
        <v>-3.046669344985923</v>
      </c>
    </row>
    <row r="127" spans="1:14" x14ac:dyDescent="0.3">
      <c r="A127" s="1">
        <v>38881</v>
      </c>
      <c r="B127">
        <v>69.290000000000006</v>
      </c>
      <c r="D127">
        <f t="shared" si="11"/>
        <v>2</v>
      </c>
      <c r="E127" s="1">
        <f t="shared" si="13"/>
        <v>38874</v>
      </c>
      <c r="F127" s="1">
        <f t="shared" si="15"/>
        <v>38873</v>
      </c>
      <c r="G127" s="1">
        <f t="shared" si="16"/>
        <v>38872</v>
      </c>
      <c r="H127" s="1">
        <f t="shared" si="17"/>
        <v>38871</v>
      </c>
      <c r="I127" s="2">
        <f t="shared" si="18"/>
        <v>72.5</v>
      </c>
      <c r="J127">
        <f t="shared" si="12"/>
        <v>0</v>
      </c>
      <c r="K127" s="2">
        <f t="shared" si="14"/>
        <v>72.31</v>
      </c>
      <c r="L127" s="2">
        <f t="shared" si="19"/>
        <v>71.63</v>
      </c>
      <c r="M127" s="2">
        <f t="shared" si="20"/>
        <v>0.99059604480708052</v>
      </c>
      <c r="N127">
        <f t="shared" si="21"/>
        <v>-5.4734417781839841</v>
      </c>
    </row>
    <row r="128" spans="1:14" x14ac:dyDescent="0.3">
      <c r="A128" s="1">
        <v>38882</v>
      </c>
      <c r="B128">
        <v>69.62</v>
      </c>
      <c r="D128">
        <f t="shared" si="11"/>
        <v>3</v>
      </c>
      <c r="E128" s="1">
        <f t="shared" si="13"/>
        <v>38875</v>
      </c>
      <c r="F128" s="1">
        <f t="shared" si="15"/>
        <v>38874</v>
      </c>
      <c r="G128" s="1">
        <f t="shared" si="16"/>
        <v>38873</v>
      </c>
      <c r="H128" s="1">
        <f t="shared" si="17"/>
        <v>38872</v>
      </c>
      <c r="I128" s="2">
        <f t="shared" si="18"/>
        <v>70.819999999999993</v>
      </c>
      <c r="J128">
        <f t="shared" si="12"/>
        <v>0</v>
      </c>
      <c r="K128" s="2">
        <f t="shared" si="14"/>
        <v>72.31</v>
      </c>
      <c r="L128" s="2">
        <f t="shared" si="19"/>
        <v>71.63</v>
      </c>
      <c r="M128" s="2">
        <f t="shared" si="20"/>
        <v>0.99059604480708052</v>
      </c>
      <c r="N128">
        <f t="shared" si="21"/>
        <v>-2.65380158609655</v>
      </c>
    </row>
    <row r="129" spans="1:14" x14ac:dyDescent="0.3">
      <c r="A129" s="1">
        <v>38883</v>
      </c>
      <c r="B129">
        <v>69.930000000000007</v>
      </c>
      <c r="D129">
        <f t="shared" si="11"/>
        <v>4</v>
      </c>
      <c r="E129" s="1">
        <f t="shared" si="13"/>
        <v>38876</v>
      </c>
      <c r="F129" s="1">
        <f t="shared" si="15"/>
        <v>38875</v>
      </c>
      <c r="G129" s="1">
        <f t="shared" si="16"/>
        <v>38874</v>
      </c>
      <c r="H129" s="1">
        <f t="shared" si="17"/>
        <v>38873</v>
      </c>
      <c r="I129" s="2">
        <f t="shared" si="18"/>
        <v>70.349999999999994</v>
      </c>
      <c r="J129">
        <f t="shared" si="12"/>
        <v>0</v>
      </c>
      <c r="K129" s="2">
        <f t="shared" si="14"/>
        <v>72.31</v>
      </c>
      <c r="L129" s="2">
        <f t="shared" si="19"/>
        <v>71.63</v>
      </c>
      <c r="M129" s="2">
        <f t="shared" si="20"/>
        <v>0.99059604480708052</v>
      </c>
      <c r="N129">
        <f t="shared" si="21"/>
        <v>-1.5436493405123273</v>
      </c>
    </row>
    <row r="130" spans="1:14" x14ac:dyDescent="0.3">
      <c r="A130" s="1">
        <v>38884</v>
      </c>
      <c r="B130">
        <v>70.2</v>
      </c>
      <c r="D130">
        <f t="shared" ref="D130:D193" si="22">WEEKDAY(A130,2)</f>
        <v>5</v>
      </c>
      <c r="E130" s="1">
        <f t="shared" si="13"/>
        <v>38877</v>
      </c>
      <c r="F130" s="1">
        <f t="shared" si="15"/>
        <v>38876</v>
      </c>
      <c r="G130" s="1">
        <f t="shared" si="16"/>
        <v>38875</v>
      </c>
      <c r="H130" s="1">
        <f t="shared" si="17"/>
        <v>38874</v>
      </c>
      <c r="I130" s="2">
        <f t="shared" si="18"/>
        <v>71.63</v>
      </c>
      <c r="J130">
        <f t="shared" si="12"/>
        <v>0</v>
      </c>
      <c r="K130" s="2">
        <f t="shared" si="14"/>
        <v>72.31</v>
      </c>
      <c r="L130" s="2">
        <f t="shared" si="19"/>
        <v>71.63</v>
      </c>
      <c r="M130" s="2">
        <f t="shared" si="20"/>
        <v>0.99059604480708052</v>
      </c>
      <c r="N130">
        <f t="shared" si="21"/>
        <v>-2.9614121155094941</v>
      </c>
    </row>
    <row r="131" spans="1:14" x14ac:dyDescent="0.3">
      <c r="A131" s="1">
        <v>38887</v>
      </c>
      <c r="B131">
        <v>69.55</v>
      </c>
      <c r="D131">
        <f t="shared" si="22"/>
        <v>1</v>
      </c>
      <c r="E131" s="1">
        <f t="shared" si="13"/>
        <v>38880</v>
      </c>
      <c r="F131" s="1">
        <f t="shared" si="15"/>
        <v>38879</v>
      </c>
      <c r="G131" s="1">
        <f t="shared" si="16"/>
        <v>38878</v>
      </c>
      <c r="H131" s="1">
        <f t="shared" si="17"/>
        <v>38877</v>
      </c>
      <c r="I131" s="2">
        <f t="shared" si="18"/>
        <v>71.09</v>
      </c>
      <c r="J131">
        <f t="shared" ref="J131:J194" si="23">C130</f>
        <v>0</v>
      </c>
      <c r="K131" s="2">
        <f t="shared" si="14"/>
        <v>0</v>
      </c>
      <c r="L131" s="2">
        <f t="shared" si="19"/>
        <v>0</v>
      </c>
      <c r="M131" s="2">
        <f t="shared" si="20"/>
        <v>1</v>
      </c>
      <c r="N131">
        <f t="shared" si="21"/>
        <v>-2.1900761571939897</v>
      </c>
    </row>
    <row r="132" spans="1:14" x14ac:dyDescent="0.3">
      <c r="A132" s="1">
        <v>38888</v>
      </c>
      <c r="B132">
        <v>69.34</v>
      </c>
      <c r="D132">
        <f t="shared" si="22"/>
        <v>2</v>
      </c>
      <c r="E132" s="1">
        <f t="shared" si="13"/>
        <v>38881</v>
      </c>
      <c r="F132" s="1">
        <f t="shared" si="15"/>
        <v>38880</v>
      </c>
      <c r="G132" s="1">
        <f t="shared" si="16"/>
        <v>38879</v>
      </c>
      <c r="H132" s="1">
        <f t="shared" si="17"/>
        <v>38878</v>
      </c>
      <c r="I132" s="2">
        <f t="shared" si="18"/>
        <v>69.290000000000006</v>
      </c>
      <c r="J132">
        <f t="shared" si="23"/>
        <v>0</v>
      </c>
      <c r="K132" s="2">
        <f t="shared" si="14"/>
        <v>0</v>
      </c>
      <c r="L132" s="2">
        <f t="shared" si="19"/>
        <v>0</v>
      </c>
      <c r="M132" s="2">
        <f t="shared" si="20"/>
        <v>1</v>
      </c>
      <c r="N132">
        <f t="shared" si="21"/>
        <v>7.2134461758736709E-2</v>
      </c>
    </row>
    <row r="133" spans="1:14" x14ac:dyDescent="0.3">
      <c r="A133" s="1">
        <v>38889</v>
      </c>
      <c r="B133">
        <v>70.33</v>
      </c>
      <c r="D133">
        <f t="shared" si="22"/>
        <v>3</v>
      </c>
      <c r="E133" s="1">
        <f t="shared" si="13"/>
        <v>38882</v>
      </c>
      <c r="F133" s="1">
        <f t="shared" si="15"/>
        <v>38881</v>
      </c>
      <c r="G133" s="1">
        <f t="shared" si="16"/>
        <v>38880</v>
      </c>
      <c r="H133" s="1">
        <f t="shared" si="17"/>
        <v>38879</v>
      </c>
      <c r="I133" s="2">
        <f t="shared" si="18"/>
        <v>69.62</v>
      </c>
      <c r="J133">
        <f t="shared" si="23"/>
        <v>0</v>
      </c>
      <c r="K133" s="2">
        <f t="shared" si="14"/>
        <v>0</v>
      </c>
      <c r="L133" s="2">
        <f t="shared" si="19"/>
        <v>0</v>
      </c>
      <c r="M133" s="2">
        <f t="shared" si="20"/>
        <v>1</v>
      </c>
      <c r="N133">
        <f t="shared" si="21"/>
        <v>1.0146567936634041</v>
      </c>
    </row>
    <row r="134" spans="1:14" x14ac:dyDescent="0.3">
      <c r="A134" s="1">
        <v>38890</v>
      </c>
      <c r="B134">
        <v>70.84</v>
      </c>
      <c r="D134">
        <f t="shared" si="22"/>
        <v>4</v>
      </c>
      <c r="E134" s="1">
        <f t="shared" si="13"/>
        <v>38883</v>
      </c>
      <c r="F134" s="1">
        <f t="shared" si="15"/>
        <v>38882</v>
      </c>
      <c r="G134" s="1">
        <f t="shared" si="16"/>
        <v>38881</v>
      </c>
      <c r="H134" s="1">
        <f t="shared" si="17"/>
        <v>38880</v>
      </c>
      <c r="I134" s="2">
        <f t="shared" si="18"/>
        <v>69.930000000000007</v>
      </c>
      <c r="J134">
        <f t="shared" si="23"/>
        <v>0</v>
      </c>
      <c r="K134" s="2">
        <f t="shared" si="14"/>
        <v>0</v>
      </c>
      <c r="L134" s="2">
        <f t="shared" si="19"/>
        <v>0</v>
      </c>
      <c r="M134" s="2">
        <f t="shared" si="20"/>
        <v>1</v>
      </c>
      <c r="N134">
        <f t="shared" si="21"/>
        <v>1.2929071198857374</v>
      </c>
    </row>
    <row r="135" spans="1:14" x14ac:dyDescent="0.3">
      <c r="A135" s="1">
        <v>38891</v>
      </c>
      <c r="B135">
        <v>70.87</v>
      </c>
      <c r="D135">
        <f t="shared" si="22"/>
        <v>5</v>
      </c>
      <c r="E135" s="1">
        <f t="shared" ref="E135:E198" si="24">A135-7</f>
        <v>38884</v>
      </c>
      <c r="F135" s="1">
        <f t="shared" si="15"/>
        <v>38883</v>
      </c>
      <c r="G135" s="1">
        <f t="shared" si="16"/>
        <v>38882</v>
      </c>
      <c r="H135" s="1">
        <f t="shared" si="17"/>
        <v>38881</v>
      </c>
      <c r="I135" s="2">
        <f t="shared" si="18"/>
        <v>70.2</v>
      </c>
      <c r="J135">
        <f t="shared" si="23"/>
        <v>0</v>
      </c>
      <c r="K135" s="2">
        <f t="shared" ref="K135:K198" si="25">SUMIFS($J$2:$J$3507,$A$2:$A$3507,"&gt;"&amp;E135,$A$2:$A$3507,"&lt;="&amp;A135)</f>
        <v>0</v>
      </c>
      <c r="L135" s="2">
        <f t="shared" si="19"/>
        <v>0</v>
      </c>
      <c r="M135" s="2">
        <f t="shared" si="20"/>
        <v>1</v>
      </c>
      <c r="N135">
        <f t="shared" si="21"/>
        <v>0.94989017903993112</v>
      </c>
    </row>
    <row r="136" spans="1:14" x14ac:dyDescent="0.3">
      <c r="A136" s="1">
        <v>38894</v>
      </c>
      <c r="B136">
        <v>71.8</v>
      </c>
      <c r="D136">
        <f t="shared" si="22"/>
        <v>1</v>
      </c>
      <c r="E136" s="1">
        <f t="shared" si="24"/>
        <v>38887</v>
      </c>
      <c r="F136" s="1">
        <f t="shared" ref="F136:F199" si="26">E136-1</f>
        <v>38886</v>
      </c>
      <c r="G136" s="1">
        <f t="shared" ref="G136:G199" si="27">E136-2</f>
        <v>38885</v>
      </c>
      <c r="H136" s="1">
        <f t="shared" ref="H136:H199" si="28">E136-3</f>
        <v>38884</v>
      </c>
      <c r="I136" s="2">
        <f t="shared" ref="I136:I199" si="29">IF(SUMIFS($B$2:$B$3507,$A$2:$A$3507,"="&amp;E136)=0,IF(SUMIFS($B$2:$B$3507,$A$2:$A$3507,"="&amp;F136)=0,IF(SUMIFS($B$2:$B$3507,$A$2:$A$3507,"="&amp;G136)=0,SUMIFS($B$2:$B$3507,$A$2:$A$3507,"="&amp;H136),SUMIFS($B$2:$B$3507,$A$2:$A$3507,"="&amp;G136)),SUMIFS($B$2:$B$3507,$A$2:$A$3507,"="&amp;F136)),SUMIFS($B$2:$B$3507,$A$2:$A$3507,"="&amp;E136))</f>
        <v>69.55</v>
      </c>
      <c r="J136">
        <f t="shared" si="23"/>
        <v>0</v>
      </c>
      <c r="K136" s="2">
        <f t="shared" si="25"/>
        <v>0</v>
      </c>
      <c r="L136" s="2">
        <f t="shared" ref="L136:L199" si="30">IF(K136&lt;&gt;0,LOOKUP(K136,C130:C136,B130:B136),0)</f>
        <v>0</v>
      </c>
      <c r="M136" s="2">
        <f t="shared" si="20"/>
        <v>1</v>
      </c>
      <c r="N136">
        <f t="shared" si="21"/>
        <v>3.1838557684726578</v>
      </c>
    </row>
    <row r="137" spans="1:14" x14ac:dyDescent="0.3">
      <c r="A137" s="1">
        <v>38895</v>
      </c>
      <c r="B137">
        <v>71.92</v>
      </c>
      <c r="D137">
        <f t="shared" si="22"/>
        <v>2</v>
      </c>
      <c r="E137" s="1">
        <f t="shared" si="24"/>
        <v>38888</v>
      </c>
      <c r="F137" s="1">
        <f t="shared" si="26"/>
        <v>38887</v>
      </c>
      <c r="G137" s="1">
        <f t="shared" si="27"/>
        <v>38886</v>
      </c>
      <c r="H137" s="1">
        <f t="shared" si="28"/>
        <v>38885</v>
      </c>
      <c r="I137" s="2">
        <f t="shared" si="29"/>
        <v>69.34</v>
      </c>
      <c r="J137">
        <f t="shared" si="23"/>
        <v>0</v>
      </c>
      <c r="K137" s="2">
        <f t="shared" si="25"/>
        <v>0</v>
      </c>
      <c r="L137" s="2">
        <f t="shared" si="30"/>
        <v>0</v>
      </c>
      <c r="M137" s="2">
        <f t="shared" ref="M137:M200" si="31">IF(K137&lt;&gt;0,L137/K137,1)</f>
        <v>1</v>
      </c>
      <c r="N137">
        <f t="shared" ref="N137:N200" si="32">LN(B137*M137/I137)*100</f>
        <v>3.6532449906487345</v>
      </c>
    </row>
    <row r="138" spans="1:14" x14ac:dyDescent="0.3">
      <c r="A138" s="1">
        <v>38896</v>
      </c>
      <c r="B138">
        <v>72.19</v>
      </c>
      <c r="D138">
        <f t="shared" si="22"/>
        <v>3</v>
      </c>
      <c r="E138" s="1">
        <f t="shared" si="24"/>
        <v>38889</v>
      </c>
      <c r="F138" s="1">
        <f t="shared" si="26"/>
        <v>38888</v>
      </c>
      <c r="G138" s="1">
        <f t="shared" si="27"/>
        <v>38887</v>
      </c>
      <c r="H138" s="1">
        <f t="shared" si="28"/>
        <v>38886</v>
      </c>
      <c r="I138" s="2">
        <f t="shared" si="29"/>
        <v>70.33</v>
      </c>
      <c r="J138">
        <f t="shared" si="23"/>
        <v>0</v>
      </c>
      <c r="K138" s="2">
        <f t="shared" si="25"/>
        <v>0</v>
      </c>
      <c r="L138" s="2">
        <f t="shared" si="30"/>
        <v>0</v>
      </c>
      <c r="M138" s="2">
        <f t="shared" si="31"/>
        <v>1</v>
      </c>
      <c r="N138">
        <f t="shared" si="32"/>
        <v>2.61030818311428</v>
      </c>
    </row>
    <row r="139" spans="1:14" x14ac:dyDescent="0.3">
      <c r="A139" s="1">
        <v>38897</v>
      </c>
      <c r="B139">
        <v>73.52</v>
      </c>
      <c r="D139">
        <f t="shared" si="22"/>
        <v>4</v>
      </c>
      <c r="E139" s="1">
        <f t="shared" si="24"/>
        <v>38890</v>
      </c>
      <c r="F139" s="1">
        <f t="shared" si="26"/>
        <v>38889</v>
      </c>
      <c r="G139" s="1">
        <f t="shared" si="27"/>
        <v>38888</v>
      </c>
      <c r="H139" s="1">
        <f t="shared" si="28"/>
        <v>38887</v>
      </c>
      <c r="I139" s="2">
        <f t="shared" si="29"/>
        <v>70.84</v>
      </c>
      <c r="J139">
        <f t="shared" si="23"/>
        <v>0</v>
      </c>
      <c r="K139" s="2">
        <f t="shared" si="25"/>
        <v>0</v>
      </c>
      <c r="L139" s="2">
        <f t="shared" si="30"/>
        <v>0</v>
      </c>
      <c r="M139" s="2">
        <f t="shared" si="31"/>
        <v>1</v>
      </c>
      <c r="N139">
        <f t="shared" si="32"/>
        <v>3.7133665132798761</v>
      </c>
    </row>
    <row r="140" spans="1:14" x14ac:dyDescent="0.3">
      <c r="A140" s="1">
        <v>38898</v>
      </c>
      <c r="B140">
        <v>73.930000000000007</v>
      </c>
      <c r="D140">
        <f t="shared" si="22"/>
        <v>5</v>
      </c>
      <c r="E140" s="1">
        <f t="shared" si="24"/>
        <v>38891</v>
      </c>
      <c r="F140" s="1">
        <f t="shared" si="26"/>
        <v>38890</v>
      </c>
      <c r="G140" s="1">
        <f t="shared" si="27"/>
        <v>38889</v>
      </c>
      <c r="H140" s="1">
        <f t="shared" si="28"/>
        <v>38888</v>
      </c>
      <c r="I140" s="2">
        <f t="shared" si="29"/>
        <v>70.87</v>
      </c>
      <c r="J140">
        <f t="shared" si="23"/>
        <v>0</v>
      </c>
      <c r="K140" s="2">
        <f t="shared" si="25"/>
        <v>0</v>
      </c>
      <c r="L140" s="2">
        <f t="shared" si="30"/>
        <v>0</v>
      </c>
      <c r="M140" s="2">
        <f t="shared" si="31"/>
        <v>1</v>
      </c>
      <c r="N140">
        <f t="shared" si="32"/>
        <v>4.2271486746844129</v>
      </c>
    </row>
    <row r="141" spans="1:14" x14ac:dyDescent="0.3">
      <c r="A141" s="1">
        <v>38901</v>
      </c>
      <c r="B141">
        <v>73.930000000000007</v>
      </c>
      <c r="D141">
        <f t="shared" si="22"/>
        <v>1</v>
      </c>
      <c r="E141" s="1">
        <f t="shared" si="24"/>
        <v>38894</v>
      </c>
      <c r="F141" s="1">
        <f t="shared" si="26"/>
        <v>38893</v>
      </c>
      <c r="G141" s="1">
        <f t="shared" si="27"/>
        <v>38892</v>
      </c>
      <c r="H141" s="1">
        <f t="shared" si="28"/>
        <v>38891</v>
      </c>
      <c r="I141" s="2">
        <f t="shared" si="29"/>
        <v>71.8</v>
      </c>
      <c r="J141">
        <f t="shared" si="23"/>
        <v>0</v>
      </c>
      <c r="K141" s="2">
        <f t="shared" si="25"/>
        <v>0</v>
      </c>
      <c r="L141" s="2">
        <f t="shared" si="30"/>
        <v>0</v>
      </c>
      <c r="M141" s="2">
        <f t="shared" si="31"/>
        <v>1</v>
      </c>
      <c r="N141">
        <f t="shared" si="32"/>
        <v>2.9234223514830222</v>
      </c>
    </row>
    <row r="142" spans="1:14" x14ac:dyDescent="0.3">
      <c r="A142" s="1">
        <v>38903</v>
      </c>
      <c r="B142">
        <v>75.19</v>
      </c>
      <c r="D142">
        <f t="shared" si="22"/>
        <v>3</v>
      </c>
      <c r="E142" s="1">
        <f t="shared" si="24"/>
        <v>38896</v>
      </c>
      <c r="F142" s="1">
        <f t="shared" si="26"/>
        <v>38895</v>
      </c>
      <c r="G142" s="1">
        <f t="shared" si="27"/>
        <v>38894</v>
      </c>
      <c r="H142" s="1">
        <f t="shared" si="28"/>
        <v>38893</v>
      </c>
      <c r="I142" s="2">
        <f t="shared" si="29"/>
        <v>72.19</v>
      </c>
      <c r="J142">
        <f t="shared" si="23"/>
        <v>0</v>
      </c>
      <c r="K142" s="2">
        <f t="shared" si="25"/>
        <v>0</v>
      </c>
      <c r="L142" s="2">
        <f t="shared" si="30"/>
        <v>0</v>
      </c>
      <c r="M142" s="2">
        <f t="shared" si="31"/>
        <v>1</v>
      </c>
      <c r="N142">
        <f t="shared" si="32"/>
        <v>4.0716711238865875</v>
      </c>
    </row>
    <row r="143" spans="1:14" x14ac:dyDescent="0.3">
      <c r="A143" s="1">
        <v>38904</v>
      </c>
      <c r="B143">
        <v>75.14</v>
      </c>
      <c r="D143">
        <f t="shared" si="22"/>
        <v>4</v>
      </c>
      <c r="E143" s="1">
        <f t="shared" si="24"/>
        <v>38897</v>
      </c>
      <c r="F143" s="1">
        <f t="shared" si="26"/>
        <v>38896</v>
      </c>
      <c r="G143" s="1">
        <f t="shared" si="27"/>
        <v>38895</v>
      </c>
      <c r="H143" s="1">
        <f t="shared" si="28"/>
        <v>38894</v>
      </c>
      <c r="I143" s="2">
        <f t="shared" si="29"/>
        <v>73.52</v>
      </c>
      <c r="J143">
        <f t="shared" si="23"/>
        <v>0</v>
      </c>
      <c r="K143" s="2">
        <f t="shared" si="25"/>
        <v>0</v>
      </c>
      <c r="L143" s="2">
        <f t="shared" si="30"/>
        <v>0</v>
      </c>
      <c r="M143" s="2">
        <f t="shared" si="31"/>
        <v>1</v>
      </c>
      <c r="N143">
        <f t="shared" si="32"/>
        <v>2.1795562098391383</v>
      </c>
    </row>
    <row r="144" spans="1:14" x14ac:dyDescent="0.3">
      <c r="A144" s="1">
        <v>38905</v>
      </c>
      <c r="B144">
        <v>74.09</v>
      </c>
      <c r="C144">
        <v>75.23</v>
      </c>
      <c r="D144">
        <f t="shared" si="22"/>
        <v>5</v>
      </c>
      <c r="E144" s="1">
        <f t="shared" si="24"/>
        <v>38898</v>
      </c>
      <c r="F144" s="1">
        <f t="shared" si="26"/>
        <v>38897</v>
      </c>
      <c r="G144" s="1">
        <f t="shared" si="27"/>
        <v>38896</v>
      </c>
      <c r="H144" s="1">
        <f t="shared" si="28"/>
        <v>38895</v>
      </c>
      <c r="I144" s="2">
        <f t="shared" si="29"/>
        <v>73.930000000000007</v>
      </c>
      <c r="J144">
        <f t="shared" si="23"/>
        <v>0</v>
      </c>
      <c r="K144" s="2">
        <f t="shared" si="25"/>
        <v>0</v>
      </c>
      <c r="L144" s="2">
        <f t="shared" si="30"/>
        <v>0</v>
      </c>
      <c r="M144" s="2">
        <f t="shared" si="31"/>
        <v>1</v>
      </c>
      <c r="N144">
        <f t="shared" si="32"/>
        <v>0.21618708595568975</v>
      </c>
    </row>
    <row r="145" spans="1:14" x14ac:dyDescent="0.3">
      <c r="A145" s="1">
        <v>38908</v>
      </c>
      <c r="B145">
        <v>74.709999999999994</v>
      </c>
      <c r="D145">
        <f t="shared" si="22"/>
        <v>1</v>
      </c>
      <c r="E145" s="1">
        <f t="shared" si="24"/>
        <v>38901</v>
      </c>
      <c r="F145" s="1">
        <f t="shared" si="26"/>
        <v>38900</v>
      </c>
      <c r="G145" s="1">
        <f t="shared" si="27"/>
        <v>38899</v>
      </c>
      <c r="H145" s="1">
        <f t="shared" si="28"/>
        <v>38898</v>
      </c>
      <c r="I145" s="2">
        <f t="shared" si="29"/>
        <v>73.930000000000007</v>
      </c>
      <c r="J145">
        <f t="shared" si="23"/>
        <v>75.23</v>
      </c>
      <c r="K145" s="2">
        <f t="shared" si="25"/>
        <v>75.23</v>
      </c>
      <c r="L145" s="2">
        <f t="shared" si="30"/>
        <v>74.09</v>
      </c>
      <c r="M145" s="2">
        <f t="shared" si="31"/>
        <v>0.98484647082281007</v>
      </c>
      <c r="N145">
        <f t="shared" si="32"/>
        <v>-0.4774264724863565</v>
      </c>
    </row>
    <row r="146" spans="1:14" x14ac:dyDescent="0.3">
      <c r="A146" s="1">
        <v>38909</v>
      </c>
      <c r="B146">
        <v>75.23</v>
      </c>
      <c r="D146">
        <f t="shared" si="22"/>
        <v>2</v>
      </c>
      <c r="E146" s="1">
        <f t="shared" si="24"/>
        <v>38902</v>
      </c>
      <c r="F146" s="1">
        <f t="shared" si="26"/>
        <v>38901</v>
      </c>
      <c r="G146" s="1">
        <f t="shared" si="27"/>
        <v>38900</v>
      </c>
      <c r="H146" s="1">
        <f t="shared" si="28"/>
        <v>38899</v>
      </c>
      <c r="I146" s="2">
        <f t="shared" si="29"/>
        <v>73.930000000000007</v>
      </c>
      <c r="J146">
        <f t="shared" si="23"/>
        <v>0</v>
      </c>
      <c r="K146" s="2">
        <f t="shared" si="25"/>
        <v>75.23</v>
      </c>
      <c r="L146" s="2">
        <f t="shared" si="30"/>
        <v>74.09</v>
      </c>
      <c r="M146" s="2">
        <f t="shared" si="31"/>
        <v>0.98484647082281007</v>
      </c>
      <c r="N146">
        <f t="shared" si="32"/>
        <v>0.21618708595568975</v>
      </c>
    </row>
    <row r="147" spans="1:14" x14ac:dyDescent="0.3">
      <c r="A147" s="1">
        <v>38910</v>
      </c>
      <c r="B147">
        <v>76.06</v>
      </c>
      <c r="D147">
        <f t="shared" si="22"/>
        <v>3</v>
      </c>
      <c r="E147" s="1">
        <f t="shared" si="24"/>
        <v>38903</v>
      </c>
      <c r="F147" s="1">
        <f t="shared" si="26"/>
        <v>38902</v>
      </c>
      <c r="G147" s="1">
        <f t="shared" si="27"/>
        <v>38901</v>
      </c>
      <c r="H147" s="1">
        <f t="shared" si="28"/>
        <v>38900</v>
      </c>
      <c r="I147" s="2">
        <f t="shared" si="29"/>
        <v>75.19</v>
      </c>
      <c r="J147">
        <f t="shared" si="23"/>
        <v>0</v>
      </c>
      <c r="K147" s="2">
        <f t="shared" si="25"/>
        <v>75.23</v>
      </c>
      <c r="L147" s="2">
        <f t="shared" si="30"/>
        <v>74.09</v>
      </c>
      <c r="M147" s="2">
        <f t="shared" si="31"/>
        <v>0.98484647082281007</v>
      </c>
      <c r="N147">
        <f t="shared" si="32"/>
        <v>-0.3765258033386405</v>
      </c>
    </row>
    <row r="148" spans="1:14" x14ac:dyDescent="0.3">
      <c r="A148" s="1">
        <v>38911</v>
      </c>
      <c r="B148">
        <v>78.239999999999995</v>
      </c>
      <c r="D148">
        <f t="shared" si="22"/>
        <v>4</v>
      </c>
      <c r="E148" s="1">
        <f t="shared" si="24"/>
        <v>38904</v>
      </c>
      <c r="F148" s="1">
        <f t="shared" si="26"/>
        <v>38903</v>
      </c>
      <c r="G148" s="1">
        <f t="shared" si="27"/>
        <v>38902</v>
      </c>
      <c r="H148" s="1">
        <f t="shared" si="28"/>
        <v>38901</v>
      </c>
      <c r="I148" s="2">
        <f t="shared" si="29"/>
        <v>75.14</v>
      </c>
      <c r="J148">
        <f t="shared" si="23"/>
        <v>0</v>
      </c>
      <c r="K148" s="2">
        <f t="shared" si="25"/>
        <v>75.23</v>
      </c>
      <c r="L148" s="2">
        <f t="shared" si="30"/>
        <v>74.09</v>
      </c>
      <c r="M148" s="2">
        <f t="shared" si="31"/>
        <v>0.98484647082281007</v>
      </c>
      <c r="N148">
        <f t="shared" si="32"/>
        <v>2.5158468437174291</v>
      </c>
    </row>
    <row r="149" spans="1:14" x14ac:dyDescent="0.3">
      <c r="A149" s="1">
        <v>38912</v>
      </c>
      <c r="B149">
        <v>78.709999999999994</v>
      </c>
      <c r="D149">
        <f t="shared" si="22"/>
        <v>5</v>
      </c>
      <c r="E149" s="1">
        <f t="shared" si="24"/>
        <v>38905</v>
      </c>
      <c r="F149" s="1">
        <f t="shared" si="26"/>
        <v>38904</v>
      </c>
      <c r="G149" s="1">
        <f t="shared" si="27"/>
        <v>38903</v>
      </c>
      <c r="H149" s="1">
        <f t="shared" si="28"/>
        <v>38902</v>
      </c>
      <c r="I149" s="2">
        <f t="shared" si="29"/>
        <v>74.09</v>
      </c>
      <c r="J149">
        <f t="shared" si="23"/>
        <v>0</v>
      </c>
      <c r="K149" s="2">
        <f t="shared" si="25"/>
        <v>75.23</v>
      </c>
      <c r="L149" s="2">
        <f t="shared" si="30"/>
        <v>74.09</v>
      </c>
      <c r="M149" s="2">
        <f t="shared" si="31"/>
        <v>0.98484647082281007</v>
      </c>
      <c r="N149">
        <f t="shared" si="32"/>
        <v>4.5220124582228598</v>
      </c>
    </row>
    <row r="150" spans="1:14" x14ac:dyDescent="0.3">
      <c r="A150" s="1">
        <v>38915</v>
      </c>
      <c r="B150">
        <v>76.91</v>
      </c>
      <c r="D150">
        <f t="shared" si="22"/>
        <v>1</v>
      </c>
      <c r="E150" s="1">
        <f t="shared" si="24"/>
        <v>38908</v>
      </c>
      <c r="F150" s="1">
        <f t="shared" si="26"/>
        <v>38907</v>
      </c>
      <c r="G150" s="1">
        <f t="shared" si="27"/>
        <v>38906</v>
      </c>
      <c r="H150" s="1">
        <f t="shared" si="28"/>
        <v>38905</v>
      </c>
      <c r="I150" s="2">
        <f t="shared" si="29"/>
        <v>74.709999999999994</v>
      </c>
      <c r="J150">
        <f t="shared" si="23"/>
        <v>0</v>
      </c>
      <c r="K150" s="2">
        <f t="shared" si="25"/>
        <v>0</v>
      </c>
      <c r="L150" s="2">
        <f t="shared" si="30"/>
        <v>0</v>
      </c>
      <c r="M150" s="2">
        <f t="shared" si="31"/>
        <v>1</v>
      </c>
      <c r="N150">
        <f t="shared" si="32"/>
        <v>2.9021955081252582</v>
      </c>
    </row>
    <row r="151" spans="1:14" x14ac:dyDescent="0.3">
      <c r="A151" s="1">
        <v>38916</v>
      </c>
      <c r="B151">
        <v>75.260000000000005</v>
      </c>
      <c r="D151">
        <f t="shared" si="22"/>
        <v>2</v>
      </c>
      <c r="E151" s="1">
        <f t="shared" si="24"/>
        <v>38909</v>
      </c>
      <c r="F151" s="1">
        <f t="shared" si="26"/>
        <v>38908</v>
      </c>
      <c r="G151" s="1">
        <f t="shared" si="27"/>
        <v>38907</v>
      </c>
      <c r="H151" s="1">
        <f t="shared" si="28"/>
        <v>38906</v>
      </c>
      <c r="I151" s="2">
        <f t="shared" si="29"/>
        <v>75.23</v>
      </c>
      <c r="J151">
        <f t="shared" si="23"/>
        <v>0</v>
      </c>
      <c r="K151" s="2">
        <f t="shared" si="25"/>
        <v>0</v>
      </c>
      <c r="L151" s="2">
        <f t="shared" si="30"/>
        <v>0</v>
      </c>
      <c r="M151" s="2">
        <f t="shared" si="31"/>
        <v>1</v>
      </c>
      <c r="N151">
        <f t="shared" si="32"/>
        <v>3.9869759316098458E-2</v>
      </c>
    </row>
    <row r="152" spans="1:14" x14ac:dyDescent="0.3">
      <c r="A152" s="1">
        <v>38917</v>
      </c>
      <c r="B152">
        <v>74.77</v>
      </c>
      <c r="D152">
        <f t="shared" si="22"/>
        <v>3</v>
      </c>
      <c r="E152" s="1">
        <f t="shared" si="24"/>
        <v>38910</v>
      </c>
      <c r="F152" s="1">
        <f t="shared" si="26"/>
        <v>38909</v>
      </c>
      <c r="G152" s="1">
        <f t="shared" si="27"/>
        <v>38908</v>
      </c>
      <c r="H152" s="1">
        <f t="shared" si="28"/>
        <v>38907</v>
      </c>
      <c r="I152" s="2">
        <f t="shared" si="29"/>
        <v>76.06</v>
      </c>
      <c r="J152">
        <f t="shared" si="23"/>
        <v>0</v>
      </c>
      <c r="K152" s="2">
        <f t="shared" si="25"/>
        <v>0</v>
      </c>
      <c r="L152" s="2">
        <f t="shared" si="30"/>
        <v>0</v>
      </c>
      <c r="M152" s="2">
        <f t="shared" si="31"/>
        <v>1</v>
      </c>
      <c r="N152">
        <f t="shared" si="32"/>
        <v>-1.7105767488289525</v>
      </c>
    </row>
    <row r="153" spans="1:14" x14ac:dyDescent="0.3">
      <c r="A153" s="1">
        <v>38918</v>
      </c>
      <c r="B153">
        <v>74.27</v>
      </c>
      <c r="D153">
        <f t="shared" si="22"/>
        <v>4</v>
      </c>
      <c r="E153" s="1">
        <f t="shared" si="24"/>
        <v>38911</v>
      </c>
      <c r="F153" s="1">
        <f t="shared" si="26"/>
        <v>38910</v>
      </c>
      <c r="G153" s="1">
        <f t="shared" si="27"/>
        <v>38909</v>
      </c>
      <c r="H153" s="1">
        <f t="shared" si="28"/>
        <v>38908</v>
      </c>
      <c r="I153" s="2">
        <f t="shared" si="29"/>
        <v>78.239999999999995</v>
      </c>
      <c r="J153">
        <f t="shared" si="23"/>
        <v>0</v>
      </c>
      <c r="K153" s="2">
        <f t="shared" si="25"/>
        <v>0</v>
      </c>
      <c r="L153" s="2">
        <f t="shared" si="30"/>
        <v>0</v>
      </c>
      <c r="M153" s="2">
        <f t="shared" si="31"/>
        <v>1</v>
      </c>
      <c r="N153">
        <f t="shared" si="32"/>
        <v>-5.2073924045356854</v>
      </c>
    </row>
    <row r="154" spans="1:14" x14ac:dyDescent="0.3">
      <c r="A154" s="1">
        <v>38919</v>
      </c>
      <c r="B154">
        <v>74.430000000000007</v>
      </c>
      <c r="D154">
        <f t="shared" si="22"/>
        <v>5</v>
      </c>
      <c r="E154" s="1">
        <f t="shared" si="24"/>
        <v>38912</v>
      </c>
      <c r="F154" s="1">
        <f t="shared" si="26"/>
        <v>38911</v>
      </c>
      <c r="G154" s="1">
        <f t="shared" si="27"/>
        <v>38910</v>
      </c>
      <c r="H154" s="1">
        <f t="shared" si="28"/>
        <v>38909</v>
      </c>
      <c r="I154" s="2">
        <f t="shared" si="29"/>
        <v>78.709999999999994</v>
      </c>
      <c r="J154">
        <f t="shared" si="23"/>
        <v>0</v>
      </c>
      <c r="K154" s="2">
        <f t="shared" si="25"/>
        <v>0</v>
      </c>
      <c r="L154" s="2">
        <f t="shared" si="30"/>
        <v>0</v>
      </c>
      <c r="M154" s="2">
        <f t="shared" si="31"/>
        <v>1</v>
      </c>
      <c r="N154">
        <f t="shared" si="32"/>
        <v>-5.5911125782539326</v>
      </c>
    </row>
    <row r="155" spans="1:14" x14ac:dyDescent="0.3">
      <c r="A155" s="1">
        <v>38922</v>
      </c>
      <c r="B155">
        <v>75.05</v>
      </c>
      <c r="D155">
        <f t="shared" si="22"/>
        <v>1</v>
      </c>
      <c r="E155" s="1">
        <f t="shared" si="24"/>
        <v>38915</v>
      </c>
      <c r="F155" s="1">
        <f t="shared" si="26"/>
        <v>38914</v>
      </c>
      <c r="G155" s="1">
        <f t="shared" si="27"/>
        <v>38913</v>
      </c>
      <c r="H155" s="1">
        <f t="shared" si="28"/>
        <v>38912</v>
      </c>
      <c r="I155" s="2">
        <f t="shared" si="29"/>
        <v>76.91</v>
      </c>
      <c r="J155">
        <f t="shared" si="23"/>
        <v>0</v>
      </c>
      <c r="K155" s="2">
        <f t="shared" si="25"/>
        <v>0</v>
      </c>
      <c r="L155" s="2">
        <f t="shared" si="30"/>
        <v>0</v>
      </c>
      <c r="M155" s="2">
        <f t="shared" si="31"/>
        <v>1</v>
      </c>
      <c r="N155">
        <f t="shared" si="32"/>
        <v>-2.4481348989491507</v>
      </c>
    </row>
    <row r="156" spans="1:14" x14ac:dyDescent="0.3">
      <c r="A156" s="1">
        <v>38923</v>
      </c>
      <c r="B156">
        <v>73.75</v>
      </c>
      <c r="D156">
        <f t="shared" si="22"/>
        <v>2</v>
      </c>
      <c r="E156" s="1">
        <f t="shared" si="24"/>
        <v>38916</v>
      </c>
      <c r="F156" s="1">
        <f t="shared" si="26"/>
        <v>38915</v>
      </c>
      <c r="G156" s="1">
        <f t="shared" si="27"/>
        <v>38914</v>
      </c>
      <c r="H156" s="1">
        <f t="shared" si="28"/>
        <v>38913</v>
      </c>
      <c r="I156" s="2">
        <f t="shared" si="29"/>
        <v>75.260000000000005</v>
      </c>
      <c r="J156">
        <f t="shared" si="23"/>
        <v>0</v>
      </c>
      <c r="K156" s="2">
        <f t="shared" si="25"/>
        <v>0</v>
      </c>
      <c r="L156" s="2">
        <f t="shared" si="30"/>
        <v>0</v>
      </c>
      <c r="M156" s="2">
        <f t="shared" si="31"/>
        <v>1</v>
      </c>
      <c r="N156">
        <f t="shared" si="32"/>
        <v>-2.0267789945362047</v>
      </c>
    </row>
    <row r="157" spans="1:14" x14ac:dyDescent="0.3">
      <c r="A157" s="1">
        <v>38924</v>
      </c>
      <c r="B157">
        <v>73.94</v>
      </c>
      <c r="D157">
        <f t="shared" si="22"/>
        <v>3</v>
      </c>
      <c r="E157" s="1">
        <f t="shared" si="24"/>
        <v>38917</v>
      </c>
      <c r="F157" s="1">
        <f t="shared" si="26"/>
        <v>38916</v>
      </c>
      <c r="G157" s="1">
        <f t="shared" si="27"/>
        <v>38915</v>
      </c>
      <c r="H157" s="1">
        <f t="shared" si="28"/>
        <v>38914</v>
      </c>
      <c r="I157" s="2">
        <f t="shared" si="29"/>
        <v>74.77</v>
      </c>
      <c r="J157">
        <f t="shared" si="23"/>
        <v>0</v>
      </c>
      <c r="K157" s="2">
        <f t="shared" si="25"/>
        <v>0</v>
      </c>
      <c r="L157" s="2">
        <f t="shared" si="30"/>
        <v>0</v>
      </c>
      <c r="M157" s="2">
        <f t="shared" si="31"/>
        <v>1</v>
      </c>
      <c r="N157">
        <f t="shared" si="32"/>
        <v>-1.1162781503338297</v>
      </c>
    </row>
    <row r="158" spans="1:14" x14ac:dyDescent="0.3">
      <c r="A158" s="1">
        <v>38925</v>
      </c>
      <c r="B158">
        <v>74.540000000000006</v>
      </c>
      <c r="D158">
        <f t="shared" si="22"/>
        <v>4</v>
      </c>
      <c r="E158" s="1">
        <f t="shared" si="24"/>
        <v>38918</v>
      </c>
      <c r="F158" s="1">
        <f t="shared" si="26"/>
        <v>38917</v>
      </c>
      <c r="G158" s="1">
        <f t="shared" si="27"/>
        <v>38916</v>
      </c>
      <c r="H158" s="1">
        <f t="shared" si="28"/>
        <v>38915</v>
      </c>
      <c r="I158" s="2">
        <f t="shared" si="29"/>
        <v>74.27</v>
      </c>
      <c r="J158">
        <f t="shared" si="23"/>
        <v>0</v>
      </c>
      <c r="K158" s="2">
        <f t="shared" si="25"/>
        <v>0</v>
      </c>
      <c r="L158" s="2">
        <f t="shared" si="30"/>
        <v>0</v>
      </c>
      <c r="M158" s="2">
        <f t="shared" si="31"/>
        <v>1</v>
      </c>
      <c r="N158">
        <f t="shared" si="32"/>
        <v>0.36287923699074831</v>
      </c>
    </row>
    <row r="159" spans="1:14" x14ac:dyDescent="0.3">
      <c r="A159" s="1">
        <v>38926</v>
      </c>
      <c r="B159">
        <v>73.239999999999995</v>
      </c>
      <c r="D159">
        <f t="shared" si="22"/>
        <v>5</v>
      </c>
      <c r="E159" s="1">
        <f t="shared" si="24"/>
        <v>38919</v>
      </c>
      <c r="F159" s="1">
        <f t="shared" si="26"/>
        <v>38918</v>
      </c>
      <c r="G159" s="1">
        <f t="shared" si="27"/>
        <v>38917</v>
      </c>
      <c r="H159" s="1">
        <f t="shared" si="28"/>
        <v>38916</v>
      </c>
      <c r="I159" s="2">
        <f t="shared" si="29"/>
        <v>74.430000000000007</v>
      </c>
      <c r="J159">
        <f t="shared" si="23"/>
        <v>0</v>
      </c>
      <c r="K159" s="2">
        <f t="shared" si="25"/>
        <v>0</v>
      </c>
      <c r="L159" s="2">
        <f t="shared" si="30"/>
        <v>0</v>
      </c>
      <c r="M159" s="2">
        <f t="shared" si="31"/>
        <v>1</v>
      </c>
      <c r="N159">
        <f t="shared" si="32"/>
        <v>-1.6117366565509545</v>
      </c>
    </row>
    <row r="160" spans="1:14" x14ac:dyDescent="0.3">
      <c r="A160" s="1">
        <v>38929</v>
      </c>
      <c r="B160">
        <v>74.400000000000006</v>
      </c>
      <c r="D160">
        <f t="shared" si="22"/>
        <v>1</v>
      </c>
      <c r="E160" s="1">
        <f t="shared" si="24"/>
        <v>38922</v>
      </c>
      <c r="F160" s="1">
        <f t="shared" si="26"/>
        <v>38921</v>
      </c>
      <c r="G160" s="1">
        <f t="shared" si="27"/>
        <v>38920</v>
      </c>
      <c r="H160" s="1">
        <f t="shared" si="28"/>
        <v>38919</v>
      </c>
      <c r="I160" s="2">
        <f t="shared" si="29"/>
        <v>75.05</v>
      </c>
      <c r="J160">
        <f t="shared" si="23"/>
        <v>0</v>
      </c>
      <c r="K160" s="2">
        <f t="shared" si="25"/>
        <v>0</v>
      </c>
      <c r="L160" s="2">
        <f t="shared" si="30"/>
        <v>0</v>
      </c>
      <c r="M160" s="2">
        <f t="shared" si="31"/>
        <v>1</v>
      </c>
      <c r="N160">
        <f t="shared" si="32"/>
        <v>-0.86986162404246137</v>
      </c>
    </row>
    <row r="161" spans="1:14" x14ac:dyDescent="0.3">
      <c r="A161" s="1">
        <v>38930</v>
      </c>
      <c r="B161">
        <v>74.91</v>
      </c>
      <c r="D161">
        <f t="shared" si="22"/>
        <v>2</v>
      </c>
      <c r="E161" s="1">
        <f t="shared" si="24"/>
        <v>38923</v>
      </c>
      <c r="F161" s="1">
        <f t="shared" si="26"/>
        <v>38922</v>
      </c>
      <c r="G161" s="1">
        <f t="shared" si="27"/>
        <v>38921</v>
      </c>
      <c r="H161" s="1">
        <f t="shared" si="28"/>
        <v>38920</v>
      </c>
      <c r="I161" s="2">
        <f t="shared" si="29"/>
        <v>73.75</v>
      </c>
      <c r="J161">
        <f t="shared" si="23"/>
        <v>0</v>
      </c>
      <c r="K161" s="2">
        <f t="shared" si="25"/>
        <v>0</v>
      </c>
      <c r="L161" s="2">
        <f t="shared" si="30"/>
        <v>0</v>
      </c>
      <c r="M161" s="2">
        <f t="shared" si="31"/>
        <v>1</v>
      </c>
      <c r="N161">
        <f t="shared" si="32"/>
        <v>1.5606397739862399</v>
      </c>
    </row>
    <row r="162" spans="1:14" x14ac:dyDescent="0.3">
      <c r="A162" s="1">
        <v>38931</v>
      </c>
      <c r="B162">
        <v>75.81</v>
      </c>
      <c r="D162">
        <f t="shared" si="22"/>
        <v>3</v>
      </c>
      <c r="E162" s="1">
        <f t="shared" si="24"/>
        <v>38924</v>
      </c>
      <c r="F162" s="1">
        <f t="shared" si="26"/>
        <v>38923</v>
      </c>
      <c r="G162" s="1">
        <f t="shared" si="27"/>
        <v>38922</v>
      </c>
      <c r="H162" s="1">
        <f t="shared" si="28"/>
        <v>38921</v>
      </c>
      <c r="I162" s="2">
        <f t="shared" si="29"/>
        <v>73.94</v>
      </c>
      <c r="J162">
        <f t="shared" si="23"/>
        <v>0</v>
      </c>
      <c r="K162" s="2">
        <f t="shared" si="25"/>
        <v>0</v>
      </c>
      <c r="L162" s="2">
        <f t="shared" si="30"/>
        <v>0</v>
      </c>
      <c r="M162" s="2">
        <f t="shared" si="31"/>
        <v>1</v>
      </c>
      <c r="N162">
        <f t="shared" si="32"/>
        <v>2.4976256559726671</v>
      </c>
    </row>
    <row r="163" spans="1:14" x14ac:dyDescent="0.3">
      <c r="A163" s="1">
        <v>38932</v>
      </c>
      <c r="B163">
        <v>75.459999999999994</v>
      </c>
      <c r="D163">
        <f t="shared" si="22"/>
        <v>4</v>
      </c>
      <c r="E163" s="1">
        <f t="shared" si="24"/>
        <v>38925</v>
      </c>
      <c r="F163" s="1">
        <f t="shared" si="26"/>
        <v>38924</v>
      </c>
      <c r="G163" s="1">
        <f t="shared" si="27"/>
        <v>38923</v>
      </c>
      <c r="H163" s="1">
        <f t="shared" si="28"/>
        <v>38922</v>
      </c>
      <c r="I163" s="2">
        <f t="shared" si="29"/>
        <v>74.540000000000006</v>
      </c>
      <c r="J163">
        <f t="shared" si="23"/>
        <v>0</v>
      </c>
      <c r="K163" s="2">
        <f t="shared" si="25"/>
        <v>0</v>
      </c>
      <c r="L163" s="2">
        <f t="shared" si="30"/>
        <v>0</v>
      </c>
      <c r="M163" s="2">
        <f t="shared" si="31"/>
        <v>1</v>
      </c>
      <c r="N163">
        <f t="shared" si="32"/>
        <v>1.2266820485051975</v>
      </c>
    </row>
    <row r="164" spans="1:14" x14ac:dyDescent="0.3">
      <c r="A164" s="1">
        <v>38933</v>
      </c>
      <c r="B164">
        <v>74.760000000000005</v>
      </c>
      <c r="D164">
        <f t="shared" si="22"/>
        <v>5</v>
      </c>
      <c r="E164" s="1">
        <f t="shared" si="24"/>
        <v>38926</v>
      </c>
      <c r="F164" s="1">
        <f t="shared" si="26"/>
        <v>38925</v>
      </c>
      <c r="G164" s="1">
        <f t="shared" si="27"/>
        <v>38924</v>
      </c>
      <c r="H164" s="1">
        <f t="shared" si="28"/>
        <v>38923</v>
      </c>
      <c r="I164" s="2">
        <f t="shared" si="29"/>
        <v>73.239999999999995</v>
      </c>
      <c r="J164">
        <f t="shared" si="23"/>
        <v>0</v>
      </c>
      <c r="K164" s="2">
        <f t="shared" si="25"/>
        <v>0</v>
      </c>
      <c r="L164" s="2">
        <f t="shared" si="30"/>
        <v>0</v>
      </c>
      <c r="M164" s="2">
        <f t="shared" si="31"/>
        <v>1</v>
      </c>
      <c r="N164">
        <f t="shared" si="32"/>
        <v>2.0541262781052247</v>
      </c>
    </row>
    <row r="165" spans="1:14" x14ac:dyDescent="0.3">
      <c r="A165" s="1">
        <v>38936</v>
      </c>
      <c r="B165">
        <v>76.98</v>
      </c>
      <c r="D165">
        <f t="shared" si="22"/>
        <v>1</v>
      </c>
      <c r="E165" s="1">
        <f t="shared" si="24"/>
        <v>38929</v>
      </c>
      <c r="F165" s="1">
        <f t="shared" si="26"/>
        <v>38928</v>
      </c>
      <c r="G165" s="1">
        <f t="shared" si="27"/>
        <v>38927</v>
      </c>
      <c r="H165" s="1">
        <f t="shared" si="28"/>
        <v>38926</v>
      </c>
      <c r="I165" s="2">
        <f t="shared" si="29"/>
        <v>74.400000000000006</v>
      </c>
      <c r="J165">
        <f t="shared" si="23"/>
        <v>0</v>
      </c>
      <c r="K165" s="2">
        <f t="shared" si="25"/>
        <v>0</v>
      </c>
      <c r="L165" s="2">
        <f t="shared" si="30"/>
        <v>0</v>
      </c>
      <c r="M165" s="2">
        <f t="shared" si="31"/>
        <v>1</v>
      </c>
      <c r="N165">
        <f t="shared" si="32"/>
        <v>3.4089706016553873</v>
      </c>
    </row>
    <row r="166" spans="1:14" x14ac:dyDescent="0.3">
      <c r="A166" s="1">
        <v>38937</v>
      </c>
      <c r="B166">
        <v>76.31</v>
      </c>
      <c r="D166">
        <f t="shared" si="22"/>
        <v>2</v>
      </c>
      <c r="E166" s="1">
        <f t="shared" si="24"/>
        <v>38930</v>
      </c>
      <c r="F166" s="1">
        <f t="shared" si="26"/>
        <v>38929</v>
      </c>
      <c r="G166" s="1">
        <f t="shared" si="27"/>
        <v>38928</v>
      </c>
      <c r="H166" s="1">
        <f t="shared" si="28"/>
        <v>38927</v>
      </c>
      <c r="I166" s="2">
        <f t="shared" si="29"/>
        <v>74.91</v>
      </c>
      <c r="J166">
        <f t="shared" si="23"/>
        <v>0</v>
      </c>
      <c r="K166" s="2">
        <f t="shared" si="25"/>
        <v>0</v>
      </c>
      <c r="L166" s="2">
        <f t="shared" si="30"/>
        <v>0</v>
      </c>
      <c r="M166" s="2">
        <f t="shared" si="31"/>
        <v>1</v>
      </c>
      <c r="N166">
        <f t="shared" si="32"/>
        <v>1.8516598341750277</v>
      </c>
    </row>
    <row r="167" spans="1:14" x14ac:dyDescent="0.3">
      <c r="A167" s="1">
        <v>38938</v>
      </c>
      <c r="B167">
        <v>76.349999999999994</v>
      </c>
      <c r="C167">
        <v>77.53</v>
      </c>
      <c r="D167">
        <f t="shared" si="22"/>
        <v>3</v>
      </c>
      <c r="E167" s="1">
        <f t="shared" si="24"/>
        <v>38931</v>
      </c>
      <c r="F167" s="1">
        <f t="shared" si="26"/>
        <v>38930</v>
      </c>
      <c r="G167" s="1">
        <f t="shared" si="27"/>
        <v>38929</v>
      </c>
      <c r="H167" s="1">
        <f t="shared" si="28"/>
        <v>38928</v>
      </c>
      <c r="I167" s="2">
        <f t="shared" si="29"/>
        <v>75.81</v>
      </c>
      <c r="J167">
        <f t="shared" si="23"/>
        <v>0</v>
      </c>
      <c r="K167" s="2">
        <f t="shared" si="25"/>
        <v>0</v>
      </c>
      <c r="L167" s="2">
        <f t="shared" si="30"/>
        <v>0</v>
      </c>
      <c r="M167" s="2">
        <f t="shared" si="31"/>
        <v>1</v>
      </c>
      <c r="N167">
        <f t="shared" si="32"/>
        <v>0.70978215964287938</v>
      </c>
    </row>
    <row r="168" spans="1:14" x14ac:dyDescent="0.3">
      <c r="A168" s="1">
        <v>38939</v>
      </c>
      <c r="B168">
        <v>75.5</v>
      </c>
      <c r="D168">
        <f t="shared" si="22"/>
        <v>4</v>
      </c>
      <c r="E168" s="1">
        <f t="shared" si="24"/>
        <v>38932</v>
      </c>
      <c r="F168" s="1">
        <f t="shared" si="26"/>
        <v>38931</v>
      </c>
      <c r="G168" s="1">
        <f t="shared" si="27"/>
        <v>38930</v>
      </c>
      <c r="H168" s="1">
        <f t="shared" si="28"/>
        <v>38929</v>
      </c>
      <c r="I168" s="2">
        <f t="shared" si="29"/>
        <v>75.459999999999994</v>
      </c>
      <c r="J168">
        <f t="shared" si="23"/>
        <v>77.53</v>
      </c>
      <c r="K168" s="2">
        <f t="shared" si="25"/>
        <v>77.53</v>
      </c>
      <c r="L168" s="2">
        <f t="shared" si="30"/>
        <v>76.349999999999994</v>
      </c>
      <c r="M168" s="2">
        <f t="shared" si="31"/>
        <v>0.98478008512833737</v>
      </c>
      <c r="N168">
        <f t="shared" si="32"/>
        <v>-1.4806984847411602</v>
      </c>
    </row>
    <row r="169" spans="1:14" x14ac:dyDescent="0.3">
      <c r="A169" s="1">
        <v>38940</v>
      </c>
      <c r="B169">
        <v>75.989999999999995</v>
      </c>
      <c r="D169">
        <f t="shared" si="22"/>
        <v>5</v>
      </c>
      <c r="E169" s="1">
        <f t="shared" si="24"/>
        <v>38933</v>
      </c>
      <c r="F169" s="1">
        <f t="shared" si="26"/>
        <v>38932</v>
      </c>
      <c r="G169" s="1">
        <f t="shared" si="27"/>
        <v>38931</v>
      </c>
      <c r="H169" s="1">
        <f t="shared" si="28"/>
        <v>38930</v>
      </c>
      <c r="I169" s="2">
        <f t="shared" si="29"/>
        <v>74.760000000000005</v>
      </c>
      <c r="J169">
        <f t="shared" si="23"/>
        <v>0</v>
      </c>
      <c r="K169" s="2">
        <f t="shared" si="25"/>
        <v>77.53</v>
      </c>
      <c r="L169" s="2">
        <f t="shared" si="30"/>
        <v>76.349999999999994</v>
      </c>
      <c r="M169" s="2">
        <f t="shared" si="31"/>
        <v>0.98478008512833737</v>
      </c>
      <c r="N169">
        <f t="shared" si="32"/>
        <v>9.8184352810488471E-2</v>
      </c>
    </row>
    <row r="170" spans="1:14" x14ac:dyDescent="0.3">
      <c r="A170" s="1">
        <v>38943</v>
      </c>
      <c r="B170">
        <v>74.95</v>
      </c>
      <c r="D170">
        <f t="shared" si="22"/>
        <v>1</v>
      </c>
      <c r="E170" s="1">
        <f t="shared" si="24"/>
        <v>38936</v>
      </c>
      <c r="F170" s="1">
        <f t="shared" si="26"/>
        <v>38935</v>
      </c>
      <c r="G170" s="1">
        <f t="shared" si="27"/>
        <v>38934</v>
      </c>
      <c r="H170" s="1">
        <f t="shared" si="28"/>
        <v>38933</v>
      </c>
      <c r="I170" s="2">
        <f t="shared" si="29"/>
        <v>76.98</v>
      </c>
      <c r="J170">
        <f t="shared" si="23"/>
        <v>0</v>
      </c>
      <c r="K170" s="2">
        <f t="shared" si="25"/>
        <v>77.53</v>
      </c>
      <c r="L170" s="2">
        <f t="shared" si="30"/>
        <v>76.349999999999994</v>
      </c>
      <c r="M170" s="2">
        <f t="shared" si="31"/>
        <v>0.98478008512833737</v>
      </c>
      <c r="N170">
        <f t="shared" si="32"/>
        <v>-4.20613498732195</v>
      </c>
    </row>
    <row r="171" spans="1:14" x14ac:dyDescent="0.3">
      <c r="A171" s="1">
        <v>38944</v>
      </c>
      <c r="B171">
        <v>74.33</v>
      </c>
      <c r="D171">
        <f t="shared" si="22"/>
        <v>2</v>
      </c>
      <c r="E171" s="1">
        <f t="shared" si="24"/>
        <v>38937</v>
      </c>
      <c r="F171" s="1">
        <f t="shared" si="26"/>
        <v>38936</v>
      </c>
      <c r="G171" s="1">
        <f t="shared" si="27"/>
        <v>38935</v>
      </c>
      <c r="H171" s="1">
        <f t="shared" si="28"/>
        <v>38934</v>
      </c>
      <c r="I171" s="2">
        <f t="shared" si="29"/>
        <v>76.31</v>
      </c>
      <c r="J171">
        <f t="shared" si="23"/>
        <v>0</v>
      </c>
      <c r="K171" s="2">
        <f t="shared" si="25"/>
        <v>77.53</v>
      </c>
      <c r="L171" s="2">
        <f t="shared" si="30"/>
        <v>76.349999999999994</v>
      </c>
      <c r="M171" s="2">
        <f t="shared" si="31"/>
        <v>0.98478008512833737</v>
      </c>
      <c r="N171">
        <f t="shared" si="32"/>
        <v>-4.162627913056598</v>
      </c>
    </row>
    <row r="172" spans="1:14" x14ac:dyDescent="0.3">
      <c r="A172" s="1">
        <v>38945</v>
      </c>
      <c r="B172">
        <v>73.19</v>
      </c>
      <c r="D172">
        <f t="shared" si="22"/>
        <v>3</v>
      </c>
      <c r="E172" s="1">
        <f t="shared" si="24"/>
        <v>38938</v>
      </c>
      <c r="F172" s="1">
        <f t="shared" si="26"/>
        <v>38937</v>
      </c>
      <c r="G172" s="1">
        <f t="shared" si="27"/>
        <v>38936</v>
      </c>
      <c r="H172" s="1">
        <f t="shared" si="28"/>
        <v>38935</v>
      </c>
      <c r="I172" s="2">
        <f t="shared" si="29"/>
        <v>76.349999999999994</v>
      </c>
      <c r="J172">
        <f t="shared" si="23"/>
        <v>0</v>
      </c>
      <c r="K172" s="2">
        <f t="shared" si="25"/>
        <v>77.53</v>
      </c>
      <c r="L172" s="2">
        <f t="shared" si="30"/>
        <v>76.349999999999994</v>
      </c>
      <c r="M172" s="2">
        <f t="shared" si="31"/>
        <v>0.98478008512833737</v>
      </c>
      <c r="N172">
        <f t="shared" si="32"/>
        <v>-5.7606158617731955</v>
      </c>
    </row>
    <row r="173" spans="1:14" x14ac:dyDescent="0.3">
      <c r="A173" s="1">
        <v>38946</v>
      </c>
      <c r="B173">
        <v>71.48</v>
      </c>
      <c r="D173">
        <f t="shared" si="22"/>
        <v>4</v>
      </c>
      <c r="E173" s="1">
        <f t="shared" si="24"/>
        <v>38939</v>
      </c>
      <c r="F173" s="1">
        <f t="shared" si="26"/>
        <v>38938</v>
      </c>
      <c r="G173" s="1">
        <f t="shared" si="27"/>
        <v>38937</v>
      </c>
      <c r="H173" s="1">
        <f t="shared" si="28"/>
        <v>38936</v>
      </c>
      <c r="I173" s="2">
        <f t="shared" si="29"/>
        <v>75.5</v>
      </c>
      <c r="J173">
        <f t="shared" si="23"/>
        <v>0</v>
      </c>
      <c r="K173" s="2">
        <f t="shared" si="25"/>
        <v>0</v>
      </c>
      <c r="L173" s="2">
        <f t="shared" si="30"/>
        <v>0</v>
      </c>
      <c r="M173" s="2">
        <f t="shared" si="31"/>
        <v>1</v>
      </c>
      <c r="N173">
        <f t="shared" si="32"/>
        <v>-5.4714965963751725</v>
      </c>
    </row>
    <row r="174" spans="1:14" x14ac:dyDescent="0.3">
      <c r="A174" s="1">
        <v>38947</v>
      </c>
      <c r="B174">
        <v>72.099999999999994</v>
      </c>
      <c r="D174">
        <f t="shared" si="22"/>
        <v>5</v>
      </c>
      <c r="E174" s="1">
        <f t="shared" si="24"/>
        <v>38940</v>
      </c>
      <c r="F174" s="1">
        <f t="shared" si="26"/>
        <v>38939</v>
      </c>
      <c r="G174" s="1">
        <f t="shared" si="27"/>
        <v>38938</v>
      </c>
      <c r="H174" s="1">
        <f t="shared" si="28"/>
        <v>38937</v>
      </c>
      <c r="I174" s="2">
        <f t="shared" si="29"/>
        <v>75.989999999999995</v>
      </c>
      <c r="J174">
        <f t="shared" si="23"/>
        <v>0</v>
      </c>
      <c r="K174" s="2">
        <f t="shared" si="25"/>
        <v>0</v>
      </c>
      <c r="L174" s="2">
        <f t="shared" si="30"/>
        <v>0</v>
      </c>
      <c r="M174" s="2">
        <f t="shared" si="31"/>
        <v>1</v>
      </c>
      <c r="N174">
        <f t="shared" si="32"/>
        <v>-5.2547708390790193</v>
      </c>
    </row>
    <row r="175" spans="1:14" x14ac:dyDescent="0.3">
      <c r="A175" s="1">
        <v>38950</v>
      </c>
      <c r="B175">
        <v>73.3</v>
      </c>
      <c r="D175">
        <f t="shared" si="22"/>
        <v>1</v>
      </c>
      <c r="E175" s="1">
        <f t="shared" si="24"/>
        <v>38943</v>
      </c>
      <c r="F175" s="1">
        <f t="shared" si="26"/>
        <v>38942</v>
      </c>
      <c r="G175" s="1">
        <f t="shared" si="27"/>
        <v>38941</v>
      </c>
      <c r="H175" s="1">
        <f t="shared" si="28"/>
        <v>38940</v>
      </c>
      <c r="I175" s="2">
        <f t="shared" si="29"/>
        <v>74.95</v>
      </c>
      <c r="J175">
        <f t="shared" si="23"/>
        <v>0</v>
      </c>
      <c r="K175" s="2">
        <f t="shared" si="25"/>
        <v>0</v>
      </c>
      <c r="L175" s="2">
        <f t="shared" si="30"/>
        <v>0</v>
      </c>
      <c r="M175" s="2">
        <f t="shared" si="31"/>
        <v>1</v>
      </c>
      <c r="N175">
        <f t="shared" si="32"/>
        <v>-2.2260615656001037</v>
      </c>
    </row>
    <row r="176" spans="1:14" x14ac:dyDescent="0.3">
      <c r="A176" s="1">
        <v>38951</v>
      </c>
      <c r="B176">
        <v>73.099999999999994</v>
      </c>
      <c r="D176">
        <f t="shared" si="22"/>
        <v>2</v>
      </c>
      <c r="E176" s="1">
        <f t="shared" si="24"/>
        <v>38944</v>
      </c>
      <c r="F176" s="1">
        <f t="shared" si="26"/>
        <v>38943</v>
      </c>
      <c r="G176" s="1">
        <f t="shared" si="27"/>
        <v>38942</v>
      </c>
      <c r="H176" s="1">
        <f t="shared" si="28"/>
        <v>38941</v>
      </c>
      <c r="I176" s="2">
        <f t="shared" si="29"/>
        <v>74.33</v>
      </c>
      <c r="J176">
        <f t="shared" si="23"/>
        <v>0</v>
      </c>
      <c r="K176" s="2">
        <f t="shared" si="25"/>
        <v>0</v>
      </c>
      <c r="L176" s="2">
        <f t="shared" si="30"/>
        <v>0</v>
      </c>
      <c r="M176" s="2">
        <f t="shared" si="31"/>
        <v>1</v>
      </c>
      <c r="N176">
        <f t="shared" si="32"/>
        <v>-1.6686271981469321</v>
      </c>
    </row>
    <row r="177" spans="1:14" x14ac:dyDescent="0.3">
      <c r="A177" s="1">
        <v>38952</v>
      </c>
      <c r="B177">
        <v>71.760000000000005</v>
      </c>
      <c r="D177">
        <f t="shared" si="22"/>
        <v>3</v>
      </c>
      <c r="E177" s="1">
        <f t="shared" si="24"/>
        <v>38945</v>
      </c>
      <c r="F177" s="1">
        <f t="shared" si="26"/>
        <v>38944</v>
      </c>
      <c r="G177" s="1">
        <f t="shared" si="27"/>
        <v>38943</v>
      </c>
      <c r="H177" s="1">
        <f t="shared" si="28"/>
        <v>38942</v>
      </c>
      <c r="I177" s="2">
        <f t="shared" si="29"/>
        <v>73.19</v>
      </c>
      <c r="J177">
        <f t="shared" si="23"/>
        <v>0</v>
      </c>
      <c r="K177" s="2">
        <f t="shared" si="25"/>
        <v>0</v>
      </c>
      <c r="L177" s="2">
        <f t="shared" si="30"/>
        <v>0</v>
      </c>
      <c r="M177" s="2">
        <f t="shared" si="31"/>
        <v>1</v>
      </c>
      <c r="N177">
        <f t="shared" si="32"/>
        <v>-1.9731581862595013</v>
      </c>
    </row>
    <row r="178" spans="1:14" x14ac:dyDescent="0.3">
      <c r="A178" s="1">
        <v>38953</v>
      </c>
      <c r="B178">
        <v>72.36</v>
      </c>
      <c r="D178">
        <f t="shared" si="22"/>
        <v>4</v>
      </c>
      <c r="E178" s="1">
        <f t="shared" si="24"/>
        <v>38946</v>
      </c>
      <c r="F178" s="1">
        <f t="shared" si="26"/>
        <v>38945</v>
      </c>
      <c r="G178" s="1">
        <f t="shared" si="27"/>
        <v>38944</v>
      </c>
      <c r="H178" s="1">
        <f t="shared" si="28"/>
        <v>38943</v>
      </c>
      <c r="I178" s="2">
        <f t="shared" si="29"/>
        <v>71.48</v>
      </c>
      <c r="J178">
        <f t="shared" si="23"/>
        <v>0</v>
      </c>
      <c r="K178" s="2">
        <f t="shared" si="25"/>
        <v>0</v>
      </c>
      <c r="L178" s="2">
        <f t="shared" si="30"/>
        <v>0</v>
      </c>
      <c r="M178" s="2">
        <f t="shared" si="31"/>
        <v>1</v>
      </c>
      <c r="N178">
        <f t="shared" si="32"/>
        <v>1.223597023586708</v>
      </c>
    </row>
    <row r="179" spans="1:14" x14ac:dyDescent="0.3">
      <c r="A179" s="1">
        <v>38954</v>
      </c>
      <c r="B179">
        <v>72.510000000000005</v>
      </c>
      <c r="D179">
        <f t="shared" si="22"/>
        <v>5</v>
      </c>
      <c r="E179" s="1">
        <f t="shared" si="24"/>
        <v>38947</v>
      </c>
      <c r="F179" s="1">
        <f t="shared" si="26"/>
        <v>38946</v>
      </c>
      <c r="G179" s="1">
        <f t="shared" si="27"/>
        <v>38945</v>
      </c>
      <c r="H179" s="1">
        <f t="shared" si="28"/>
        <v>38944</v>
      </c>
      <c r="I179" s="2">
        <f t="shared" si="29"/>
        <v>72.099999999999994</v>
      </c>
      <c r="J179">
        <f t="shared" si="23"/>
        <v>0</v>
      </c>
      <c r="K179" s="2">
        <f t="shared" si="25"/>
        <v>0</v>
      </c>
      <c r="L179" s="2">
        <f t="shared" si="30"/>
        <v>0</v>
      </c>
      <c r="M179" s="2">
        <f t="shared" si="31"/>
        <v>1</v>
      </c>
      <c r="N179">
        <f t="shared" si="32"/>
        <v>0.5670439092598073</v>
      </c>
    </row>
    <row r="180" spans="1:14" x14ac:dyDescent="0.3">
      <c r="A180" s="1">
        <v>38957</v>
      </c>
      <c r="B180">
        <v>70.61</v>
      </c>
      <c r="D180">
        <f t="shared" si="22"/>
        <v>1</v>
      </c>
      <c r="E180" s="1">
        <f t="shared" si="24"/>
        <v>38950</v>
      </c>
      <c r="F180" s="1">
        <f t="shared" si="26"/>
        <v>38949</v>
      </c>
      <c r="G180" s="1">
        <f t="shared" si="27"/>
        <v>38948</v>
      </c>
      <c r="H180" s="1">
        <f t="shared" si="28"/>
        <v>38947</v>
      </c>
      <c r="I180" s="2">
        <f t="shared" si="29"/>
        <v>73.3</v>
      </c>
      <c r="J180">
        <f t="shared" si="23"/>
        <v>0</v>
      </c>
      <c r="K180" s="2">
        <f t="shared" si="25"/>
        <v>0</v>
      </c>
      <c r="L180" s="2">
        <f t="shared" si="30"/>
        <v>0</v>
      </c>
      <c r="M180" s="2">
        <f t="shared" si="31"/>
        <v>1</v>
      </c>
      <c r="N180">
        <f t="shared" si="32"/>
        <v>-3.7388831364350299</v>
      </c>
    </row>
    <row r="181" spans="1:14" x14ac:dyDescent="0.3">
      <c r="A181" s="1">
        <v>38958</v>
      </c>
      <c r="B181">
        <v>69.709999999999994</v>
      </c>
      <c r="D181">
        <f t="shared" si="22"/>
        <v>2</v>
      </c>
      <c r="E181" s="1">
        <f t="shared" si="24"/>
        <v>38951</v>
      </c>
      <c r="F181" s="1">
        <f t="shared" si="26"/>
        <v>38950</v>
      </c>
      <c r="G181" s="1">
        <f t="shared" si="27"/>
        <v>38949</v>
      </c>
      <c r="H181" s="1">
        <f t="shared" si="28"/>
        <v>38948</v>
      </c>
      <c r="I181" s="2">
        <f t="shared" si="29"/>
        <v>73.099999999999994</v>
      </c>
      <c r="J181">
        <f t="shared" si="23"/>
        <v>0</v>
      </c>
      <c r="K181" s="2">
        <f t="shared" si="25"/>
        <v>0</v>
      </c>
      <c r="L181" s="2">
        <f t="shared" si="30"/>
        <v>0</v>
      </c>
      <c r="M181" s="2">
        <f t="shared" si="31"/>
        <v>1</v>
      </c>
      <c r="N181">
        <f t="shared" si="32"/>
        <v>-4.7484587257425508</v>
      </c>
    </row>
    <row r="182" spans="1:14" x14ac:dyDescent="0.3">
      <c r="A182" s="1">
        <v>38959</v>
      </c>
      <c r="B182">
        <v>70.03</v>
      </c>
      <c r="D182">
        <f t="shared" si="22"/>
        <v>3</v>
      </c>
      <c r="E182" s="1">
        <f t="shared" si="24"/>
        <v>38952</v>
      </c>
      <c r="F182" s="1">
        <f t="shared" si="26"/>
        <v>38951</v>
      </c>
      <c r="G182" s="1">
        <f t="shared" si="27"/>
        <v>38950</v>
      </c>
      <c r="H182" s="1">
        <f t="shared" si="28"/>
        <v>38949</v>
      </c>
      <c r="I182" s="2">
        <f t="shared" si="29"/>
        <v>71.760000000000005</v>
      </c>
      <c r="J182">
        <f t="shared" si="23"/>
        <v>0</v>
      </c>
      <c r="K182" s="2">
        <f t="shared" si="25"/>
        <v>0</v>
      </c>
      <c r="L182" s="2">
        <f t="shared" si="30"/>
        <v>0</v>
      </c>
      <c r="M182" s="2">
        <f t="shared" si="31"/>
        <v>1</v>
      </c>
      <c r="N182">
        <f t="shared" si="32"/>
        <v>-2.4403496083114349</v>
      </c>
    </row>
    <row r="183" spans="1:14" x14ac:dyDescent="0.3">
      <c r="A183" s="1">
        <v>38960</v>
      </c>
      <c r="B183">
        <v>70.260000000000005</v>
      </c>
      <c r="D183">
        <f t="shared" si="22"/>
        <v>4</v>
      </c>
      <c r="E183" s="1">
        <f t="shared" si="24"/>
        <v>38953</v>
      </c>
      <c r="F183" s="1">
        <f t="shared" si="26"/>
        <v>38952</v>
      </c>
      <c r="G183" s="1">
        <f t="shared" si="27"/>
        <v>38951</v>
      </c>
      <c r="H183" s="1">
        <f t="shared" si="28"/>
        <v>38950</v>
      </c>
      <c r="I183" s="2">
        <f t="shared" si="29"/>
        <v>72.36</v>
      </c>
      <c r="J183">
        <f t="shared" si="23"/>
        <v>0</v>
      </c>
      <c r="K183" s="2">
        <f t="shared" si="25"/>
        <v>0</v>
      </c>
      <c r="L183" s="2">
        <f t="shared" si="30"/>
        <v>0</v>
      </c>
      <c r="M183" s="2">
        <f t="shared" si="31"/>
        <v>1</v>
      </c>
      <c r="N183">
        <f t="shared" si="32"/>
        <v>-2.9451013689413328</v>
      </c>
    </row>
    <row r="184" spans="1:14" x14ac:dyDescent="0.3">
      <c r="A184" s="1">
        <v>38961</v>
      </c>
      <c r="B184">
        <v>69.19</v>
      </c>
      <c r="D184">
        <f t="shared" si="22"/>
        <v>5</v>
      </c>
      <c r="E184" s="1">
        <f t="shared" si="24"/>
        <v>38954</v>
      </c>
      <c r="F184" s="1">
        <f t="shared" si="26"/>
        <v>38953</v>
      </c>
      <c r="G184" s="1">
        <f t="shared" si="27"/>
        <v>38952</v>
      </c>
      <c r="H184" s="1">
        <f t="shared" si="28"/>
        <v>38951</v>
      </c>
      <c r="I184" s="2">
        <f t="shared" si="29"/>
        <v>72.510000000000005</v>
      </c>
      <c r="J184">
        <f t="shared" si="23"/>
        <v>0</v>
      </c>
      <c r="K184" s="2">
        <f t="shared" si="25"/>
        <v>0</v>
      </c>
      <c r="L184" s="2">
        <f t="shared" si="30"/>
        <v>0</v>
      </c>
      <c r="M184" s="2">
        <f t="shared" si="31"/>
        <v>1</v>
      </c>
      <c r="N184">
        <f t="shared" si="32"/>
        <v>-4.6868139872781702</v>
      </c>
    </row>
    <row r="185" spans="1:14" x14ac:dyDescent="0.3">
      <c r="A185" s="1">
        <v>38965</v>
      </c>
      <c r="B185">
        <v>68.599999999999994</v>
      </c>
      <c r="D185">
        <f t="shared" si="22"/>
        <v>2</v>
      </c>
      <c r="E185" s="1">
        <f t="shared" si="24"/>
        <v>38958</v>
      </c>
      <c r="F185" s="1">
        <f t="shared" si="26"/>
        <v>38957</v>
      </c>
      <c r="G185" s="1">
        <f t="shared" si="27"/>
        <v>38956</v>
      </c>
      <c r="H185" s="1">
        <f t="shared" si="28"/>
        <v>38955</v>
      </c>
      <c r="I185" s="2">
        <f t="shared" si="29"/>
        <v>69.709999999999994</v>
      </c>
      <c r="J185">
        <f t="shared" si="23"/>
        <v>0</v>
      </c>
      <c r="K185" s="2">
        <f t="shared" si="25"/>
        <v>0</v>
      </c>
      <c r="L185" s="2">
        <f t="shared" si="30"/>
        <v>0</v>
      </c>
      <c r="M185" s="2">
        <f t="shared" si="31"/>
        <v>1</v>
      </c>
      <c r="N185">
        <f t="shared" si="32"/>
        <v>-1.6051244766467809</v>
      </c>
    </row>
    <row r="186" spans="1:14" x14ac:dyDescent="0.3">
      <c r="A186" s="1">
        <v>38966</v>
      </c>
      <c r="B186">
        <v>67.5</v>
      </c>
      <c r="D186">
        <f t="shared" si="22"/>
        <v>3</v>
      </c>
      <c r="E186" s="1">
        <f t="shared" si="24"/>
        <v>38959</v>
      </c>
      <c r="F186" s="1">
        <f t="shared" si="26"/>
        <v>38958</v>
      </c>
      <c r="G186" s="1">
        <f t="shared" si="27"/>
        <v>38957</v>
      </c>
      <c r="H186" s="1">
        <f t="shared" si="28"/>
        <v>38956</v>
      </c>
      <c r="I186" s="2">
        <f t="shared" si="29"/>
        <v>70.03</v>
      </c>
      <c r="J186">
        <f t="shared" si="23"/>
        <v>0</v>
      </c>
      <c r="K186" s="2">
        <f t="shared" si="25"/>
        <v>0</v>
      </c>
      <c r="L186" s="2">
        <f t="shared" si="30"/>
        <v>0</v>
      </c>
      <c r="M186" s="2">
        <f t="shared" si="31"/>
        <v>1</v>
      </c>
      <c r="N186">
        <f t="shared" si="32"/>
        <v>-3.679612378894225</v>
      </c>
    </row>
    <row r="187" spans="1:14" x14ac:dyDescent="0.3">
      <c r="A187" s="1">
        <v>38967</v>
      </c>
      <c r="B187">
        <v>67.319999999999993</v>
      </c>
      <c r="D187">
        <f t="shared" si="22"/>
        <v>4</v>
      </c>
      <c r="E187" s="1">
        <f t="shared" si="24"/>
        <v>38960</v>
      </c>
      <c r="F187" s="1">
        <f t="shared" si="26"/>
        <v>38959</v>
      </c>
      <c r="G187" s="1">
        <f t="shared" si="27"/>
        <v>38958</v>
      </c>
      <c r="H187" s="1">
        <f t="shared" si="28"/>
        <v>38957</v>
      </c>
      <c r="I187" s="2">
        <f t="shared" si="29"/>
        <v>70.260000000000005</v>
      </c>
      <c r="J187">
        <f t="shared" si="23"/>
        <v>0</v>
      </c>
      <c r="K187" s="2">
        <f t="shared" si="25"/>
        <v>0</v>
      </c>
      <c r="L187" s="2">
        <f t="shared" si="30"/>
        <v>0</v>
      </c>
      <c r="M187" s="2">
        <f t="shared" si="31"/>
        <v>1</v>
      </c>
      <c r="N187">
        <f t="shared" si="32"/>
        <v>-4.2745277515075912</v>
      </c>
    </row>
    <row r="188" spans="1:14" x14ac:dyDescent="0.3">
      <c r="A188" s="1">
        <v>38968</v>
      </c>
      <c r="B188">
        <v>66.25</v>
      </c>
      <c r="C188">
        <v>67.38</v>
      </c>
      <c r="D188">
        <f t="shared" si="22"/>
        <v>5</v>
      </c>
      <c r="E188" s="1">
        <f t="shared" si="24"/>
        <v>38961</v>
      </c>
      <c r="F188" s="1">
        <f t="shared" si="26"/>
        <v>38960</v>
      </c>
      <c r="G188" s="1">
        <f t="shared" si="27"/>
        <v>38959</v>
      </c>
      <c r="H188" s="1">
        <f t="shared" si="28"/>
        <v>38958</v>
      </c>
      <c r="I188" s="2">
        <f t="shared" si="29"/>
        <v>69.19</v>
      </c>
      <c r="J188">
        <f t="shared" si="23"/>
        <v>0</v>
      </c>
      <c r="K188" s="2">
        <f t="shared" si="25"/>
        <v>0</v>
      </c>
      <c r="L188" s="2">
        <f t="shared" si="30"/>
        <v>0</v>
      </c>
      <c r="M188" s="2">
        <f t="shared" si="31"/>
        <v>1</v>
      </c>
      <c r="N188">
        <f t="shared" si="32"/>
        <v>-4.3420878644388106</v>
      </c>
    </row>
    <row r="189" spans="1:14" x14ac:dyDescent="0.3">
      <c r="A189" s="1">
        <v>38971</v>
      </c>
      <c r="B189">
        <v>66.59</v>
      </c>
      <c r="D189">
        <f t="shared" si="22"/>
        <v>1</v>
      </c>
      <c r="E189" s="1">
        <f t="shared" si="24"/>
        <v>38964</v>
      </c>
      <c r="F189" s="1">
        <f t="shared" si="26"/>
        <v>38963</v>
      </c>
      <c r="G189" s="1">
        <f t="shared" si="27"/>
        <v>38962</v>
      </c>
      <c r="H189" s="1">
        <f t="shared" si="28"/>
        <v>38961</v>
      </c>
      <c r="I189" s="2">
        <f t="shared" si="29"/>
        <v>69.19</v>
      </c>
      <c r="J189">
        <f t="shared" si="23"/>
        <v>67.38</v>
      </c>
      <c r="K189" s="2">
        <f t="shared" si="25"/>
        <v>67.38</v>
      </c>
      <c r="L189" s="2">
        <f t="shared" si="30"/>
        <v>66.25</v>
      </c>
      <c r="M189" s="2">
        <f t="shared" si="31"/>
        <v>0.9832294449391511</v>
      </c>
      <c r="N189">
        <f t="shared" si="32"/>
        <v>-5.5214700500263918</v>
      </c>
    </row>
    <row r="190" spans="1:14" x14ac:dyDescent="0.3">
      <c r="A190" s="1">
        <v>38972</v>
      </c>
      <c r="B190">
        <v>64.900000000000006</v>
      </c>
      <c r="D190">
        <f t="shared" si="22"/>
        <v>2</v>
      </c>
      <c r="E190" s="1">
        <f t="shared" si="24"/>
        <v>38965</v>
      </c>
      <c r="F190" s="1">
        <f t="shared" si="26"/>
        <v>38964</v>
      </c>
      <c r="G190" s="1">
        <f t="shared" si="27"/>
        <v>38963</v>
      </c>
      <c r="H190" s="1">
        <f t="shared" si="28"/>
        <v>38962</v>
      </c>
      <c r="I190" s="2">
        <f t="shared" si="29"/>
        <v>68.599999999999994</v>
      </c>
      <c r="J190">
        <f t="shared" si="23"/>
        <v>0</v>
      </c>
      <c r="K190" s="2">
        <f t="shared" si="25"/>
        <v>67.38</v>
      </c>
      <c r="L190" s="2">
        <f t="shared" si="30"/>
        <v>66.25</v>
      </c>
      <c r="M190" s="2">
        <f t="shared" si="31"/>
        <v>0.9832294449391511</v>
      </c>
      <c r="N190">
        <f t="shared" si="32"/>
        <v>-7.235768413387035</v>
      </c>
    </row>
    <row r="191" spans="1:14" x14ac:dyDescent="0.3">
      <c r="A191" s="1">
        <v>38973</v>
      </c>
      <c r="B191">
        <v>64.98</v>
      </c>
      <c r="D191">
        <f t="shared" si="22"/>
        <v>3</v>
      </c>
      <c r="E191" s="1">
        <f t="shared" si="24"/>
        <v>38966</v>
      </c>
      <c r="F191" s="1">
        <f t="shared" si="26"/>
        <v>38965</v>
      </c>
      <c r="G191" s="1">
        <f t="shared" si="27"/>
        <v>38964</v>
      </c>
      <c r="H191" s="1">
        <f t="shared" si="28"/>
        <v>38963</v>
      </c>
      <c r="I191" s="2">
        <f t="shared" si="29"/>
        <v>67.5</v>
      </c>
      <c r="J191">
        <f t="shared" si="23"/>
        <v>0</v>
      </c>
      <c r="K191" s="2">
        <f t="shared" si="25"/>
        <v>67.38</v>
      </c>
      <c r="L191" s="2">
        <f t="shared" si="30"/>
        <v>66.25</v>
      </c>
      <c r="M191" s="2">
        <f t="shared" si="31"/>
        <v>0.9832294449391511</v>
      </c>
      <c r="N191">
        <f t="shared" si="32"/>
        <v>-5.4960840749605024</v>
      </c>
    </row>
    <row r="192" spans="1:14" x14ac:dyDescent="0.3">
      <c r="A192" s="1">
        <v>38974</v>
      </c>
      <c r="B192">
        <v>64.11</v>
      </c>
      <c r="D192">
        <f t="shared" si="22"/>
        <v>4</v>
      </c>
      <c r="E192" s="1">
        <f t="shared" si="24"/>
        <v>38967</v>
      </c>
      <c r="F192" s="1">
        <f t="shared" si="26"/>
        <v>38966</v>
      </c>
      <c r="G192" s="1">
        <f t="shared" si="27"/>
        <v>38965</v>
      </c>
      <c r="H192" s="1">
        <f t="shared" si="28"/>
        <v>38964</v>
      </c>
      <c r="I192" s="2">
        <f t="shared" si="29"/>
        <v>67.319999999999993</v>
      </c>
      <c r="J192">
        <f t="shared" si="23"/>
        <v>0</v>
      </c>
      <c r="K192" s="2">
        <f t="shared" si="25"/>
        <v>67.38</v>
      </c>
      <c r="L192" s="2">
        <f t="shared" si="30"/>
        <v>66.25</v>
      </c>
      <c r="M192" s="2">
        <f t="shared" si="31"/>
        <v>0.9832294449391511</v>
      </c>
      <c r="N192">
        <f t="shared" si="32"/>
        <v>-6.5769784435514413</v>
      </c>
    </row>
    <row r="193" spans="1:14" x14ac:dyDescent="0.3">
      <c r="A193" s="1">
        <v>38975</v>
      </c>
      <c r="B193">
        <v>64.02</v>
      </c>
      <c r="D193">
        <f t="shared" si="22"/>
        <v>5</v>
      </c>
      <c r="E193" s="1">
        <f t="shared" si="24"/>
        <v>38968</v>
      </c>
      <c r="F193" s="1">
        <f t="shared" si="26"/>
        <v>38967</v>
      </c>
      <c r="G193" s="1">
        <f t="shared" si="27"/>
        <v>38966</v>
      </c>
      <c r="H193" s="1">
        <f t="shared" si="28"/>
        <v>38965</v>
      </c>
      <c r="I193" s="2">
        <f t="shared" si="29"/>
        <v>66.25</v>
      </c>
      <c r="J193">
        <f t="shared" si="23"/>
        <v>0</v>
      </c>
      <c r="K193" s="2">
        <f t="shared" si="25"/>
        <v>67.38</v>
      </c>
      <c r="L193" s="2">
        <f t="shared" si="30"/>
        <v>66.25</v>
      </c>
      <c r="M193" s="2">
        <f t="shared" si="31"/>
        <v>0.9832294449391511</v>
      </c>
      <c r="N193">
        <f t="shared" si="32"/>
        <v>-5.1152703436689935</v>
      </c>
    </row>
    <row r="194" spans="1:14" x14ac:dyDescent="0.3">
      <c r="A194" s="1">
        <v>38978</v>
      </c>
      <c r="B194">
        <v>64.45</v>
      </c>
      <c r="D194">
        <f t="shared" ref="D194:D257" si="33">WEEKDAY(A194,2)</f>
        <v>1</v>
      </c>
      <c r="E194" s="1">
        <f t="shared" si="24"/>
        <v>38971</v>
      </c>
      <c r="F194" s="1">
        <f t="shared" si="26"/>
        <v>38970</v>
      </c>
      <c r="G194" s="1">
        <f t="shared" si="27"/>
        <v>38969</v>
      </c>
      <c r="H194" s="1">
        <f t="shared" si="28"/>
        <v>38968</v>
      </c>
      <c r="I194" s="2">
        <f t="shared" si="29"/>
        <v>66.59</v>
      </c>
      <c r="J194">
        <f t="shared" si="23"/>
        <v>0</v>
      </c>
      <c r="K194" s="2">
        <f t="shared" si="25"/>
        <v>0</v>
      </c>
      <c r="L194" s="2">
        <f t="shared" si="30"/>
        <v>0</v>
      </c>
      <c r="M194" s="2">
        <f t="shared" si="31"/>
        <v>1</v>
      </c>
      <c r="N194">
        <f t="shared" si="32"/>
        <v>-3.2664686737334634</v>
      </c>
    </row>
    <row r="195" spans="1:14" x14ac:dyDescent="0.3">
      <c r="A195" s="1">
        <v>38979</v>
      </c>
      <c r="B195">
        <v>62.17</v>
      </c>
      <c r="D195">
        <f t="shared" si="33"/>
        <v>2</v>
      </c>
      <c r="E195" s="1">
        <f t="shared" si="24"/>
        <v>38972</v>
      </c>
      <c r="F195" s="1">
        <f t="shared" si="26"/>
        <v>38971</v>
      </c>
      <c r="G195" s="1">
        <f t="shared" si="27"/>
        <v>38970</v>
      </c>
      <c r="H195" s="1">
        <f t="shared" si="28"/>
        <v>38969</v>
      </c>
      <c r="I195" s="2">
        <f t="shared" si="29"/>
        <v>64.900000000000006</v>
      </c>
      <c r="J195">
        <f t="shared" ref="J195:J258" si="34">C194</f>
        <v>0</v>
      </c>
      <c r="K195" s="2">
        <f t="shared" si="25"/>
        <v>0</v>
      </c>
      <c r="L195" s="2">
        <f t="shared" si="30"/>
        <v>0</v>
      </c>
      <c r="M195" s="2">
        <f t="shared" si="31"/>
        <v>1</v>
      </c>
      <c r="N195">
        <f t="shared" si="32"/>
        <v>-4.2975055428798159</v>
      </c>
    </row>
    <row r="196" spans="1:14" x14ac:dyDescent="0.3">
      <c r="A196" s="1">
        <v>38980</v>
      </c>
      <c r="B196">
        <v>60.74</v>
      </c>
      <c r="D196">
        <f t="shared" si="33"/>
        <v>3</v>
      </c>
      <c r="E196" s="1">
        <f t="shared" si="24"/>
        <v>38973</v>
      </c>
      <c r="F196" s="1">
        <f t="shared" si="26"/>
        <v>38972</v>
      </c>
      <c r="G196" s="1">
        <f t="shared" si="27"/>
        <v>38971</v>
      </c>
      <c r="H196" s="1">
        <f t="shared" si="28"/>
        <v>38970</v>
      </c>
      <c r="I196" s="2">
        <f t="shared" si="29"/>
        <v>64.98</v>
      </c>
      <c r="J196">
        <f t="shared" si="34"/>
        <v>0</v>
      </c>
      <c r="K196" s="2">
        <f t="shared" si="25"/>
        <v>0</v>
      </c>
      <c r="L196" s="2">
        <f t="shared" si="30"/>
        <v>0</v>
      </c>
      <c r="M196" s="2">
        <f t="shared" si="31"/>
        <v>1</v>
      </c>
      <c r="N196">
        <f t="shared" si="32"/>
        <v>-6.7477070623351576</v>
      </c>
    </row>
    <row r="197" spans="1:14" x14ac:dyDescent="0.3">
      <c r="A197" s="1">
        <v>38981</v>
      </c>
      <c r="B197">
        <v>61.59</v>
      </c>
      <c r="D197">
        <f t="shared" si="33"/>
        <v>4</v>
      </c>
      <c r="E197" s="1">
        <f t="shared" si="24"/>
        <v>38974</v>
      </c>
      <c r="F197" s="1">
        <f t="shared" si="26"/>
        <v>38973</v>
      </c>
      <c r="G197" s="1">
        <f t="shared" si="27"/>
        <v>38972</v>
      </c>
      <c r="H197" s="1">
        <f t="shared" si="28"/>
        <v>38971</v>
      </c>
      <c r="I197" s="2">
        <f t="shared" si="29"/>
        <v>64.11</v>
      </c>
      <c r="J197">
        <f t="shared" si="34"/>
        <v>0</v>
      </c>
      <c r="K197" s="2">
        <f t="shared" si="25"/>
        <v>0</v>
      </c>
      <c r="L197" s="2">
        <f t="shared" si="30"/>
        <v>0</v>
      </c>
      <c r="M197" s="2">
        <f t="shared" si="31"/>
        <v>1</v>
      </c>
      <c r="N197">
        <f t="shared" si="32"/>
        <v>-4.0100838300214043</v>
      </c>
    </row>
    <row r="198" spans="1:14" x14ac:dyDescent="0.3">
      <c r="A198" s="1">
        <v>38982</v>
      </c>
      <c r="B198">
        <v>60.55</v>
      </c>
      <c r="D198">
        <f t="shared" si="33"/>
        <v>5</v>
      </c>
      <c r="E198" s="1">
        <f t="shared" si="24"/>
        <v>38975</v>
      </c>
      <c r="F198" s="1">
        <f t="shared" si="26"/>
        <v>38974</v>
      </c>
      <c r="G198" s="1">
        <f t="shared" si="27"/>
        <v>38973</v>
      </c>
      <c r="H198" s="1">
        <f t="shared" si="28"/>
        <v>38972</v>
      </c>
      <c r="I198" s="2">
        <f t="shared" si="29"/>
        <v>64.02</v>
      </c>
      <c r="J198">
        <f t="shared" si="34"/>
        <v>0</v>
      </c>
      <c r="K198" s="2">
        <f t="shared" si="25"/>
        <v>0</v>
      </c>
      <c r="L198" s="2">
        <f t="shared" si="30"/>
        <v>0</v>
      </c>
      <c r="M198" s="2">
        <f t="shared" si="31"/>
        <v>1</v>
      </c>
      <c r="N198">
        <f t="shared" si="32"/>
        <v>-5.5726064542615763</v>
      </c>
    </row>
    <row r="199" spans="1:14" x14ac:dyDescent="0.3">
      <c r="A199" s="1">
        <v>38985</v>
      </c>
      <c r="B199">
        <v>61.45</v>
      </c>
      <c r="D199">
        <f t="shared" si="33"/>
        <v>1</v>
      </c>
      <c r="E199" s="1">
        <f t="shared" ref="E199:E262" si="35">A199-7</f>
        <v>38978</v>
      </c>
      <c r="F199" s="1">
        <f t="shared" si="26"/>
        <v>38977</v>
      </c>
      <c r="G199" s="1">
        <f t="shared" si="27"/>
        <v>38976</v>
      </c>
      <c r="H199" s="1">
        <f t="shared" si="28"/>
        <v>38975</v>
      </c>
      <c r="I199" s="2">
        <f t="shared" si="29"/>
        <v>64.45</v>
      </c>
      <c r="J199">
        <f t="shared" si="34"/>
        <v>0</v>
      </c>
      <c r="K199" s="2">
        <f t="shared" ref="K199:K262" si="36">SUMIFS($J$2:$J$3507,$A$2:$A$3507,"&gt;"&amp;E199,$A$2:$A$3507,"&lt;="&amp;A199)</f>
        <v>0</v>
      </c>
      <c r="L199" s="2">
        <f t="shared" si="30"/>
        <v>0</v>
      </c>
      <c r="M199" s="2">
        <f t="shared" si="31"/>
        <v>1</v>
      </c>
      <c r="N199">
        <f t="shared" si="32"/>
        <v>-4.7665893373152617</v>
      </c>
    </row>
    <row r="200" spans="1:14" x14ac:dyDescent="0.3">
      <c r="A200" s="1">
        <v>38986</v>
      </c>
      <c r="B200">
        <v>61.01</v>
      </c>
      <c r="D200">
        <f t="shared" si="33"/>
        <v>2</v>
      </c>
      <c r="E200" s="1">
        <f t="shared" si="35"/>
        <v>38979</v>
      </c>
      <c r="F200" s="1">
        <f t="shared" ref="F200:F263" si="37">E200-1</f>
        <v>38978</v>
      </c>
      <c r="G200" s="1">
        <f t="shared" ref="G200:G263" si="38">E200-2</f>
        <v>38977</v>
      </c>
      <c r="H200" s="1">
        <f t="shared" ref="H200:H263" si="39">E200-3</f>
        <v>38976</v>
      </c>
      <c r="I200" s="2">
        <f t="shared" ref="I200:I263" si="40">IF(SUMIFS($B$2:$B$3507,$A$2:$A$3507,"="&amp;E200)=0,IF(SUMIFS($B$2:$B$3507,$A$2:$A$3507,"="&amp;F200)=0,IF(SUMIFS($B$2:$B$3507,$A$2:$A$3507,"="&amp;G200)=0,SUMIFS($B$2:$B$3507,$A$2:$A$3507,"="&amp;H200),SUMIFS($B$2:$B$3507,$A$2:$A$3507,"="&amp;G200)),SUMIFS($B$2:$B$3507,$A$2:$A$3507,"="&amp;F200)),SUMIFS($B$2:$B$3507,$A$2:$A$3507,"="&amp;E200))</f>
        <v>62.17</v>
      </c>
      <c r="J200">
        <f t="shared" si="34"/>
        <v>0</v>
      </c>
      <c r="K200" s="2">
        <f t="shared" si="36"/>
        <v>0</v>
      </c>
      <c r="L200" s="2">
        <f t="shared" ref="L200:L263" si="41">IF(K200&lt;&gt;0,LOOKUP(K200,C194:C200,B194:B200),0)</f>
        <v>0</v>
      </c>
      <c r="M200" s="2">
        <f t="shared" si="31"/>
        <v>1</v>
      </c>
      <c r="N200">
        <f t="shared" si="32"/>
        <v>-1.8834783117485125</v>
      </c>
    </row>
    <row r="201" spans="1:14" x14ac:dyDescent="0.3">
      <c r="A201" s="1">
        <v>38987</v>
      </c>
      <c r="B201">
        <v>62.96</v>
      </c>
      <c r="D201">
        <f t="shared" si="33"/>
        <v>3</v>
      </c>
      <c r="E201" s="1">
        <f t="shared" si="35"/>
        <v>38980</v>
      </c>
      <c r="F201" s="1">
        <f t="shared" si="37"/>
        <v>38979</v>
      </c>
      <c r="G201" s="1">
        <f t="shared" si="38"/>
        <v>38978</v>
      </c>
      <c r="H201" s="1">
        <f t="shared" si="39"/>
        <v>38977</v>
      </c>
      <c r="I201" s="2">
        <f t="shared" si="40"/>
        <v>60.74</v>
      </c>
      <c r="J201">
        <f t="shared" si="34"/>
        <v>0</v>
      </c>
      <c r="K201" s="2">
        <f t="shared" si="36"/>
        <v>0</v>
      </c>
      <c r="L201" s="2">
        <f t="shared" si="41"/>
        <v>0</v>
      </c>
      <c r="M201" s="2">
        <f t="shared" ref="M201:M264" si="42">IF(K201&lt;&gt;0,L201/K201,1)</f>
        <v>1</v>
      </c>
      <c r="N201">
        <f t="shared" ref="N201:N264" si="43">LN(B201*M201/I201)*100</f>
        <v>3.5897144491545072</v>
      </c>
    </row>
    <row r="202" spans="1:14" x14ac:dyDescent="0.3">
      <c r="A202" s="1">
        <v>38988</v>
      </c>
      <c r="B202">
        <v>62.76</v>
      </c>
      <c r="D202">
        <f t="shared" si="33"/>
        <v>4</v>
      </c>
      <c r="E202" s="1">
        <f t="shared" si="35"/>
        <v>38981</v>
      </c>
      <c r="F202" s="1">
        <f t="shared" si="37"/>
        <v>38980</v>
      </c>
      <c r="G202" s="1">
        <f t="shared" si="38"/>
        <v>38979</v>
      </c>
      <c r="H202" s="1">
        <f t="shared" si="39"/>
        <v>38978</v>
      </c>
      <c r="I202" s="2">
        <f t="shared" si="40"/>
        <v>61.59</v>
      </c>
      <c r="J202">
        <f t="shared" si="34"/>
        <v>0</v>
      </c>
      <c r="K202" s="2">
        <f t="shared" si="36"/>
        <v>0</v>
      </c>
      <c r="L202" s="2">
        <f t="shared" si="41"/>
        <v>0</v>
      </c>
      <c r="M202" s="2">
        <f t="shared" si="42"/>
        <v>1</v>
      </c>
      <c r="N202">
        <f t="shared" si="43"/>
        <v>1.881840816587985</v>
      </c>
    </row>
    <row r="203" spans="1:14" x14ac:dyDescent="0.3">
      <c r="A203" s="1">
        <v>38989</v>
      </c>
      <c r="B203">
        <v>62.91</v>
      </c>
      <c r="D203">
        <f t="shared" si="33"/>
        <v>5</v>
      </c>
      <c r="E203" s="1">
        <f t="shared" si="35"/>
        <v>38982</v>
      </c>
      <c r="F203" s="1">
        <f t="shared" si="37"/>
        <v>38981</v>
      </c>
      <c r="G203" s="1">
        <f t="shared" si="38"/>
        <v>38980</v>
      </c>
      <c r="H203" s="1">
        <f t="shared" si="39"/>
        <v>38979</v>
      </c>
      <c r="I203" s="2">
        <f t="shared" si="40"/>
        <v>60.55</v>
      </c>
      <c r="J203">
        <f t="shared" si="34"/>
        <v>0</v>
      </c>
      <c r="K203" s="2">
        <f t="shared" si="36"/>
        <v>0</v>
      </c>
      <c r="L203" s="2">
        <f t="shared" si="41"/>
        <v>0</v>
      </c>
      <c r="M203" s="2">
        <f t="shared" si="42"/>
        <v>1</v>
      </c>
      <c r="N203">
        <f t="shared" si="43"/>
        <v>3.8235663582836961</v>
      </c>
    </row>
    <row r="204" spans="1:14" x14ac:dyDescent="0.3">
      <c r="A204" s="1">
        <v>38992</v>
      </c>
      <c r="B204">
        <v>61.03</v>
      </c>
      <c r="D204">
        <f t="shared" si="33"/>
        <v>1</v>
      </c>
      <c r="E204" s="1">
        <f t="shared" si="35"/>
        <v>38985</v>
      </c>
      <c r="F204" s="1">
        <f t="shared" si="37"/>
        <v>38984</v>
      </c>
      <c r="G204" s="1">
        <f t="shared" si="38"/>
        <v>38983</v>
      </c>
      <c r="H204" s="1">
        <f t="shared" si="39"/>
        <v>38982</v>
      </c>
      <c r="I204" s="2">
        <f t="shared" si="40"/>
        <v>61.45</v>
      </c>
      <c r="J204">
        <f t="shared" si="34"/>
        <v>0</v>
      </c>
      <c r="K204" s="2">
        <f t="shared" si="36"/>
        <v>0</v>
      </c>
      <c r="L204" s="2">
        <f t="shared" si="41"/>
        <v>0</v>
      </c>
      <c r="M204" s="2">
        <f t="shared" si="42"/>
        <v>1</v>
      </c>
      <c r="N204">
        <f t="shared" si="43"/>
        <v>-0.6858289455640304</v>
      </c>
    </row>
    <row r="205" spans="1:14" x14ac:dyDescent="0.3">
      <c r="A205" s="1">
        <v>38993</v>
      </c>
      <c r="B205">
        <v>58.68</v>
      </c>
      <c r="D205">
        <f t="shared" si="33"/>
        <v>2</v>
      </c>
      <c r="E205" s="1">
        <f t="shared" si="35"/>
        <v>38986</v>
      </c>
      <c r="F205" s="1">
        <f t="shared" si="37"/>
        <v>38985</v>
      </c>
      <c r="G205" s="1">
        <f t="shared" si="38"/>
        <v>38984</v>
      </c>
      <c r="H205" s="1">
        <f t="shared" si="39"/>
        <v>38983</v>
      </c>
      <c r="I205" s="2">
        <f t="shared" si="40"/>
        <v>61.01</v>
      </c>
      <c r="J205">
        <f t="shared" si="34"/>
        <v>0</v>
      </c>
      <c r="K205" s="2">
        <f t="shared" si="36"/>
        <v>0</v>
      </c>
      <c r="L205" s="2">
        <f t="shared" si="41"/>
        <v>0</v>
      </c>
      <c r="M205" s="2">
        <f t="shared" si="42"/>
        <v>1</v>
      </c>
      <c r="N205">
        <f t="shared" si="43"/>
        <v>-3.8938831888980037</v>
      </c>
    </row>
    <row r="206" spans="1:14" x14ac:dyDescent="0.3">
      <c r="A206" s="1">
        <v>38994</v>
      </c>
      <c r="B206">
        <v>59.41</v>
      </c>
      <c r="D206">
        <f t="shared" si="33"/>
        <v>3</v>
      </c>
      <c r="E206" s="1">
        <f t="shared" si="35"/>
        <v>38987</v>
      </c>
      <c r="F206" s="1">
        <f t="shared" si="37"/>
        <v>38986</v>
      </c>
      <c r="G206" s="1">
        <f t="shared" si="38"/>
        <v>38985</v>
      </c>
      <c r="H206" s="1">
        <f t="shared" si="39"/>
        <v>38984</v>
      </c>
      <c r="I206" s="2">
        <f t="shared" si="40"/>
        <v>62.96</v>
      </c>
      <c r="J206">
        <f t="shared" si="34"/>
        <v>0</v>
      </c>
      <c r="K206" s="2">
        <f t="shared" si="36"/>
        <v>0</v>
      </c>
      <c r="L206" s="2">
        <f t="shared" si="41"/>
        <v>0</v>
      </c>
      <c r="M206" s="2">
        <f t="shared" si="42"/>
        <v>1</v>
      </c>
      <c r="N206">
        <f t="shared" si="43"/>
        <v>-5.8037041741497744</v>
      </c>
    </row>
    <row r="207" spans="1:14" x14ac:dyDescent="0.3">
      <c r="A207" s="1">
        <v>38995</v>
      </c>
      <c r="B207">
        <v>60.03</v>
      </c>
      <c r="D207">
        <f t="shared" si="33"/>
        <v>4</v>
      </c>
      <c r="E207" s="1">
        <f t="shared" si="35"/>
        <v>38988</v>
      </c>
      <c r="F207" s="1">
        <f t="shared" si="37"/>
        <v>38987</v>
      </c>
      <c r="G207" s="1">
        <f t="shared" si="38"/>
        <v>38986</v>
      </c>
      <c r="H207" s="1">
        <f t="shared" si="39"/>
        <v>38985</v>
      </c>
      <c r="I207" s="2">
        <f t="shared" si="40"/>
        <v>62.76</v>
      </c>
      <c r="J207">
        <f t="shared" si="34"/>
        <v>0</v>
      </c>
      <c r="K207" s="2">
        <f t="shared" si="36"/>
        <v>0</v>
      </c>
      <c r="L207" s="2">
        <f t="shared" si="41"/>
        <v>0</v>
      </c>
      <c r="M207" s="2">
        <f t="shared" si="42"/>
        <v>1</v>
      </c>
      <c r="N207">
        <f t="shared" si="43"/>
        <v>-4.4473490601080048</v>
      </c>
    </row>
    <row r="208" spans="1:14" x14ac:dyDescent="0.3">
      <c r="A208" s="1">
        <v>38996</v>
      </c>
      <c r="B208">
        <v>59.76</v>
      </c>
      <c r="D208">
        <f t="shared" si="33"/>
        <v>5</v>
      </c>
      <c r="E208" s="1">
        <f t="shared" si="35"/>
        <v>38989</v>
      </c>
      <c r="F208" s="1">
        <f t="shared" si="37"/>
        <v>38988</v>
      </c>
      <c r="G208" s="1">
        <f t="shared" si="38"/>
        <v>38987</v>
      </c>
      <c r="H208" s="1">
        <f t="shared" si="39"/>
        <v>38986</v>
      </c>
      <c r="I208" s="2">
        <f t="shared" si="40"/>
        <v>62.91</v>
      </c>
      <c r="J208">
        <f t="shared" si="34"/>
        <v>0</v>
      </c>
      <c r="K208" s="2">
        <f t="shared" si="36"/>
        <v>0</v>
      </c>
      <c r="L208" s="2">
        <f t="shared" si="41"/>
        <v>0</v>
      </c>
      <c r="M208" s="2">
        <f t="shared" si="42"/>
        <v>1</v>
      </c>
      <c r="N208">
        <f t="shared" si="43"/>
        <v>-5.1368592757376383</v>
      </c>
    </row>
    <row r="209" spans="1:14" x14ac:dyDescent="0.3">
      <c r="A209" s="1">
        <v>38999</v>
      </c>
      <c r="B209">
        <v>59.96</v>
      </c>
      <c r="C209">
        <v>61.49</v>
      </c>
      <c r="D209">
        <f t="shared" si="33"/>
        <v>1</v>
      </c>
      <c r="E209" s="1">
        <f t="shared" si="35"/>
        <v>38992</v>
      </c>
      <c r="F209" s="1">
        <f t="shared" si="37"/>
        <v>38991</v>
      </c>
      <c r="G209" s="1">
        <f t="shared" si="38"/>
        <v>38990</v>
      </c>
      <c r="H209" s="1">
        <f t="shared" si="39"/>
        <v>38989</v>
      </c>
      <c r="I209" s="2">
        <f t="shared" si="40"/>
        <v>61.03</v>
      </c>
      <c r="J209">
        <f t="shared" si="34"/>
        <v>0</v>
      </c>
      <c r="K209" s="2">
        <f t="shared" si="36"/>
        <v>0</v>
      </c>
      <c r="L209" s="2">
        <f t="shared" si="41"/>
        <v>0</v>
      </c>
      <c r="M209" s="2">
        <f t="shared" si="42"/>
        <v>1</v>
      </c>
      <c r="N209">
        <f t="shared" si="43"/>
        <v>-1.768787332200662</v>
      </c>
    </row>
    <row r="210" spans="1:14" x14ac:dyDescent="0.3">
      <c r="A210" s="1">
        <v>39000</v>
      </c>
      <c r="B210">
        <v>60.26</v>
      </c>
      <c r="D210">
        <f t="shared" si="33"/>
        <v>2</v>
      </c>
      <c r="E210" s="1">
        <f t="shared" si="35"/>
        <v>38993</v>
      </c>
      <c r="F210" s="1">
        <f t="shared" si="37"/>
        <v>38992</v>
      </c>
      <c r="G210" s="1">
        <f t="shared" si="38"/>
        <v>38991</v>
      </c>
      <c r="H210" s="1">
        <f t="shared" si="39"/>
        <v>38990</v>
      </c>
      <c r="I210" s="2">
        <f t="shared" si="40"/>
        <v>58.68</v>
      </c>
      <c r="J210">
        <f t="shared" si="34"/>
        <v>61.49</v>
      </c>
      <c r="K210" s="2">
        <f t="shared" si="36"/>
        <v>61.49</v>
      </c>
      <c r="L210" s="2">
        <f t="shared" si="41"/>
        <v>59.96</v>
      </c>
      <c r="M210" s="2">
        <f t="shared" si="42"/>
        <v>0.9751179053504635</v>
      </c>
      <c r="N210">
        <f t="shared" si="43"/>
        <v>0.13726936963928232</v>
      </c>
    </row>
    <row r="211" spans="1:14" x14ac:dyDescent="0.3">
      <c r="A211" s="1">
        <v>39001</v>
      </c>
      <c r="B211">
        <v>59.45</v>
      </c>
      <c r="D211">
        <f t="shared" si="33"/>
        <v>3</v>
      </c>
      <c r="E211" s="1">
        <f t="shared" si="35"/>
        <v>38994</v>
      </c>
      <c r="F211" s="1">
        <f t="shared" si="37"/>
        <v>38993</v>
      </c>
      <c r="G211" s="1">
        <f t="shared" si="38"/>
        <v>38992</v>
      </c>
      <c r="H211" s="1">
        <f t="shared" si="39"/>
        <v>38991</v>
      </c>
      <c r="I211" s="2">
        <f t="shared" si="40"/>
        <v>59.41</v>
      </c>
      <c r="J211">
        <f t="shared" si="34"/>
        <v>0</v>
      </c>
      <c r="K211" s="2">
        <f t="shared" si="36"/>
        <v>61.49</v>
      </c>
      <c r="L211" s="2">
        <f t="shared" si="41"/>
        <v>59.96</v>
      </c>
      <c r="M211" s="2">
        <f t="shared" si="42"/>
        <v>0.9751179053504635</v>
      </c>
      <c r="N211">
        <f t="shared" si="43"/>
        <v>-2.452382596184048</v>
      </c>
    </row>
    <row r="212" spans="1:14" x14ac:dyDescent="0.3">
      <c r="A212" s="1">
        <v>39002</v>
      </c>
      <c r="B212">
        <v>59.68</v>
      </c>
      <c r="D212">
        <f t="shared" si="33"/>
        <v>4</v>
      </c>
      <c r="E212" s="1">
        <f t="shared" si="35"/>
        <v>38995</v>
      </c>
      <c r="F212" s="1">
        <f t="shared" si="37"/>
        <v>38994</v>
      </c>
      <c r="G212" s="1">
        <f t="shared" si="38"/>
        <v>38993</v>
      </c>
      <c r="H212" s="1">
        <f t="shared" si="39"/>
        <v>38992</v>
      </c>
      <c r="I212" s="2">
        <f t="shared" si="40"/>
        <v>60.03</v>
      </c>
      <c r="J212">
        <f t="shared" si="34"/>
        <v>0</v>
      </c>
      <c r="K212" s="2">
        <f t="shared" si="36"/>
        <v>61.49</v>
      </c>
      <c r="L212" s="2">
        <f t="shared" si="41"/>
        <v>59.96</v>
      </c>
      <c r="M212" s="2">
        <f t="shared" si="42"/>
        <v>0.9751179053504635</v>
      </c>
      <c r="N212">
        <f t="shared" si="43"/>
        <v>-3.1044368099227686</v>
      </c>
    </row>
    <row r="213" spans="1:14" x14ac:dyDescent="0.3">
      <c r="A213" s="1">
        <v>39003</v>
      </c>
      <c r="B213">
        <v>60.3</v>
      </c>
      <c r="D213">
        <f t="shared" si="33"/>
        <v>5</v>
      </c>
      <c r="E213" s="1">
        <f t="shared" si="35"/>
        <v>38996</v>
      </c>
      <c r="F213" s="1">
        <f t="shared" si="37"/>
        <v>38995</v>
      </c>
      <c r="G213" s="1">
        <f t="shared" si="38"/>
        <v>38994</v>
      </c>
      <c r="H213" s="1">
        <f t="shared" si="39"/>
        <v>38993</v>
      </c>
      <c r="I213" s="2">
        <f t="shared" si="40"/>
        <v>59.76</v>
      </c>
      <c r="J213">
        <f t="shared" si="34"/>
        <v>0</v>
      </c>
      <c r="K213" s="2">
        <f t="shared" si="36"/>
        <v>61.49</v>
      </c>
      <c r="L213" s="2">
        <f t="shared" si="41"/>
        <v>59.96</v>
      </c>
      <c r="M213" s="2">
        <f t="shared" si="42"/>
        <v>0.9751179053504635</v>
      </c>
      <c r="N213">
        <f t="shared" si="43"/>
        <v>-1.6201323822403448</v>
      </c>
    </row>
    <row r="214" spans="1:14" x14ac:dyDescent="0.3">
      <c r="A214" s="1">
        <v>39006</v>
      </c>
      <c r="B214">
        <v>61.57</v>
      </c>
      <c r="D214">
        <f t="shared" si="33"/>
        <v>1</v>
      </c>
      <c r="E214" s="1">
        <f t="shared" si="35"/>
        <v>38999</v>
      </c>
      <c r="F214" s="1">
        <f t="shared" si="37"/>
        <v>38998</v>
      </c>
      <c r="G214" s="1">
        <f t="shared" si="38"/>
        <v>38997</v>
      </c>
      <c r="H214" s="1">
        <f t="shared" si="39"/>
        <v>38996</v>
      </c>
      <c r="I214" s="2">
        <f t="shared" si="40"/>
        <v>59.96</v>
      </c>
      <c r="J214">
        <f t="shared" si="34"/>
        <v>0</v>
      </c>
      <c r="K214" s="2">
        <f t="shared" si="36"/>
        <v>61.49</v>
      </c>
      <c r="L214" s="2">
        <f t="shared" si="41"/>
        <v>59.96</v>
      </c>
      <c r="M214" s="2">
        <f t="shared" si="42"/>
        <v>0.9751179053504635</v>
      </c>
      <c r="N214">
        <f t="shared" si="43"/>
        <v>0.13001789577404763</v>
      </c>
    </row>
    <row r="215" spans="1:14" x14ac:dyDescent="0.3">
      <c r="A215" s="1">
        <v>39007</v>
      </c>
      <c r="B215">
        <v>60.66</v>
      </c>
      <c r="D215">
        <f t="shared" si="33"/>
        <v>2</v>
      </c>
      <c r="E215" s="1">
        <f t="shared" si="35"/>
        <v>39000</v>
      </c>
      <c r="F215" s="1">
        <f t="shared" si="37"/>
        <v>38999</v>
      </c>
      <c r="G215" s="1">
        <f t="shared" si="38"/>
        <v>38998</v>
      </c>
      <c r="H215" s="1">
        <f t="shared" si="39"/>
        <v>38997</v>
      </c>
      <c r="I215" s="2">
        <f t="shared" si="40"/>
        <v>60.26</v>
      </c>
      <c r="J215">
        <f t="shared" si="34"/>
        <v>0</v>
      </c>
      <c r="K215" s="2">
        <f t="shared" si="36"/>
        <v>0</v>
      </c>
      <c r="L215" s="2">
        <f t="shared" si="41"/>
        <v>0</v>
      </c>
      <c r="M215" s="2">
        <f t="shared" si="42"/>
        <v>1</v>
      </c>
      <c r="N215">
        <f t="shared" si="43"/>
        <v>0.6615968558279951</v>
      </c>
    </row>
    <row r="216" spans="1:14" x14ac:dyDescent="0.3">
      <c r="A216" s="1">
        <v>39008</v>
      </c>
      <c r="B216">
        <v>59.3</v>
      </c>
      <c r="D216">
        <f t="shared" si="33"/>
        <v>3</v>
      </c>
      <c r="E216" s="1">
        <f t="shared" si="35"/>
        <v>39001</v>
      </c>
      <c r="F216" s="1">
        <f t="shared" si="37"/>
        <v>39000</v>
      </c>
      <c r="G216" s="1">
        <f t="shared" si="38"/>
        <v>38999</v>
      </c>
      <c r="H216" s="1">
        <f t="shared" si="39"/>
        <v>38998</v>
      </c>
      <c r="I216" s="2">
        <f t="shared" si="40"/>
        <v>59.45</v>
      </c>
      <c r="J216">
        <f t="shared" si="34"/>
        <v>0</v>
      </c>
      <c r="K216" s="2">
        <f t="shared" si="36"/>
        <v>0</v>
      </c>
      <c r="L216" s="2">
        <f t="shared" si="41"/>
        <v>0</v>
      </c>
      <c r="M216" s="2">
        <f t="shared" si="42"/>
        <v>1</v>
      </c>
      <c r="N216">
        <f t="shared" si="43"/>
        <v>-0.25263171331111361</v>
      </c>
    </row>
    <row r="217" spans="1:14" x14ac:dyDescent="0.3">
      <c r="A217" s="1">
        <v>39009</v>
      </c>
      <c r="B217">
        <v>60.5</v>
      </c>
      <c r="D217">
        <f t="shared" si="33"/>
        <v>4</v>
      </c>
      <c r="E217" s="1">
        <f t="shared" si="35"/>
        <v>39002</v>
      </c>
      <c r="F217" s="1">
        <f t="shared" si="37"/>
        <v>39001</v>
      </c>
      <c r="G217" s="1">
        <f t="shared" si="38"/>
        <v>39000</v>
      </c>
      <c r="H217" s="1">
        <f t="shared" si="39"/>
        <v>38999</v>
      </c>
      <c r="I217" s="2">
        <f t="shared" si="40"/>
        <v>59.68</v>
      </c>
      <c r="J217">
        <f t="shared" si="34"/>
        <v>0</v>
      </c>
      <c r="K217" s="2">
        <f t="shared" si="36"/>
        <v>0</v>
      </c>
      <c r="L217" s="2">
        <f t="shared" si="41"/>
        <v>0</v>
      </c>
      <c r="M217" s="2">
        <f t="shared" si="42"/>
        <v>1</v>
      </c>
      <c r="N217">
        <f t="shared" si="43"/>
        <v>1.3646409141290405</v>
      </c>
    </row>
    <row r="218" spans="1:14" x14ac:dyDescent="0.3">
      <c r="A218" s="1">
        <v>39010</v>
      </c>
      <c r="B218">
        <v>59.33</v>
      </c>
      <c r="D218">
        <f t="shared" si="33"/>
        <v>5</v>
      </c>
      <c r="E218" s="1">
        <f t="shared" si="35"/>
        <v>39003</v>
      </c>
      <c r="F218" s="1">
        <f t="shared" si="37"/>
        <v>39002</v>
      </c>
      <c r="G218" s="1">
        <f t="shared" si="38"/>
        <v>39001</v>
      </c>
      <c r="H218" s="1">
        <f t="shared" si="39"/>
        <v>39000</v>
      </c>
      <c r="I218" s="2">
        <f t="shared" si="40"/>
        <v>60.3</v>
      </c>
      <c r="J218">
        <f t="shared" si="34"/>
        <v>0</v>
      </c>
      <c r="K218" s="2">
        <f t="shared" si="36"/>
        <v>0</v>
      </c>
      <c r="L218" s="2">
        <f t="shared" si="41"/>
        <v>0</v>
      </c>
      <c r="M218" s="2">
        <f t="shared" si="42"/>
        <v>1</v>
      </c>
      <c r="N218">
        <f t="shared" si="43"/>
        <v>-1.6217023462587818</v>
      </c>
    </row>
    <row r="219" spans="1:14" x14ac:dyDescent="0.3">
      <c r="A219" s="1">
        <v>39013</v>
      </c>
      <c r="B219">
        <v>58.81</v>
      </c>
      <c r="D219">
        <f t="shared" si="33"/>
        <v>1</v>
      </c>
      <c r="E219" s="1">
        <f t="shared" si="35"/>
        <v>39006</v>
      </c>
      <c r="F219" s="1">
        <f t="shared" si="37"/>
        <v>39005</v>
      </c>
      <c r="G219" s="1">
        <f t="shared" si="38"/>
        <v>39004</v>
      </c>
      <c r="H219" s="1">
        <f t="shared" si="39"/>
        <v>39003</v>
      </c>
      <c r="I219" s="2">
        <f t="shared" si="40"/>
        <v>61.57</v>
      </c>
      <c r="J219">
        <f t="shared" si="34"/>
        <v>0</v>
      </c>
      <c r="K219" s="2">
        <f t="shared" si="36"/>
        <v>0</v>
      </c>
      <c r="L219" s="2">
        <f t="shared" si="41"/>
        <v>0</v>
      </c>
      <c r="M219" s="2">
        <f t="shared" si="42"/>
        <v>1</v>
      </c>
      <c r="N219">
        <f t="shared" si="43"/>
        <v>-4.5862830451254073</v>
      </c>
    </row>
    <row r="220" spans="1:14" x14ac:dyDescent="0.3">
      <c r="A220" s="1">
        <v>39014</v>
      </c>
      <c r="B220">
        <v>59.35</v>
      </c>
      <c r="D220">
        <f t="shared" si="33"/>
        <v>2</v>
      </c>
      <c r="E220" s="1">
        <f t="shared" si="35"/>
        <v>39007</v>
      </c>
      <c r="F220" s="1">
        <f t="shared" si="37"/>
        <v>39006</v>
      </c>
      <c r="G220" s="1">
        <f t="shared" si="38"/>
        <v>39005</v>
      </c>
      <c r="H220" s="1">
        <f t="shared" si="39"/>
        <v>39004</v>
      </c>
      <c r="I220" s="2">
        <f t="shared" si="40"/>
        <v>60.66</v>
      </c>
      <c r="J220">
        <f t="shared" si="34"/>
        <v>0</v>
      </c>
      <c r="K220" s="2">
        <f t="shared" si="36"/>
        <v>0</v>
      </c>
      <c r="L220" s="2">
        <f t="shared" si="41"/>
        <v>0</v>
      </c>
      <c r="M220" s="2">
        <f t="shared" si="42"/>
        <v>1</v>
      </c>
      <c r="N220">
        <f t="shared" si="43"/>
        <v>-2.183238120475798</v>
      </c>
    </row>
    <row r="221" spans="1:14" x14ac:dyDescent="0.3">
      <c r="A221" s="1">
        <v>39015</v>
      </c>
      <c r="B221">
        <v>61.4</v>
      </c>
      <c r="D221">
        <f t="shared" si="33"/>
        <v>3</v>
      </c>
      <c r="E221" s="1">
        <f t="shared" si="35"/>
        <v>39008</v>
      </c>
      <c r="F221" s="1">
        <f t="shared" si="37"/>
        <v>39007</v>
      </c>
      <c r="G221" s="1">
        <f t="shared" si="38"/>
        <v>39006</v>
      </c>
      <c r="H221" s="1">
        <f t="shared" si="39"/>
        <v>39005</v>
      </c>
      <c r="I221" s="2">
        <f t="shared" si="40"/>
        <v>59.3</v>
      </c>
      <c r="J221">
        <f t="shared" si="34"/>
        <v>0</v>
      </c>
      <c r="K221" s="2">
        <f t="shared" si="36"/>
        <v>0</v>
      </c>
      <c r="L221" s="2">
        <f t="shared" si="41"/>
        <v>0</v>
      </c>
      <c r="M221" s="2">
        <f t="shared" si="42"/>
        <v>1</v>
      </c>
      <c r="N221">
        <f t="shared" si="43"/>
        <v>3.4800529149417052</v>
      </c>
    </row>
    <row r="222" spans="1:14" x14ac:dyDescent="0.3">
      <c r="A222" s="1">
        <v>39016</v>
      </c>
      <c r="B222">
        <v>60.36</v>
      </c>
      <c r="D222">
        <f t="shared" si="33"/>
        <v>4</v>
      </c>
      <c r="E222" s="1">
        <f t="shared" si="35"/>
        <v>39009</v>
      </c>
      <c r="F222" s="1">
        <f t="shared" si="37"/>
        <v>39008</v>
      </c>
      <c r="G222" s="1">
        <f t="shared" si="38"/>
        <v>39007</v>
      </c>
      <c r="H222" s="1">
        <f t="shared" si="39"/>
        <v>39006</v>
      </c>
      <c r="I222" s="2">
        <f t="shared" si="40"/>
        <v>60.5</v>
      </c>
      <c r="J222">
        <f t="shared" si="34"/>
        <v>0</v>
      </c>
      <c r="K222" s="2">
        <f t="shared" si="36"/>
        <v>0</v>
      </c>
      <c r="L222" s="2">
        <f t="shared" si="41"/>
        <v>0</v>
      </c>
      <c r="M222" s="2">
        <f t="shared" si="42"/>
        <v>1</v>
      </c>
      <c r="N222">
        <f t="shared" si="43"/>
        <v>-0.23167311371476046</v>
      </c>
    </row>
    <row r="223" spans="1:14" x14ac:dyDescent="0.3">
      <c r="A223" s="1">
        <v>39017</v>
      </c>
      <c r="B223">
        <v>60.75</v>
      </c>
      <c r="D223">
        <f t="shared" si="33"/>
        <v>5</v>
      </c>
      <c r="E223" s="1">
        <f t="shared" si="35"/>
        <v>39010</v>
      </c>
      <c r="F223" s="1">
        <f t="shared" si="37"/>
        <v>39009</v>
      </c>
      <c r="G223" s="1">
        <f t="shared" si="38"/>
        <v>39008</v>
      </c>
      <c r="H223" s="1">
        <f t="shared" si="39"/>
        <v>39007</v>
      </c>
      <c r="I223" s="2">
        <f t="shared" si="40"/>
        <v>59.33</v>
      </c>
      <c r="J223">
        <f t="shared" si="34"/>
        <v>0</v>
      </c>
      <c r="K223" s="2">
        <f t="shared" si="36"/>
        <v>0</v>
      </c>
      <c r="L223" s="2">
        <f t="shared" si="41"/>
        <v>0</v>
      </c>
      <c r="M223" s="2">
        <f t="shared" si="42"/>
        <v>1</v>
      </c>
      <c r="N223">
        <f t="shared" si="43"/>
        <v>2.3652001950105932</v>
      </c>
    </row>
    <row r="224" spans="1:14" x14ac:dyDescent="0.3">
      <c r="A224" s="1">
        <v>39020</v>
      </c>
      <c r="B224">
        <v>58.36</v>
      </c>
      <c r="D224">
        <f t="shared" si="33"/>
        <v>1</v>
      </c>
      <c r="E224" s="1">
        <f t="shared" si="35"/>
        <v>39013</v>
      </c>
      <c r="F224" s="1">
        <f t="shared" si="37"/>
        <v>39012</v>
      </c>
      <c r="G224" s="1">
        <f t="shared" si="38"/>
        <v>39011</v>
      </c>
      <c r="H224" s="1">
        <f t="shared" si="39"/>
        <v>39010</v>
      </c>
      <c r="I224" s="2">
        <f t="shared" si="40"/>
        <v>58.81</v>
      </c>
      <c r="J224">
        <f t="shared" si="34"/>
        <v>0</v>
      </c>
      <c r="K224" s="2">
        <f t="shared" si="36"/>
        <v>0</v>
      </c>
      <c r="L224" s="2">
        <f t="shared" si="41"/>
        <v>0</v>
      </c>
      <c r="M224" s="2">
        <f t="shared" si="42"/>
        <v>1</v>
      </c>
      <c r="N224">
        <f t="shared" si="43"/>
        <v>-0.7681184817279787</v>
      </c>
    </row>
    <row r="225" spans="1:14" x14ac:dyDescent="0.3">
      <c r="A225" s="1">
        <v>39021</v>
      </c>
      <c r="B225">
        <v>58.73</v>
      </c>
      <c r="D225">
        <f t="shared" si="33"/>
        <v>2</v>
      </c>
      <c r="E225" s="1">
        <f t="shared" si="35"/>
        <v>39014</v>
      </c>
      <c r="F225" s="1">
        <f t="shared" si="37"/>
        <v>39013</v>
      </c>
      <c r="G225" s="1">
        <f t="shared" si="38"/>
        <v>39012</v>
      </c>
      <c r="H225" s="1">
        <f t="shared" si="39"/>
        <v>39011</v>
      </c>
      <c r="I225" s="2">
        <f t="shared" si="40"/>
        <v>59.35</v>
      </c>
      <c r="J225">
        <f t="shared" si="34"/>
        <v>0</v>
      </c>
      <c r="K225" s="2">
        <f t="shared" si="36"/>
        <v>0</v>
      </c>
      <c r="L225" s="2">
        <f t="shared" si="41"/>
        <v>0</v>
      </c>
      <c r="M225" s="2">
        <f t="shared" si="42"/>
        <v>1</v>
      </c>
      <c r="N225">
        <f t="shared" si="43"/>
        <v>-1.0501451521249046</v>
      </c>
    </row>
    <row r="226" spans="1:14" x14ac:dyDescent="0.3">
      <c r="A226" s="1">
        <v>39022</v>
      </c>
      <c r="B226">
        <v>58.71</v>
      </c>
      <c r="D226">
        <f t="shared" si="33"/>
        <v>3</v>
      </c>
      <c r="E226" s="1">
        <f t="shared" si="35"/>
        <v>39015</v>
      </c>
      <c r="F226" s="1">
        <f t="shared" si="37"/>
        <v>39014</v>
      </c>
      <c r="G226" s="1">
        <f t="shared" si="38"/>
        <v>39013</v>
      </c>
      <c r="H226" s="1">
        <f t="shared" si="39"/>
        <v>39012</v>
      </c>
      <c r="I226" s="2">
        <f t="shared" si="40"/>
        <v>61.4</v>
      </c>
      <c r="J226">
        <f t="shared" si="34"/>
        <v>0</v>
      </c>
      <c r="K226" s="2">
        <f t="shared" si="36"/>
        <v>0</v>
      </c>
      <c r="L226" s="2">
        <f t="shared" si="41"/>
        <v>0</v>
      </c>
      <c r="M226" s="2">
        <f t="shared" si="42"/>
        <v>1</v>
      </c>
      <c r="N226">
        <f t="shared" si="43"/>
        <v>-4.4799765077002176</v>
      </c>
    </row>
    <row r="227" spans="1:14" x14ac:dyDescent="0.3">
      <c r="A227" s="1">
        <v>39023</v>
      </c>
      <c r="B227">
        <v>57.88</v>
      </c>
      <c r="D227">
        <f t="shared" si="33"/>
        <v>4</v>
      </c>
      <c r="E227" s="1">
        <f t="shared" si="35"/>
        <v>39016</v>
      </c>
      <c r="F227" s="1">
        <f t="shared" si="37"/>
        <v>39015</v>
      </c>
      <c r="G227" s="1">
        <f t="shared" si="38"/>
        <v>39014</v>
      </c>
      <c r="H227" s="1">
        <f t="shared" si="39"/>
        <v>39013</v>
      </c>
      <c r="I227" s="2">
        <f t="shared" si="40"/>
        <v>60.36</v>
      </c>
      <c r="J227">
        <f t="shared" si="34"/>
        <v>0</v>
      </c>
      <c r="K227" s="2">
        <f t="shared" si="36"/>
        <v>0</v>
      </c>
      <c r="L227" s="2">
        <f t="shared" si="41"/>
        <v>0</v>
      </c>
      <c r="M227" s="2">
        <f t="shared" si="42"/>
        <v>1</v>
      </c>
      <c r="N227">
        <f t="shared" si="43"/>
        <v>-4.1954732136365003</v>
      </c>
    </row>
    <row r="228" spans="1:14" x14ac:dyDescent="0.3">
      <c r="A228" s="1">
        <v>39024</v>
      </c>
      <c r="B228">
        <v>59.14</v>
      </c>
      <c r="D228">
        <f t="shared" si="33"/>
        <v>5</v>
      </c>
      <c r="E228" s="1">
        <f t="shared" si="35"/>
        <v>39017</v>
      </c>
      <c r="F228" s="1">
        <f t="shared" si="37"/>
        <v>39016</v>
      </c>
      <c r="G228" s="1">
        <f t="shared" si="38"/>
        <v>39015</v>
      </c>
      <c r="H228" s="1">
        <f t="shared" si="39"/>
        <v>39014</v>
      </c>
      <c r="I228" s="2">
        <f t="shared" si="40"/>
        <v>60.75</v>
      </c>
      <c r="J228">
        <f t="shared" si="34"/>
        <v>0</v>
      </c>
      <c r="K228" s="2">
        <f t="shared" si="36"/>
        <v>0</v>
      </c>
      <c r="L228" s="2">
        <f t="shared" si="41"/>
        <v>0</v>
      </c>
      <c r="M228" s="2">
        <f t="shared" si="42"/>
        <v>1</v>
      </c>
      <c r="N228">
        <f t="shared" si="43"/>
        <v>-2.685956779632666</v>
      </c>
    </row>
    <row r="229" spans="1:14" x14ac:dyDescent="0.3">
      <c r="A229" s="1">
        <v>39027</v>
      </c>
      <c r="B229">
        <v>60.02</v>
      </c>
      <c r="D229">
        <f t="shared" si="33"/>
        <v>1</v>
      </c>
      <c r="E229" s="1">
        <f t="shared" si="35"/>
        <v>39020</v>
      </c>
      <c r="F229" s="1">
        <f t="shared" si="37"/>
        <v>39019</v>
      </c>
      <c r="G229" s="1">
        <f t="shared" si="38"/>
        <v>39018</v>
      </c>
      <c r="H229" s="1">
        <f t="shared" si="39"/>
        <v>39017</v>
      </c>
      <c r="I229" s="2">
        <f t="shared" si="40"/>
        <v>58.36</v>
      </c>
      <c r="J229">
        <f t="shared" si="34"/>
        <v>0</v>
      </c>
      <c r="K229" s="2">
        <f t="shared" si="36"/>
        <v>0</v>
      </c>
      <c r="L229" s="2">
        <f t="shared" si="41"/>
        <v>0</v>
      </c>
      <c r="M229" s="2">
        <f t="shared" si="42"/>
        <v>1</v>
      </c>
      <c r="N229">
        <f t="shared" si="43"/>
        <v>2.8047116357636241</v>
      </c>
    </row>
    <row r="230" spans="1:14" x14ac:dyDescent="0.3">
      <c r="A230" s="1">
        <v>39028</v>
      </c>
      <c r="B230">
        <v>58.93</v>
      </c>
      <c r="D230">
        <f t="shared" si="33"/>
        <v>2</v>
      </c>
      <c r="E230" s="1">
        <f t="shared" si="35"/>
        <v>39021</v>
      </c>
      <c r="F230" s="1">
        <f t="shared" si="37"/>
        <v>39020</v>
      </c>
      <c r="G230" s="1">
        <f t="shared" si="38"/>
        <v>39019</v>
      </c>
      <c r="H230" s="1">
        <f t="shared" si="39"/>
        <v>39018</v>
      </c>
      <c r="I230" s="2">
        <f t="shared" si="40"/>
        <v>58.73</v>
      </c>
      <c r="J230">
        <f t="shared" si="34"/>
        <v>0</v>
      </c>
      <c r="K230" s="2">
        <f t="shared" si="36"/>
        <v>0</v>
      </c>
      <c r="L230" s="2">
        <f t="shared" si="41"/>
        <v>0</v>
      </c>
      <c r="M230" s="2">
        <f t="shared" si="42"/>
        <v>1</v>
      </c>
      <c r="N230">
        <f t="shared" si="43"/>
        <v>0.33996293153940182</v>
      </c>
    </row>
    <row r="231" spans="1:14" x14ac:dyDescent="0.3">
      <c r="A231" s="1">
        <v>39029</v>
      </c>
      <c r="B231">
        <v>59.83</v>
      </c>
      <c r="D231">
        <f t="shared" si="33"/>
        <v>3</v>
      </c>
      <c r="E231" s="1">
        <f t="shared" si="35"/>
        <v>39022</v>
      </c>
      <c r="F231" s="1">
        <f t="shared" si="37"/>
        <v>39021</v>
      </c>
      <c r="G231" s="1">
        <f t="shared" si="38"/>
        <v>39020</v>
      </c>
      <c r="H231" s="1">
        <f t="shared" si="39"/>
        <v>39019</v>
      </c>
      <c r="I231" s="2">
        <f t="shared" si="40"/>
        <v>58.71</v>
      </c>
      <c r="J231">
        <f t="shared" si="34"/>
        <v>0</v>
      </c>
      <c r="K231" s="2">
        <f t="shared" si="36"/>
        <v>0</v>
      </c>
      <c r="L231" s="2">
        <f t="shared" si="41"/>
        <v>0</v>
      </c>
      <c r="M231" s="2">
        <f t="shared" si="42"/>
        <v>1</v>
      </c>
      <c r="N231">
        <f t="shared" si="43"/>
        <v>1.8897137325845779</v>
      </c>
    </row>
    <row r="232" spans="1:14" x14ac:dyDescent="0.3">
      <c r="A232" s="1">
        <v>39030</v>
      </c>
      <c r="B232">
        <v>61.16</v>
      </c>
      <c r="C232">
        <v>63.06</v>
      </c>
      <c r="D232">
        <f t="shared" si="33"/>
        <v>4</v>
      </c>
      <c r="E232" s="1">
        <f t="shared" si="35"/>
        <v>39023</v>
      </c>
      <c r="F232" s="1">
        <f t="shared" si="37"/>
        <v>39022</v>
      </c>
      <c r="G232" s="1">
        <f t="shared" si="38"/>
        <v>39021</v>
      </c>
      <c r="H232" s="1">
        <f t="shared" si="39"/>
        <v>39020</v>
      </c>
      <c r="I232" s="2">
        <f t="shared" si="40"/>
        <v>57.88</v>
      </c>
      <c r="J232">
        <f t="shared" si="34"/>
        <v>0</v>
      </c>
      <c r="K232" s="2">
        <f t="shared" si="36"/>
        <v>0</v>
      </c>
      <c r="L232" s="2">
        <f t="shared" si="41"/>
        <v>0</v>
      </c>
      <c r="M232" s="2">
        <f t="shared" si="42"/>
        <v>1</v>
      </c>
      <c r="N232">
        <f t="shared" si="43"/>
        <v>5.5121479297578313</v>
      </c>
    </row>
    <row r="233" spans="1:14" x14ac:dyDescent="0.3">
      <c r="A233" s="1">
        <v>39031</v>
      </c>
      <c r="B233">
        <v>61.54</v>
      </c>
      <c r="D233">
        <f t="shared" si="33"/>
        <v>5</v>
      </c>
      <c r="E233" s="1">
        <f t="shared" si="35"/>
        <v>39024</v>
      </c>
      <c r="F233" s="1">
        <f t="shared" si="37"/>
        <v>39023</v>
      </c>
      <c r="G233" s="1">
        <f t="shared" si="38"/>
        <v>39022</v>
      </c>
      <c r="H233" s="1">
        <f t="shared" si="39"/>
        <v>39021</v>
      </c>
      <c r="I233" s="2">
        <f t="shared" si="40"/>
        <v>59.14</v>
      </c>
      <c r="J233">
        <f t="shared" si="34"/>
        <v>63.06</v>
      </c>
      <c r="K233" s="2">
        <f t="shared" si="36"/>
        <v>63.06</v>
      </c>
      <c r="L233" s="2">
        <f t="shared" si="41"/>
        <v>61.16</v>
      </c>
      <c r="M233" s="2">
        <f t="shared" si="42"/>
        <v>0.96986996511259105</v>
      </c>
      <c r="N233">
        <f t="shared" si="43"/>
        <v>0.91865824135111385</v>
      </c>
    </row>
    <row r="234" spans="1:14" x14ac:dyDescent="0.3">
      <c r="A234" s="1">
        <v>39034</v>
      </c>
      <c r="B234">
        <v>60.59</v>
      </c>
      <c r="D234">
        <f t="shared" si="33"/>
        <v>1</v>
      </c>
      <c r="E234" s="1">
        <f t="shared" si="35"/>
        <v>39027</v>
      </c>
      <c r="F234" s="1">
        <f t="shared" si="37"/>
        <v>39026</v>
      </c>
      <c r="G234" s="1">
        <f t="shared" si="38"/>
        <v>39025</v>
      </c>
      <c r="H234" s="1">
        <f t="shared" si="39"/>
        <v>39024</v>
      </c>
      <c r="I234" s="2">
        <f t="shared" si="40"/>
        <v>60.02</v>
      </c>
      <c r="J234">
        <f t="shared" si="34"/>
        <v>0</v>
      </c>
      <c r="K234" s="2">
        <f t="shared" si="36"/>
        <v>63.06</v>
      </c>
      <c r="L234" s="2">
        <f t="shared" si="41"/>
        <v>61.16</v>
      </c>
      <c r="M234" s="2">
        <f t="shared" si="42"/>
        <v>0.96986996511259105</v>
      </c>
      <c r="N234">
        <f t="shared" si="43"/>
        <v>-2.1141250111376753</v>
      </c>
    </row>
    <row r="235" spans="1:14" x14ac:dyDescent="0.3">
      <c r="A235" s="1">
        <v>39035</v>
      </c>
      <c r="B235">
        <v>60.18</v>
      </c>
      <c r="D235">
        <f t="shared" si="33"/>
        <v>2</v>
      </c>
      <c r="E235" s="1">
        <f t="shared" si="35"/>
        <v>39028</v>
      </c>
      <c r="F235" s="1">
        <f t="shared" si="37"/>
        <v>39027</v>
      </c>
      <c r="G235" s="1">
        <f t="shared" si="38"/>
        <v>39026</v>
      </c>
      <c r="H235" s="1">
        <f t="shared" si="39"/>
        <v>39025</v>
      </c>
      <c r="I235" s="2">
        <f t="shared" si="40"/>
        <v>58.93</v>
      </c>
      <c r="J235">
        <f t="shared" si="34"/>
        <v>0</v>
      </c>
      <c r="K235" s="2">
        <f t="shared" si="36"/>
        <v>63.06</v>
      </c>
      <c r="L235" s="2">
        <f t="shared" si="41"/>
        <v>61.16</v>
      </c>
      <c r="M235" s="2">
        <f t="shared" si="42"/>
        <v>0.96986996511259105</v>
      </c>
      <c r="N235">
        <f t="shared" si="43"/>
        <v>-0.96035007039762321</v>
      </c>
    </row>
    <row r="236" spans="1:14" x14ac:dyDescent="0.3">
      <c r="A236" s="1">
        <v>39036</v>
      </c>
      <c r="B236">
        <v>60.72</v>
      </c>
      <c r="D236">
        <f t="shared" si="33"/>
        <v>3</v>
      </c>
      <c r="E236" s="1">
        <f t="shared" si="35"/>
        <v>39029</v>
      </c>
      <c r="F236" s="1">
        <f t="shared" si="37"/>
        <v>39028</v>
      </c>
      <c r="G236" s="1">
        <f t="shared" si="38"/>
        <v>39027</v>
      </c>
      <c r="H236" s="1">
        <f t="shared" si="39"/>
        <v>39026</v>
      </c>
      <c r="I236" s="2">
        <f t="shared" si="40"/>
        <v>59.83</v>
      </c>
      <c r="J236">
        <f t="shared" si="34"/>
        <v>0</v>
      </c>
      <c r="K236" s="2">
        <f t="shared" si="36"/>
        <v>63.06</v>
      </c>
      <c r="L236" s="2">
        <f t="shared" si="41"/>
        <v>61.16</v>
      </c>
      <c r="M236" s="2">
        <f t="shared" si="42"/>
        <v>0.96986996511259105</v>
      </c>
      <c r="N236">
        <f t="shared" si="43"/>
        <v>-1.5827347370619294</v>
      </c>
    </row>
    <row r="237" spans="1:14" x14ac:dyDescent="0.3">
      <c r="A237" s="1">
        <v>39037</v>
      </c>
      <c r="B237">
        <v>58.57</v>
      </c>
      <c r="D237">
        <f t="shared" si="33"/>
        <v>4</v>
      </c>
      <c r="E237" s="1">
        <f t="shared" si="35"/>
        <v>39030</v>
      </c>
      <c r="F237" s="1">
        <f t="shared" si="37"/>
        <v>39029</v>
      </c>
      <c r="G237" s="1">
        <f t="shared" si="38"/>
        <v>39028</v>
      </c>
      <c r="H237" s="1">
        <f t="shared" si="39"/>
        <v>39027</v>
      </c>
      <c r="I237" s="2">
        <f t="shared" si="40"/>
        <v>61.16</v>
      </c>
      <c r="J237">
        <f t="shared" si="34"/>
        <v>0</v>
      </c>
      <c r="K237" s="2">
        <f t="shared" si="36"/>
        <v>63.06</v>
      </c>
      <c r="L237" s="2">
        <f t="shared" si="41"/>
        <v>61.16</v>
      </c>
      <c r="M237" s="2">
        <f t="shared" si="42"/>
        <v>0.96986996511259105</v>
      </c>
      <c r="N237">
        <f t="shared" si="43"/>
        <v>-7.3864034015223945</v>
      </c>
    </row>
    <row r="238" spans="1:14" x14ac:dyDescent="0.3">
      <c r="A238" s="1">
        <v>39038</v>
      </c>
      <c r="B238">
        <v>58.97</v>
      </c>
      <c r="D238">
        <f t="shared" si="33"/>
        <v>5</v>
      </c>
      <c r="E238" s="1">
        <f t="shared" si="35"/>
        <v>39031</v>
      </c>
      <c r="F238" s="1">
        <f t="shared" si="37"/>
        <v>39030</v>
      </c>
      <c r="G238" s="1">
        <f t="shared" si="38"/>
        <v>39029</v>
      </c>
      <c r="H238" s="1">
        <f t="shared" si="39"/>
        <v>39028</v>
      </c>
      <c r="I238" s="2">
        <f t="shared" si="40"/>
        <v>61.54</v>
      </c>
      <c r="J238">
        <f t="shared" si="34"/>
        <v>0</v>
      </c>
      <c r="K238" s="2">
        <f t="shared" si="36"/>
        <v>0</v>
      </c>
      <c r="L238" s="2">
        <f t="shared" si="41"/>
        <v>0</v>
      </c>
      <c r="M238" s="2">
        <f t="shared" si="42"/>
        <v>1</v>
      </c>
      <c r="N238">
        <f t="shared" si="43"/>
        <v>-4.2658529881483016</v>
      </c>
    </row>
    <row r="239" spans="1:14" x14ac:dyDescent="0.3">
      <c r="A239" s="1">
        <v>39041</v>
      </c>
      <c r="B239">
        <v>58.8</v>
      </c>
      <c r="D239">
        <f t="shared" si="33"/>
        <v>1</v>
      </c>
      <c r="E239" s="1">
        <f t="shared" si="35"/>
        <v>39034</v>
      </c>
      <c r="F239" s="1">
        <f t="shared" si="37"/>
        <v>39033</v>
      </c>
      <c r="G239" s="1">
        <f t="shared" si="38"/>
        <v>39032</v>
      </c>
      <c r="H239" s="1">
        <f t="shared" si="39"/>
        <v>39031</v>
      </c>
      <c r="I239" s="2">
        <f t="shared" si="40"/>
        <v>60.59</v>
      </c>
      <c r="J239">
        <f t="shared" si="34"/>
        <v>0</v>
      </c>
      <c r="K239" s="2">
        <f t="shared" si="36"/>
        <v>0</v>
      </c>
      <c r="L239" s="2">
        <f t="shared" si="41"/>
        <v>0</v>
      </c>
      <c r="M239" s="2">
        <f t="shared" si="42"/>
        <v>1</v>
      </c>
      <c r="N239">
        <f t="shared" si="43"/>
        <v>-2.9988008052316504</v>
      </c>
    </row>
    <row r="240" spans="1:14" x14ac:dyDescent="0.3">
      <c r="A240" s="1">
        <v>39042</v>
      </c>
      <c r="B240">
        <v>60.17</v>
      </c>
      <c r="D240">
        <f t="shared" si="33"/>
        <v>2</v>
      </c>
      <c r="E240" s="1">
        <f t="shared" si="35"/>
        <v>39035</v>
      </c>
      <c r="F240" s="1">
        <f t="shared" si="37"/>
        <v>39034</v>
      </c>
      <c r="G240" s="1">
        <f t="shared" si="38"/>
        <v>39033</v>
      </c>
      <c r="H240" s="1">
        <f t="shared" si="39"/>
        <v>39032</v>
      </c>
      <c r="I240" s="2">
        <f t="shared" si="40"/>
        <v>60.18</v>
      </c>
      <c r="J240">
        <f t="shared" si="34"/>
        <v>0</v>
      </c>
      <c r="K240" s="2">
        <f t="shared" si="36"/>
        <v>0</v>
      </c>
      <c r="L240" s="2">
        <f t="shared" si="41"/>
        <v>0</v>
      </c>
      <c r="M240" s="2">
        <f t="shared" si="42"/>
        <v>1</v>
      </c>
      <c r="N240">
        <f t="shared" si="43"/>
        <v>-1.6618196963872494E-2</v>
      </c>
    </row>
    <row r="241" spans="1:14" x14ac:dyDescent="0.3">
      <c r="A241" s="1">
        <v>39043</v>
      </c>
      <c r="B241">
        <v>59.24</v>
      </c>
      <c r="D241">
        <f t="shared" si="33"/>
        <v>3</v>
      </c>
      <c r="E241" s="1">
        <f t="shared" si="35"/>
        <v>39036</v>
      </c>
      <c r="F241" s="1">
        <f t="shared" si="37"/>
        <v>39035</v>
      </c>
      <c r="G241" s="1">
        <f t="shared" si="38"/>
        <v>39034</v>
      </c>
      <c r="H241" s="1">
        <f t="shared" si="39"/>
        <v>39033</v>
      </c>
      <c r="I241" s="2">
        <f t="shared" si="40"/>
        <v>60.72</v>
      </c>
      <c r="J241">
        <f t="shared" si="34"/>
        <v>0</v>
      </c>
      <c r="K241" s="2">
        <f t="shared" si="36"/>
        <v>0</v>
      </c>
      <c r="L241" s="2">
        <f t="shared" si="41"/>
        <v>0</v>
      </c>
      <c r="M241" s="2">
        <f t="shared" si="42"/>
        <v>1</v>
      </c>
      <c r="N241">
        <f t="shared" si="43"/>
        <v>-2.4676143687776348</v>
      </c>
    </row>
    <row r="242" spans="1:14" x14ac:dyDescent="0.3">
      <c r="A242" s="1">
        <v>39045</v>
      </c>
      <c r="B242">
        <v>59.24</v>
      </c>
      <c r="D242">
        <f t="shared" si="33"/>
        <v>5</v>
      </c>
      <c r="E242" s="1">
        <f t="shared" si="35"/>
        <v>39038</v>
      </c>
      <c r="F242" s="1">
        <f t="shared" si="37"/>
        <v>39037</v>
      </c>
      <c r="G242" s="1">
        <f t="shared" si="38"/>
        <v>39036</v>
      </c>
      <c r="H242" s="1">
        <f t="shared" si="39"/>
        <v>39035</v>
      </c>
      <c r="I242" s="2">
        <f t="shared" si="40"/>
        <v>58.97</v>
      </c>
      <c r="J242">
        <f t="shared" si="34"/>
        <v>0</v>
      </c>
      <c r="K242" s="2">
        <f t="shared" si="36"/>
        <v>0</v>
      </c>
      <c r="L242" s="2">
        <f t="shared" si="41"/>
        <v>0</v>
      </c>
      <c r="M242" s="2">
        <f t="shared" si="42"/>
        <v>1</v>
      </c>
      <c r="N242">
        <f t="shared" si="43"/>
        <v>0.45681493871854223</v>
      </c>
    </row>
    <row r="243" spans="1:14" x14ac:dyDescent="0.3">
      <c r="A243" s="1">
        <v>39048</v>
      </c>
      <c r="B243">
        <v>60.32</v>
      </c>
      <c r="D243">
        <f t="shared" si="33"/>
        <v>1</v>
      </c>
      <c r="E243" s="1">
        <f t="shared" si="35"/>
        <v>39041</v>
      </c>
      <c r="F243" s="1">
        <f t="shared" si="37"/>
        <v>39040</v>
      </c>
      <c r="G243" s="1">
        <f t="shared" si="38"/>
        <v>39039</v>
      </c>
      <c r="H243" s="1">
        <f t="shared" si="39"/>
        <v>39038</v>
      </c>
      <c r="I243" s="2">
        <f t="shared" si="40"/>
        <v>58.8</v>
      </c>
      <c r="J243">
        <f t="shared" si="34"/>
        <v>0</v>
      </c>
      <c r="K243" s="2">
        <f t="shared" si="36"/>
        <v>0</v>
      </c>
      <c r="L243" s="2">
        <f t="shared" si="41"/>
        <v>0</v>
      </c>
      <c r="M243" s="2">
        <f t="shared" si="42"/>
        <v>1</v>
      </c>
      <c r="N243">
        <f t="shared" si="43"/>
        <v>2.5521868795119551</v>
      </c>
    </row>
    <row r="244" spans="1:14" x14ac:dyDescent="0.3">
      <c r="A244" s="1">
        <v>39049</v>
      </c>
      <c r="B244">
        <v>60.99</v>
      </c>
      <c r="D244">
        <f t="shared" si="33"/>
        <v>2</v>
      </c>
      <c r="E244" s="1">
        <f t="shared" si="35"/>
        <v>39042</v>
      </c>
      <c r="F244" s="1">
        <f t="shared" si="37"/>
        <v>39041</v>
      </c>
      <c r="G244" s="1">
        <f t="shared" si="38"/>
        <v>39040</v>
      </c>
      <c r="H244" s="1">
        <f t="shared" si="39"/>
        <v>39039</v>
      </c>
      <c r="I244" s="2">
        <f t="shared" si="40"/>
        <v>60.17</v>
      </c>
      <c r="J244">
        <f t="shared" si="34"/>
        <v>0</v>
      </c>
      <c r="K244" s="2">
        <f t="shared" si="36"/>
        <v>0</v>
      </c>
      <c r="L244" s="2">
        <f t="shared" si="41"/>
        <v>0</v>
      </c>
      <c r="M244" s="2">
        <f t="shared" si="42"/>
        <v>1</v>
      </c>
      <c r="N244">
        <f t="shared" si="43"/>
        <v>1.3536027076104564</v>
      </c>
    </row>
    <row r="245" spans="1:14" x14ac:dyDescent="0.3">
      <c r="A245" s="1">
        <v>39050</v>
      </c>
      <c r="B245">
        <v>62.46</v>
      </c>
      <c r="D245">
        <f t="shared" si="33"/>
        <v>3</v>
      </c>
      <c r="E245" s="1">
        <f t="shared" si="35"/>
        <v>39043</v>
      </c>
      <c r="F245" s="1">
        <f t="shared" si="37"/>
        <v>39042</v>
      </c>
      <c r="G245" s="1">
        <f t="shared" si="38"/>
        <v>39041</v>
      </c>
      <c r="H245" s="1">
        <f t="shared" si="39"/>
        <v>39040</v>
      </c>
      <c r="I245" s="2">
        <f t="shared" si="40"/>
        <v>59.24</v>
      </c>
      <c r="J245">
        <f t="shared" si="34"/>
        <v>0</v>
      </c>
      <c r="K245" s="2">
        <f t="shared" si="36"/>
        <v>0</v>
      </c>
      <c r="L245" s="2">
        <f t="shared" si="41"/>
        <v>0</v>
      </c>
      <c r="M245" s="2">
        <f t="shared" si="42"/>
        <v>1</v>
      </c>
      <c r="N245">
        <f t="shared" si="43"/>
        <v>5.2929362455334523</v>
      </c>
    </row>
    <row r="246" spans="1:14" x14ac:dyDescent="0.3">
      <c r="A246" s="1">
        <v>39051</v>
      </c>
      <c r="B246">
        <v>63.13</v>
      </c>
      <c r="D246">
        <f t="shared" si="33"/>
        <v>4</v>
      </c>
      <c r="E246" s="1">
        <f t="shared" si="35"/>
        <v>39044</v>
      </c>
      <c r="F246" s="1">
        <f t="shared" si="37"/>
        <v>39043</v>
      </c>
      <c r="G246" s="1">
        <f t="shared" si="38"/>
        <v>39042</v>
      </c>
      <c r="H246" s="1">
        <f t="shared" si="39"/>
        <v>39041</v>
      </c>
      <c r="I246" s="2">
        <f t="shared" si="40"/>
        <v>59.24</v>
      </c>
      <c r="J246">
        <f t="shared" si="34"/>
        <v>0</v>
      </c>
      <c r="K246" s="2">
        <f t="shared" si="36"/>
        <v>0</v>
      </c>
      <c r="L246" s="2">
        <f t="shared" si="41"/>
        <v>0</v>
      </c>
      <c r="M246" s="2">
        <f t="shared" si="42"/>
        <v>1</v>
      </c>
      <c r="N246">
        <f t="shared" si="43"/>
        <v>6.3599102979936237</v>
      </c>
    </row>
    <row r="247" spans="1:14" x14ac:dyDescent="0.3">
      <c r="A247" s="1">
        <v>39052</v>
      </c>
      <c r="B247">
        <v>63.43</v>
      </c>
      <c r="D247">
        <f t="shared" si="33"/>
        <v>5</v>
      </c>
      <c r="E247" s="1">
        <f t="shared" si="35"/>
        <v>39045</v>
      </c>
      <c r="F247" s="1">
        <f t="shared" si="37"/>
        <v>39044</v>
      </c>
      <c r="G247" s="1">
        <f t="shared" si="38"/>
        <v>39043</v>
      </c>
      <c r="H247" s="1">
        <f t="shared" si="39"/>
        <v>39042</v>
      </c>
      <c r="I247" s="2">
        <f t="shared" si="40"/>
        <v>59.24</v>
      </c>
      <c r="J247">
        <f t="shared" si="34"/>
        <v>0</v>
      </c>
      <c r="K247" s="2">
        <f t="shared" si="36"/>
        <v>0</v>
      </c>
      <c r="L247" s="2">
        <f t="shared" si="41"/>
        <v>0</v>
      </c>
      <c r="M247" s="2">
        <f t="shared" si="42"/>
        <v>1</v>
      </c>
      <c r="N247">
        <f t="shared" si="43"/>
        <v>6.8339946246207681</v>
      </c>
    </row>
    <row r="248" spans="1:14" x14ac:dyDescent="0.3">
      <c r="A248" s="1">
        <v>39055</v>
      </c>
      <c r="B248">
        <v>62.44</v>
      </c>
      <c r="D248">
        <f t="shared" si="33"/>
        <v>1</v>
      </c>
      <c r="E248" s="1">
        <f t="shared" si="35"/>
        <v>39048</v>
      </c>
      <c r="F248" s="1">
        <f t="shared" si="37"/>
        <v>39047</v>
      </c>
      <c r="G248" s="1">
        <f t="shared" si="38"/>
        <v>39046</v>
      </c>
      <c r="H248" s="1">
        <f t="shared" si="39"/>
        <v>39045</v>
      </c>
      <c r="I248" s="2">
        <f t="shared" si="40"/>
        <v>60.32</v>
      </c>
      <c r="J248">
        <f t="shared" si="34"/>
        <v>0</v>
      </c>
      <c r="K248" s="2">
        <f t="shared" si="36"/>
        <v>0</v>
      </c>
      <c r="L248" s="2">
        <f t="shared" si="41"/>
        <v>0</v>
      </c>
      <c r="M248" s="2">
        <f t="shared" si="42"/>
        <v>1</v>
      </c>
      <c r="N248">
        <f t="shared" si="43"/>
        <v>3.4542371947530679</v>
      </c>
    </row>
    <row r="249" spans="1:14" x14ac:dyDescent="0.3">
      <c r="A249" s="1">
        <v>39056</v>
      </c>
      <c r="B249">
        <v>62.43</v>
      </c>
      <c r="D249">
        <f t="shared" si="33"/>
        <v>2</v>
      </c>
      <c r="E249" s="1">
        <f t="shared" si="35"/>
        <v>39049</v>
      </c>
      <c r="F249" s="1">
        <f t="shared" si="37"/>
        <v>39048</v>
      </c>
      <c r="G249" s="1">
        <f t="shared" si="38"/>
        <v>39047</v>
      </c>
      <c r="H249" s="1">
        <f t="shared" si="39"/>
        <v>39046</v>
      </c>
      <c r="I249" s="2">
        <f t="shared" si="40"/>
        <v>60.99</v>
      </c>
      <c r="J249">
        <f t="shared" si="34"/>
        <v>0</v>
      </c>
      <c r="K249" s="2">
        <f t="shared" si="36"/>
        <v>0</v>
      </c>
      <c r="L249" s="2">
        <f t="shared" si="41"/>
        <v>0</v>
      </c>
      <c r="M249" s="2">
        <f t="shared" si="42"/>
        <v>1</v>
      </c>
      <c r="N249">
        <f t="shared" si="43"/>
        <v>2.3336012765287761</v>
      </c>
    </row>
    <row r="250" spans="1:14" x14ac:dyDescent="0.3">
      <c r="A250" s="1">
        <v>39057</v>
      </c>
      <c r="B250">
        <v>62.19</v>
      </c>
      <c r="D250">
        <f t="shared" si="33"/>
        <v>3</v>
      </c>
      <c r="E250" s="1">
        <f t="shared" si="35"/>
        <v>39050</v>
      </c>
      <c r="F250" s="1">
        <f t="shared" si="37"/>
        <v>39049</v>
      </c>
      <c r="G250" s="1">
        <f t="shared" si="38"/>
        <v>39048</v>
      </c>
      <c r="H250" s="1">
        <f t="shared" si="39"/>
        <v>39047</v>
      </c>
      <c r="I250" s="2">
        <f t="shared" si="40"/>
        <v>62.46</v>
      </c>
      <c r="J250">
        <f t="shared" si="34"/>
        <v>0</v>
      </c>
      <c r="K250" s="2">
        <f t="shared" si="36"/>
        <v>0</v>
      </c>
      <c r="L250" s="2">
        <f t="shared" si="41"/>
        <v>0</v>
      </c>
      <c r="M250" s="2">
        <f t="shared" si="42"/>
        <v>1</v>
      </c>
      <c r="N250">
        <f t="shared" si="43"/>
        <v>-0.43321367391346816</v>
      </c>
    </row>
    <row r="251" spans="1:14" x14ac:dyDescent="0.3">
      <c r="A251" s="1">
        <v>39058</v>
      </c>
      <c r="B251">
        <v>62.49</v>
      </c>
      <c r="D251">
        <f t="shared" si="33"/>
        <v>4</v>
      </c>
      <c r="E251" s="1">
        <f t="shared" si="35"/>
        <v>39051</v>
      </c>
      <c r="F251" s="1">
        <f t="shared" si="37"/>
        <v>39050</v>
      </c>
      <c r="G251" s="1">
        <f t="shared" si="38"/>
        <v>39049</v>
      </c>
      <c r="H251" s="1">
        <f t="shared" si="39"/>
        <v>39048</v>
      </c>
      <c r="I251" s="2">
        <f t="shared" si="40"/>
        <v>63.13</v>
      </c>
      <c r="J251">
        <f t="shared" si="34"/>
        <v>0</v>
      </c>
      <c r="K251" s="2">
        <f t="shared" si="36"/>
        <v>0</v>
      </c>
      <c r="L251" s="2">
        <f t="shared" si="41"/>
        <v>0</v>
      </c>
      <c r="M251" s="2">
        <f t="shared" si="42"/>
        <v>1</v>
      </c>
      <c r="N251">
        <f t="shared" si="43"/>
        <v>-1.0189548438543952</v>
      </c>
    </row>
    <row r="252" spans="1:14" x14ac:dyDescent="0.3">
      <c r="A252" s="1">
        <v>39059</v>
      </c>
      <c r="B252">
        <v>62.03</v>
      </c>
      <c r="C252">
        <v>63.09</v>
      </c>
      <c r="D252">
        <f t="shared" si="33"/>
        <v>5</v>
      </c>
      <c r="E252" s="1">
        <f t="shared" si="35"/>
        <v>39052</v>
      </c>
      <c r="F252" s="1">
        <f t="shared" si="37"/>
        <v>39051</v>
      </c>
      <c r="G252" s="1">
        <f t="shared" si="38"/>
        <v>39050</v>
      </c>
      <c r="H252" s="1">
        <f t="shared" si="39"/>
        <v>39049</v>
      </c>
      <c r="I252" s="2">
        <f t="shared" si="40"/>
        <v>63.43</v>
      </c>
      <c r="J252">
        <f t="shared" si="34"/>
        <v>0</v>
      </c>
      <c r="K252" s="2">
        <f t="shared" si="36"/>
        <v>0</v>
      </c>
      <c r="L252" s="2">
        <f t="shared" si="41"/>
        <v>0</v>
      </c>
      <c r="M252" s="2">
        <f t="shared" si="42"/>
        <v>1</v>
      </c>
      <c r="N252">
        <f t="shared" si="43"/>
        <v>-2.231879666077961</v>
      </c>
    </row>
    <row r="253" spans="1:14" x14ac:dyDescent="0.3">
      <c r="A253" s="1">
        <v>39062</v>
      </c>
      <c r="B253">
        <v>62.36</v>
      </c>
      <c r="D253">
        <f t="shared" si="33"/>
        <v>1</v>
      </c>
      <c r="E253" s="1">
        <f t="shared" si="35"/>
        <v>39055</v>
      </c>
      <c r="F253" s="1">
        <f t="shared" si="37"/>
        <v>39054</v>
      </c>
      <c r="G253" s="1">
        <f t="shared" si="38"/>
        <v>39053</v>
      </c>
      <c r="H253" s="1">
        <f t="shared" si="39"/>
        <v>39052</v>
      </c>
      <c r="I253" s="2">
        <f t="shared" si="40"/>
        <v>62.44</v>
      </c>
      <c r="J253">
        <f t="shared" si="34"/>
        <v>63.09</v>
      </c>
      <c r="K253" s="2">
        <f t="shared" si="36"/>
        <v>63.09</v>
      </c>
      <c r="L253" s="2">
        <f t="shared" si="41"/>
        <v>62.03</v>
      </c>
      <c r="M253" s="2">
        <f t="shared" si="42"/>
        <v>0.98319860516722135</v>
      </c>
      <c r="N253">
        <f t="shared" si="43"/>
        <v>-1.8226190855347539</v>
      </c>
    </row>
    <row r="254" spans="1:14" x14ac:dyDescent="0.3">
      <c r="A254" s="1">
        <v>39063</v>
      </c>
      <c r="B254">
        <v>61.99</v>
      </c>
      <c r="D254">
        <f t="shared" si="33"/>
        <v>2</v>
      </c>
      <c r="E254" s="1">
        <f t="shared" si="35"/>
        <v>39056</v>
      </c>
      <c r="F254" s="1">
        <f t="shared" si="37"/>
        <v>39055</v>
      </c>
      <c r="G254" s="1">
        <f t="shared" si="38"/>
        <v>39054</v>
      </c>
      <c r="H254" s="1">
        <f t="shared" si="39"/>
        <v>39053</v>
      </c>
      <c r="I254" s="2">
        <f t="shared" si="40"/>
        <v>62.43</v>
      </c>
      <c r="J254">
        <f t="shared" si="34"/>
        <v>0</v>
      </c>
      <c r="K254" s="2">
        <f t="shared" si="36"/>
        <v>63.09</v>
      </c>
      <c r="L254" s="2">
        <f t="shared" si="41"/>
        <v>62.03</v>
      </c>
      <c r="M254" s="2">
        <f t="shared" si="42"/>
        <v>0.98319860516722135</v>
      </c>
      <c r="N254">
        <f t="shared" si="43"/>
        <v>-2.4016986757516756</v>
      </c>
    </row>
    <row r="255" spans="1:14" x14ac:dyDescent="0.3">
      <c r="A255" s="1">
        <v>39064</v>
      </c>
      <c r="B255">
        <v>62.17</v>
      </c>
      <c r="D255">
        <f t="shared" si="33"/>
        <v>3</v>
      </c>
      <c r="E255" s="1">
        <f t="shared" si="35"/>
        <v>39057</v>
      </c>
      <c r="F255" s="1">
        <f t="shared" si="37"/>
        <v>39056</v>
      </c>
      <c r="G255" s="1">
        <f t="shared" si="38"/>
        <v>39055</v>
      </c>
      <c r="H255" s="1">
        <f t="shared" si="39"/>
        <v>39054</v>
      </c>
      <c r="I255" s="2">
        <f t="shared" si="40"/>
        <v>62.19</v>
      </c>
      <c r="J255">
        <f t="shared" si="34"/>
        <v>0</v>
      </c>
      <c r="K255" s="2">
        <f t="shared" si="36"/>
        <v>63.09</v>
      </c>
      <c r="L255" s="2">
        <f t="shared" si="41"/>
        <v>62.03</v>
      </c>
      <c r="M255" s="2">
        <f t="shared" si="42"/>
        <v>0.98319860516722135</v>
      </c>
      <c r="N255">
        <f t="shared" si="43"/>
        <v>-1.7265786232243636</v>
      </c>
    </row>
    <row r="256" spans="1:14" x14ac:dyDescent="0.3">
      <c r="A256" s="1">
        <v>39065</v>
      </c>
      <c r="B256">
        <v>63.33</v>
      </c>
      <c r="D256">
        <f t="shared" si="33"/>
        <v>4</v>
      </c>
      <c r="E256" s="1">
        <f t="shared" si="35"/>
        <v>39058</v>
      </c>
      <c r="F256" s="1">
        <f t="shared" si="37"/>
        <v>39057</v>
      </c>
      <c r="G256" s="1">
        <f t="shared" si="38"/>
        <v>39056</v>
      </c>
      <c r="H256" s="1">
        <f t="shared" si="39"/>
        <v>39055</v>
      </c>
      <c r="I256" s="2">
        <f t="shared" si="40"/>
        <v>62.49</v>
      </c>
      <c r="J256">
        <f t="shared" si="34"/>
        <v>0</v>
      </c>
      <c r="K256" s="2">
        <f t="shared" si="36"/>
        <v>63.09</v>
      </c>
      <c r="L256" s="2">
        <f t="shared" si="41"/>
        <v>62.03</v>
      </c>
      <c r="M256" s="2">
        <f t="shared" si="42"/>
        <v>0.98319860516722135</v>
      </c>
      <c r="N256">
        <f t="shared" si="43"/>
        <v>-0.35915328103434996</v>
      </c>
    </row>
    <row r="257" spans="1:14" x14ac:dyDescent="0.3">
      <c r="A257" s="1">
        <v>39066</v>
      </c>
      <c r="B257">
        <v>64.09</v>
      </c>
      <c r="D257">
        <f t="shared" si="33"/>
        <v>5</v>
      </c>
      <c r="E257" s="1">
        <f t="shared" si="35"/>
        <v>39059</v>
      </c>
      <c r="F257" s="1">
        <f t="shared" si="37"/>
        <v>39058</v>
      </c>
      <c r="G257" s="1">
        <f t="shared" si="38"/>
        <v>39057</v>
      </c>
      <c r="H257" s="1">
        <f t="shared" si="39"/>
        <v>39056</v>
      </c>
      <c r="I257" s="2">
        <f t="shared" si="40"/>
        <v>62.03</v>
      </c>
      <c r="J257">
        <f t="shared" si="34"/>
        <v>0</v>
      </c>
      <c r="K257" s="2">
        <f t="shared" si="36"/>
        <v>63.09</v>
      </c>
      <c r="L257" s="2">
        <f t="shared" si="41"/>
        <v>62.03</v>
      </c>
      <c r="M257" s="2">
        <f t="shared" si="42"/>
        <v>0.98319860516722135</v>
      </c>
      <c r="N257">
        <f t="shared" si="43"/>
        <v>1.5726067133417319</v>
      </c>
    </row>
    <row r="258" spans="1:14" x14ac:dyDescent="0.3">
      <c r="A258" s="1">
        <v>39069</v>
      </c>
      <c r="B258">
        <v>62.79</v>
      </c>
      <c r="D258">
        <f t="shared" ref="D258:D321" si="44">WEEKDAY(A258,2)</f>
        <v>1</v>
      </c>
      <c r="E258" s="1">
        <f t="shared" si="35"/>
        <v>39062</v>
      </c>
      <c r="F258" s="1">
        <f t="shared" si="37"/>
        <v>39061</v>
      </c>
      <c r="G258" s="1">
        <f t="shared" si="38"/>
        <v>39060</v>
      </c>
      <c r="H258" s="1">
        <f t="shared" si="39"/>
        <v>39059</v>
      </c>
      <c r="I258" s="2">
        <f t="shared" si="40"/>
        <v>62.36</v>
      </c>
      <c r="J258">
        <f t="shared" si="34"/>
        <v>0</v>
      </c>
      <c r="K258" s="2">
        <f t="shared" si="36"/>
        <v>0</v>
      </c>
      <c r="L258" s="2">
        <f t="shared" si="41"/>
        <v>0</v>
      </c>
      <c r="M258" s="2">
        <f t="shared" si="42"/>
        <v>1</v>
      </c>
      <c r="N258">
        <f t="shared" si="43"/>
        <v>0.68717809364422533</v>
      </c>
    </row>
    <row r="259" spans="1:14" x14ac:dyDescent="0.3">
      <c r="A259" s="1">
        <v>39070</v>
      </c>
      <c r="B259">
        <v>63.46</v>
      </c>
      <c r="D259">
        <f t="shared" si="44"/>
        <v>2</v>
      </c>
      <c r="E259" s="1">
        <f t="shared" si="35"/>
        <v>39063</v>
      </c>
      <c r="F259" s="1">
        <f t="shared" si="37"/>
        <v>39062</v>
      </c>
      <c r="G259" s="1">
        <f t="shared" si="38"/>
        <v>39061</v>
      </c>
      <c r="H259" s="1">
        <f t="shared" si="39"/>
        <v>39060</v>
      </c>
      <c r="I259" s="2">
        <f t="shared" si="40"/>
        <v>61.99</v>
      </c>
      <c r="J259">
        <f t="shared" ref="J259:J322" si="45">C258</f>
        <v>0</v>
      </c>
      <c r="K259" s="2">
        <f t="shared" si="36"/>
        <v>0</v>
      </c>
      <c r="L259" s="2">
        <f t="shared" si="41"/>
        <v>0</v>
      </c>
      <c r="M259" s="2">
        <f t="shared" si="42"/>
        <v>1</v>
      </c>
      <c r="N259">
        <f t="shared" si="43"/>
        <v>2.3436704441221443</v>
      </c>
    </row>
    <row r="260" spans="1:14" x14ac:dyDescent="0.3">
      <c r="A260" s="1">
        <v>39071</v>
      </c>
      <c r="B260">
        <v>63.72</v>
      </c>
      <c r="D260">
        <f t="shared" si="44"/>
        <v>3</v>
      </c>
      <c r="E260" s="1">
        <f t="shared" si="35"/>
        <v>39064</v>
      </c>
      <c r="F260" s="1">
        <f t="shared" si="37"/>
        <v>39063</v>
      </c>
      <c r="G260" s="1">
        <f t="shared" si="38"/>
        <v>39062</v>
      </c>
      <c r="H260" s="1">
        <f t="shared" si="39"/>
        <v>39061</v>
      </c>
      <c r="I260" s="2">
        <f t="shared" si="40"/>
        <v>62.17</v>
      </c>
      <c r="J260">
        <f t="shared" si="45"/>
        <v>0</v>
      </c>
      <c r="K260" s="2">
        <f t="shared" si="36"/>
        <v>0</v>
      </c>
      <c r="L260" s="2">
        <f t="shared" si="41"/>
        <v>0</v>
      </c>
      <c r="M260" s="2">
        <f t="shared" si="42"/>
        <v>1</v>
      </c>
      <c r="N260">
        <f t="shared" si="43"/>
        <v>2.4625916760601658</v>
      </c>
    </row>
    <row r="261" spans="1:14" x14ac:dyDescent="0.3">
      <c r="A261" s="1">
        <v>39072</v>
      </c>
      <c r="B261">
        <v>62.66</v>
      </c>
      <c r="D261">
        <f t="shared" si="44"/>
        <v>4</v>
      </c>
      <c r="E261" s="1">
        <f t="shared" si="35"/>
        <v>39065</v>
      </c>
      <c r="F261" s="1">
        <f t="shared" si="37"/>
        <v>39064</v>
      </c>
      <c r="G261" s="1">
        <f t="shared" si="38"/>
        <v>39063</v>
      </c>
      <c r="H261" s="1">
        <f t="shared" si="39"/>
        <v>39062</v>
      </c>
      <c r="I261" s="2">
        <f t="shared" si="40"/>
        <v>63.33</v>
      </c>
      <c r="J261">
        <f t="shared" si="45"/>
        <v>0</v>
      </c>
      <c r="K261" s="2">
        <f t="shared" si="36"/>
        <v>0</v>
      </c>
      <c r="L261" s="2">
        <f t="shared" si="41"/>
        <v>0</v>
      </c>
      <c r="M261" s="2">
        <f t="shared" si="42"/>
        <v>1</v>
      </c>
      <c r="N261">
        <f t="shared" si="43"/>
        <v>-1.0635865004293266</v>
      </c>
    </row>
    <row r="262" spans="1:14" x14ac:dyDescent="0.3">
      <c r="A262" s="1">
        <v>39073</v>
      </c>
      <c r="B262">
        <v>62.41</v>
      </c>
      <c r="D262">
        <f t="shared" si="44"/>
        <v>5</v>
      </c>
      <c r="E262" s="1">
        <f t="shared" si="35"/>
        <v>39066</v>
      </c>
      <c r="F262" s="1">
        <f t="shared" si="37"/>
        <v>39065</v>
      </c>
      <c r="G262" s="1">
        <f t="shared" si="38"/>
        <v>39064</v>
      </c>
      <c r="H262" s="1">
        <f t="shared" si="39"/>
        <v>39063</v>
      </c>
      <c r="I262" s="2">
        <f t="shared" si="40"/>
        <v>64.09</v>
      </c>
      <c r="J262">
        <f t="shared" si="45"/>
        <v>0</v>
      </c>
      <c r="K262" s="2">
        <f t="shared" si="36"/>
        <v>0</v>
      </c>
      <c r="L262" s="2">
        <f t="shared" si="41"/>
        <v>0</v>
      </c>
      <c r="M262" s="2">
        <f t="shared" si="42"/>
        <v>1</v>
      </c>
      <c r="N262">
        <f t="shared" si="43"/>
        <v>-2.6562826570183962</v>
      </c>
    </row>
    <row r="263" spans="1:14" x14ac:dyDescent="0.3">
      <c r="A263" s="1">
        <v>39077</v>
      </c>
      <c r="B263">
        <v>61.1</v>
      </c>
      <c r="D263">
        <f t="shared" si="44"/>
        <v>2</v>
      </c>
      <c r="E263" s="1">
        <f t="shared" ref="E263:E326" si="46">A263-7</f>
        <v>39070</v>
      </c>
      <c r="F263" s="1">
        <f t="shared" si="37"/>
        <v>39069</v>
      </c>
      <c r="G263" s="1">
        <f t="shared" si="38"/>
        <v>39068</v>
      </c>
      <c r="H263" s="1">
        <f t="shared" si="39"/>
        <v>39067</v>
      </c>
      <c r="I263" s="2">
        <f t="shared" si="40"/>
        <v>63.46</v>
      </c>
      <c r="J263">
        <f t="shared" si="45"/>
        <v>0</v>
      </c>
      <c r="K263" s="2">
        <f t="shared" ref="K263:K326" si="47">SUMIFS($J$2:$J$3507,$A$2:$A$3507,"&gt;"&amp;E263,$A$2:$A$3507,"&lt;="&amp;A263)</f>
        <v>0</v>
      </c>
      <c r="L263" s="2">
        <f t="shared" si="41"/>
        <v>0</v>
      </c>
      <c r="M263" s="2">
        <f t="shared" si="42"/>
        <v>1</v>
      </c>
      <c r="N263">
        <f t="shared" si="43"/>
        <v>-3.7897919977499859</v>
      </c>
    </row>
    <row r="264" spans="1:14" x14ac:dyDescent="0.3">
      <c r="A264" s="1">
        <v>39078</v>
      </c>
      <c r="B264">
        <v>60.34</v>
      </c>
      <c r="D264">
        <f t="shared" si="44"/>
        <v>3</v>
      </c>
      <c r="E264" s="1">
        <f t="shared" si="46"/>
        <v>39071</v>
      </c>
      <c r="F264" s="1">
        <f t="shared" ref="F264:F327" si="48">E264-1</f>
        <v>39070</v>
      </c>
      <c r="G264" s="1">
        <f t="shared" ref="G264:G327" si="49">E264-2</f>
        <v>39069</v>
      </c>
      <c r="H264" s="1">
        <f t="shared" ref="H264:H327" si="50">E264-3</f>
        <v>39068</v>
      </c>
      <c r="I264" s="2">
        <f t="shared" ref="I264:I327" si="51">IF(SUMIFS($B$2:$B$3507,$A$2:$A$3507,"="&amp;E264)=0,IF(SUMIFS($B$2:$B$3507,$A$2:$A$3507,"="&amp;F264)=0,IF(SUMIFS($B$2:$B$3507,$A$2:$A$3507,"="&amp;G264)=0,SUMIFS($B$2:$B$3507,$A$2:$A$3507,"="&amp;H264),SUMIFS($B$2:$B$3507,$A$2:$A$3507,"="&amp;G264)),SUMIFS($B$2:$B$3507,$A$2:$A$3507,"="&amp;F264)),SUMIFS($B$2:$B$3507,$A$2:$A$3507,"="&amp;E264))</f>
        <v>63.72</v>
      </c>
      <c r="J264">
        <f t="shared" si="45"/>
        <v>0</v>
      </c>
      <c r="K264" s="2">
        <f t="shared" si="47"/>
        <v>0</v>
      </c>
      <c r="L264" s="2">
        <f t="shared" ref="L264:L327" si="52">IF(K264&lt;&gt;0,LOOKUP(K264,C258:C264,B258:B264),0)</f>
        <v>0</v>
      </c>
      <c r="M264" s="2">
        <f t="shared" si="42"/>
        <v>1</v>
      </c>
      <c r="N264">
        <f t="shared" si="43"/>
        <v>-5.4503251310932619</v>
      </c>
    </row>
    <row r="265" spans="1:14" x14ac:dyDescent="0.3">
      <c r="A265" s="1">
        <v>39079</v>
      </c>
      <c r="B265">
        <v>60.53</v>
      </c>
      <c r="D265">
        <f t="shared" si="44"/>
        <v>4</v>
      </c>
      <c r="E265" s="1">
        <f t="shared" si="46"/>
        <v>39072</v>
      </c>
      <c r="F265" s="1">
        <f t="shared" si="48"/>
        <v>39071</v>
      </c>
      <c r="G265" s="1">
        <f t="shared" si="49"/>
        <v>39070</v>
      </c>
      <c r="H265" s="1">
        <f t="shared" si="50"/>
        <v>39069</v>
      </c>
      <c r="I265" s="2">
        <f t="shared" si="51"/>
        <v>62.66</v>
      </c>
      <c r="J265">
        <f t="shared" si="45"/>
        <v>0</v>
      </c>
      <c r="K265" s="2">
        <f t="shared" si="47"/>
        <v>0</v>
      </c>
      <c r="L265" s="2">
        <f t="shared" si="52"/>
        <v>0</v>
      </c>
      <c r="M265" s="2">
        <f t="shared" ref="M265:M328" si="53">IF(K265&lt;&gt;0,L265/K265,1)</f>
        <v>1</v>
      </c>
      <c r="N265">
        <f t="shared" ref="N265:N328" si="54">LN(B265*M265/I265)*100</f>
        <v>-3.4584175620449678</v>
      </c>
    </row>
    <row r="266" spans="1:14" x14ac:dyDescent="0.3">
      <c r="A266" s="1">
        <v>39080</v>
      </c>
      <c r="B266">
        <v>61.05</v>
      </c>
      <c r="D266">
        <f t="shared" si="44"/>
        <v>5</v>
      </c>
      <c r="E266" s="1">
        <f t="shared" si="46"/>
        <v>39073</v>
      </c>
      <c r="F266" s="1">
        <f t="shared" si="48"/>
        <v>39072</v>
      </c>
      <c r="G266" s="1">
        <f t="shared" si="49"/>
        <v>39071</v>
      </c>
      <c r="H266" s="1">
        <f t="shared" si="50"/>
        <v>39070</v>
      </c>
      <c r="I266" s="2">
        <f t="shared" si="51"/>
        <v>62.41</v>
      </c>
      <c r="J266">
        <f t="shared" si="45"/>
        <v>0</v>
      </c>
      <c r="K266" s="2">
        <f t="shared" si="47"/>
        <v>0</v>
      </c>
      <c r="L266" s="2">
        <f t="shared" si="52"/>
        <v>0</v>
      </c>
      <c r="M266" s="2">
        <f t="shared" si="53"/>
        <v>1</v>
      </c>
      <c r="N266">
        <f t="shared" si="54"/>
        <v>-2.2032318389237933</v>
      </c>
    </row>
    <row r="267" spans="1:14" x14ac:dyDescent="0.3">
      <c r="A267" s="1">
        <v>39084</v>
      </c>
      <c r="B267">
        <v>61.05</v>
      </c>
      <c r="D267">
        <f t="shared" si="44"/>
        <v>2</v>
      </c>
      <c r="E267" s="1">
        <f t="shared" si="46"/>
        <v>39077</v>
      </c>
      <c r="F267" s="1">
        <f t="shared" si="48"/>
        <v>39076</v>
      </c>
      <c r="G267" s="1">
        <f t="shared" si="49"/>
        <v>39075</v>
      </c>
      <c r="H267" s="1">
        <f t="shared" si="50"/>
        <v>39074</v>
      </c>
      <c r="I267" s="2">
        <f t="shared" si="51"/>
        <v>61.1</v>
      </c>
      <c r="J267">
        <f t="shared" si="45"/>
        <v>0</v>
      </c>
      <c r="K267" s="2">
        <f t="shared" si="47"/>
        <v>0</v>
      </c>
      <c r="L267" s="2">
        <f t="shared" si="52"/>
        <v>0</v>
      </c>
      <c r="M267" s="2">
        <f t="shared" si="53"/>
        <v>1</v>
      </c>
      <c r="N267">
        <f t="shared" si="54"/>
        <v>-8.1866562083599215E-2</v>
      </c>
    </row>
    <row r="268" spans="1:14" x14ac:dyDescent="0.3">
      <c r="A268" s="1">
        <v>39085</v>
      </c>
      <c r="B268">
        <v>58.32</v>
      </c>
      <c r="D268">
        <f t="shared" si="44"/>
        <v>3</v>
      </c>
      <c r="E268" s="1">
        <f t="shared" si="46"/>
        <v>39078</v>
      </c>
      <c r="F268" s="1">
        <f t="shared" si="48"/>
        <v>39077</v>
      </c>
      <c r="G268" s="1">
        <f t="shared" si="49"/>
        <v>39076</v>
      </c>
      <c r="H268" s="1">
        <f t="shared" si="50"/>
        <v>39075</v>
      </c>
      <c r="I268" s="2">
        <f t="shared" si="51"/>
        <v>60.34</v>
      </c>
      <c r="J268">
        <f t="shared" si="45"/>
        <v>0</v>
      </c>
      <c r="K268" s="2">
        <f t="shared" si="47"/>
        <v>0</v>
      </c>
      <c r="L268" s="2">
        <f t="shared" si="52"/>
        <v>0</v>
      </c>
      <c r="M268" s="2">
        <f t="shared" si="53"/>
        <v>1</v>
      </c>
      <c r="N268">
        <f t="shared" si="54"/>
        <v>-3.4050146030512325</v>
      </c>
    </row>
    <row r="269" spans="1:14" x14ac:dyDescent="0.3">
      <c r="A269" s="1">
        <v>39086</v>
      </c>
      <c r="B269">
        <v>55.59</v>
      </c>
      <c r="D269">
        <f t="shared" si="44"/>
        <v>4</v>
      </c>
      <c r="E269" s="1">
        <f t="shared" si="46"/>
        <v>39079</v>
      </c>
      <c r="F269" s="1">
        <f t="shared" si="48"/>
        <v>39078</v>
      </c>
      <c r="G269" s="1">
        <f t="shared" si="49"/>
        <v>39077</v>
      </c>
      <c r="H269" s="1">
        <f t="shared" si="50"/>
        <v>39076</v>
      </c>
      <c r="I269" s="2">
        <f t="shared" si="51"/>
        <v>60.53</v>
      </c>
      <c r="J269">
        <f t="shared" si="45"/>
        <v>0</v>
      </c>
      <c r="K269" s="2">
        <f t="shared" si="47"/>
        <v>0</v>
      </c>
      <c r="L269" s="2">
        <f t="shared" si="52"/>
        <v>0</v>
      </c>
      <c r="M269" s="2">
        <f t="shared" si="53"/>
        <v>1</v>
      </c>
      <c r="N269">
        <f t="shared" si="54"/>
        <v>-8.5135780938217778</v>
      </c>
    </row>
    <row r="270" spans="1:14" x14ac:dyDescent="0.3">
      <c r="A270" s="1">
        <v>39087</v>
      </c>
      <c r="B270">
        <v>56.31</v>
      </c>
      <c r="D270">
        <f t="shared" si="44"/>
        <v>5</v>
      </c>
      <c r="E270" s="1">
        <f t="shared" si="46"/>
        <v>39080</v>
      </c>
      <c r="F270" s="1">
        <f t="shared" si="48"/>
        <v>39079</v>
      </c>
      <c r="G270" s="1">
        <f t="shared" si="49"/>
        <v>39078</v>
      </c>
      <c r="H270" s="1">
        <f t="shared" si="50"/>
        <v>39077</v>
      </c>
      <c r="I270" s="2">
        <f t="shared" si="51"/>
        <v>61.05</v>
      </c>
      <c r="J270">
        <f t="shared" si="45"/>
        <v>0</v>
      </c>
      <c r="K270" s="2">
        <f t="shared" si="47"/>
        <v>0</v>
      </c>
      <c r="L270" s="2">
        <f t="shared" si="52"/>
        <v>0</v>
      </c>
      <c r="M270" s="2">
        <f t="shared" si="53"/>
        <v>1</v>
      </c>
      <c r="N270">
        <f t="shared" si="54"/>
        <v>-8.0821061290186496</v>
      </c>
    </row>
    <row r="271" spans="1:14" x14ac:dyDescent="0.3">
      <c r="A271" s="1">
        <v>39090</v>
      </c>
      <c r="B271">
        <v>56.09</v>
      </c>
      <c r="D271">
        <f t="shared" si="44"/>
        <v>1</v>
      </c>
      <c r="E271" s="1">
        <f t="shared" si="46"/>
        <v>39083</v>
      </c>
      <c r="F271" s="1">
        <f t="shared" si="48"/>
        <v>39082</v>
      </c>
      <c r="G271" s="1">
        <f t="shared" si="49"/>
        <v>39081</v>
      </c>
      <c r="H271" s="1">
        <f t="shared" si="50"/>
        <v>39080</v>
      </c>
      <c r="I271" s="2">
        <f t="shared" si="51"/>
        <v>61.05</v>
      </c>
      <c r="J271">
        <f t="shared" si="45"/>
        <v>0</v>
      </c>
      <c r="K271" s="2">
        <f t="shared" si="47"/>
        <v>0</v>
      </c>
      <c r="L271" s="2">
        <f t="shared" si="52"/>
        <v>0</v>
      </c>
      <c r="M271" s="2">
        <f t="shared" si="53"/>
        <v>1</v>
      </c>
      <c r="N271">
        <f t="shared" si="54"/>
        <v>-8.4735657036468037</v>
      </c>
    </row>
    <row r="272" spans="1:14" x14ac:dyDescent="0.3">
      <c r="A272" s="1">
        <v>39091</v>
      </c>
      <c r="B272">
        <v>55.64</v>
      </c>
      <c r="C272">
        <v>56.74</v>
      </c>
      <c r="D272">
        <f t="shared" si="44"/>
        <v>2</v>
      </c>
      <c r="E272" s="1">
        <f t="shared" si="46"/>
        <v>39084</v>
      </c>
      <c r="F272" s="1">
        <f t="shared" si="48"/>
        <v>39083</v>
      </c>
      <c r="G272" s="1">
        <f t="shared" si="49"/>
        <v>39082</v>
      </c>
      <c r="H272" s="1">
        <f t="shared" si="50"/>
        <v>39081</v>
      </c>
      <c r="I272" s="2">
        <f t="shared" si="51"/>
        <v>61.05</v>
      </c>
      <c r="J272">
        <f t="shared" si="45"/>
        <v>0</v>
      </c>
      <c r="K272" s="2">
        <f t="shared" si="47"/>
        <v>0</v>
      </c>
      <c r="L272" s="2">
        <f t="shared" si="52"/>
        <v>0</v>
      </c>
      <c r="M272" s="2">
        <f t="shared" si="53"/>
        <v>1</v>
      </c>
      <c r="N272">
        <f t="shared" si="54"/>
        <v>-9.2790833501471432</v>
      </c>
    </row>
    <row r="273" spans="1:14" x14ac:dyDescent="0.3">
      <c r="A273" s="1">
        <v>39092</v>
      </c>
      <c r="B273">
        <v>54.96</v>
      </c>
      <c r="D273">
        <f t="shared" si="44"/>
        <v>3</v>
      </c>
      <c r="E273" s="1">
        <f t="shared" si="46"/>
        <v>39085</v>
      </c>
      <c r="F273" s="1">
        <f t="shared" si="48"/>
        <v>39084</v>
      </c>
      <c r="G273" s="1">
        <f t="shared" si="49"/>
        <v>39083</v>
      </c>
      <c r="H273" s="1">
        <f t="shared" si="50"/>
        <v>39082</v>
      </c>
      <c r="I273" s="2">
        <f t="shared" si="51"/>
        <v>58.32</v>
      </c>
      <c r="J273">
        <f t="shared" si="45"/>
        <v>56.74</v>
      </c>
      <c r="K273" s="2">
        <f t="shared" si="47"/>
        <v>56.74</v>
      </c>
      <c r="L273" s="2">
        <f t="shared" si="52"/>
        <v>55.64</v>
      </c>
      <c r="M273" s="2">
        <f t="shared" si="53"/>
        <v>0.98061332393373279</v>
      </c>
      <c r="N273">
        <f t="shared" si="54"/>
        <v>-7.8916502111771925</v>
      </c>
    </row>
    <row r="274" spans="1:14" x14ac:dyDescent="0.3">
      <c r="A274" s="1">
        <v>39093</v>
      </c>
      <c r="B274">
        <v>52.84</v>
      </c>
      <c r="D274">
        <f t="shared" si="44"/>
        <v>4</v>
      </c>
      <c r="E274" s="1">
        <f t="shared" si="46"/>
        <v>39086</v>
      </c>
      <c r="F274" s="1">
        <f t="shared" si="48"/>
        <v>39085</v>
      </c>
      <c r="G274" s="1">
        <f t="shared" si="49"/>
        <v>39084</v>
      </c>
      <c r="H274" s="1">
        <f t="shared" si="50"/>
        <v>39083</v>
      </c>
      <c r="I274" s="2">
        <f t="shared" si="51"/>
        <v>55.59</v>
      </c>
      <c r="J274">
        <f t="shared" si="45"/>
        <v>0</v>
      </c>
      <c r="K274" s="2">
        <f t="shared" si="47"/>
        <v>56.74</v>
      </c>
      <c r="L274" s="2">
        <f t="shared" si="52"/>
        <v>55.64</v>
      </c>
      <c r="M274" s="2">
        <f t="shared" si="53"/>
        <v>0.98061332393373279</v>
      </c>
      <c r="N274">
        <f t="shared" si="54"/>
        <v>-7.0311911636716653</v>
      </c>
    </row>
    <row r="275" spans="1:14" x14ac:dyDescent="0.3">
      <c r="A275" s="1">
        <v>39094</v>
      </c>
      <c r="B275">
        <v>53.87</v>
      </c>
      <c r="D275">
        <f t="shared" si="44"/>
        <v>5</v>
      </c>
      <c r="E275" s="1">
        <f t="shared" si="46"/>
        <v>39087</v>
      </c>
      <c r="F275" s="1">
        <f t="shared" si="48"/>
        <v>39086</v>
      </c>
      <c r="G275" s="1">
        <f t="shared" si="49"/>
        <v>39085</v>
      </c>
      <c r="H275" s="1">
        <f t="shared" si="50"/>
        <v>39084</v>
      </c>
      <c r="I275" s="2">
        <f t="shared" si="51"/>
        <v>56.31</v>
      </c>
      <c r="J275">
        <f t="shared" si="45"/>
        <v>0</v>
      </c>
      <c r="K275" s="2">
        <f t="shared" si="47"/>
        <v>56.74</v>
      </c>
      <c r="L275" s="2">
        <f t="shared" si="52"/>
        <v>55.64</v>
      </c>
      <c r="M275" s="2">
        <f t="shared" si="53"/>
        <v>0.98061332393373279</v>
      </c>
      <c r="N275">
        <f t="shared" si="54"/>
        <v>-6.3875464899548016</v>
      </c>
    </row>
    <row r="276" spans="1:14" x14ac:dyDescent="0.3">
      <c r="A276" s="1">
        <v>39098</v>
      </c>
      <c r="B276">
        <v>51.96</v>
      </c>
      <c r="D276">
        <f t="shared" si="44"/>
        <v>2</v>
      </c>
      <c r="E276" s="1">
        <f t="shared" si="46"/>
        <v>39091</v>
      </c>
      <c r="F276" s="1">
        <f t="shared" si="48"/>
        <v>39090</v>
      </c>
      <c r="G276" s="1">
        <f t="shared" si="49"/>
        <v>39089</v>
      </c>
      <c r="H276" s="1">
        <f t="shared" si="50"/>
        <v>39088</v>
      </c>
      <c r="I276" s="2">
        <f t="shared" si="51"/>
        <v>55.64</v>
      </c>
      <c r="J276">
        <f t="shared" si="45"/>
        <v>0</v>
      </c>
      <c r="K276" s="2">
        <f t="shared" si="47"/>
        <v>56.74</v>
      </c>
      <c r="L276" s="2">
        <f t="shared" si="52"/>
        <v>55.64</v>
      </c>
      <c r="M276" s="2">
        <f t="shared" si="53"/>
        <v>0.98061332393373279</v>
      </c>
      <c r="N276">
        <f t="shared" si="54"/>
        <v>-8.800523757830641</v>
      </c>
    </row>
    <row r="277" spans="1:14" x14ac:dyDescent="0.3">
      <c r="A277" s="1">
        <v>39099</v>
      </c>
      <c r="B277">
        <v>53.13</v>
      </c>
      <c r="D277">
        <f t="shared" si="44"/>
        <v>3</v>
      </c>
      <c r="E277" s="1">
        <f t="shared" si="46"/>
        <v>39092</v>
      </c>
      <c r="F277" s="1">
        <f t="shared" si="48"/>
        <v>39091</v>
      </c>
      <c r="G277" s="1">
        <f t="shared" si="49"/>
        <v>39090</v>
      </c>
      <c r="H277" s="1">
        <f t="shared" si="50"/>
        <v>39089</v>
      </c>
      <c r="I277" s="2">
        <f t="shared" si="51"/>
        <v>54.96</v>
      </c>
      <c r="J277">
        <f t="shared" si="45"/>
        <v>0</v>
      </c>
      <c r="K277" s="2">
        <f t="shared" si="47"/>
        <v>0</v>
      </c>
      <c r="L277" s="2">
        <f t="shared" si="52"/>
        <v>0</v>
      </c>
      <c r="M277" s="2">
        <f t="shared" si="53"/>
        <v>1</v>
      </c>
      <c r="N277">
        <f t="shared" si="54"/>
        <v>-3.3863907451242041</v>
      </c>
    </row>
    <row r="278" spans="1:14" x14ac:dyDescent="0.3">
      <c r="A278" s="1">
        <v>39100</v>
      </c>
      <c r="B278">
        <v>51.81</v>
      </c>
      <c r="D278">
        <f t="shared" si="44"/>
        <v>4</v>
      </c>
      <c r="E278" s="1">
        <f t="shared" si="46"/>
        <v>39093</v>
      </c>
      <c r="F278" s="1">
        <f t="shared" si="48"/>
        <v>39092</v>
      </c>
      <c r="G278" s="1">
        <f t="shared" si="49"/>
        <v>39091</v>
      </c>
      <c r="H278" s="1">
        <f t="shared" si="50"/>
        <v>39090</v>
      </c>
      <c r="I278" s="2">
        <f t="shared" si="51"/>
        <v>52.84</v>
      </c>
      <c r="J278">
        <f t="shared" si="45"/>
        <v>0</v>
      </c>
      <c r="K278" s="2">
        <f t="shared" si="47"/>
        <v>0</v>
      </c>
      <c r="L278" s="2">
        <f t="shared" si="52"/>
        <v>0</v>
      </c>
      <c r="M278" s="2">
        <f t="shared" si="53"/>
        <v>1</v>
      </c>
      <c r="N278">
        <f t="shared" si="54"/>
        <v>-1.9685298827427704</v>
      </c>
    </row>
    <row r="279" spans="1:14" x14ac:dyDescent="0.3">
      <c r="A279" s="1">
        <v>39101</v>
      </c>
      <c r="B279">
        <v>53.4</v>
      </c>
      <c r="D279">
        <f t="shared" si="44"/>
        <v>5</v>
      </c>
      <c r="E279" s="1">
        <f t="shared" si="46"/>
        <v>39094</v>
      </c>
      <c r="F279" s="1">
        <f t="shared" si="48"/>
        <v>39093</v>
      </c>
      <c r="G279" s="1">
        <f t="shared" si="49"/>
        <v>39092</v>
      </c>
      <c r="H279" s="1">
        <f t="shared" si="50"/>
        <v>39091</v>
      </c>
      <c r="I279" s="2">
        <f t="shared" si="51"/>
        <v>53.87</v>
      </c>
      <c r="J279">
        <f t="shared" si="45"/>
        <v>0</v>
      </c>
      <c r="K279" s="2">
        <f t="shared" si="47"/>
        <v>0</v>
      </c>
      <c r="L279" s="2">
        <f t="shared" si="52"/>
        <v>0</v>
      </c>
      <c r="M279" s="2">
        <f t="shared" si="53"/>
        <v>1</v>
      </c>
      <c r="N279">
        <f t="shared" si="54"/>
        <v>-0.87629907262931572</v>
      </c>
    </row>
    <row r="280" spans="1:14" x14ac:dyDescent="0.3">
      <c r="A280" s="1">
        <v>39104</v>
      </c>
      <c r="B280">
        <v>52.58</v>
      </c>
      <c r="D280">
        <f t="shared" si="44"/>
        <v>1</v>
      </c>
      <c r="E280" s="1">
        <f t="shared" si="46"/>
        <v>39097</v>
      </c>
      <c r="F280" s="1">
        <f t="shared" si="48"/>
        <v>39096</v>
      </c>
      <c r="G280" s="1">
        <f t="shared" si="49"/>
        <v>39095</v>
      </c>
      <c r="H280" s="1">
        <f t="shared" si="50"/>
        <v>39094</v>
      </c>
      <c r="I280" s="2">
        <f t="shared" si="51"/>
        <v>53.87</v>
      </c>
      <c r="J280">
        <f t="shared" si="45"/>
        <v>0</v>
      </c>
      <c r="K280" s="2">
        <f t="shared" si="47"/>
        <v>0</v>
      </c>
      <c r="L280" s="2">
        <f t="shared" si="52"/>
        <v>0</v>
      </c>
      <c r="M280" s="2">
        <f t="shared" si="53"/>
        <v>1</v>
      </c>
      <c r="N280">
        <f t="shared" si="54"/>
        <v>-2.4237917390707269</v>
      </c>
    </row>
    <row r="281" spans="1:14" x14ac:dyDescent="0.3">
      <c r="A281" s="1">
        <v>39105</v>
      </c>
      <c r="B281">
        <v>55.04</v>
      </c>
      <c r="D281">
        <f t="shared" si="44"/>
        <v>2</v>
      </c>
      <c r="E281" s="1">
        <f t="shared" si="46"/>
        <v>39098</v>
      </c>
      <c r="F281" s="1">
        <f t="shared" si="48"/>
        <v>39097</v>
      </c>
      <c r="G281" s="1">
        <f t="shared" si="49"/>
        <v>39096</v>
      </c>
      <c r="H281" s="1">
        <f t="shared" si="50"/>
        <v>39095</v>
      </c>
      <c r="I281" s="2">
        <f t="shared" si="51"/>
        <v>51.96</v>
      </c>
      <c r="J281">
        <f t="shared" si="45"/>
        <v>0</v>
      </c>
      <c r="K281" s="2">
        <f t="shared" si="47"/>
        <v>0</v>
      </c>
      <c r="L281" s="2">
        <f t="shared" si="52"/>
        <v>0</v>
      </c>
      <c r="M281" s="2">
        <f t="shared" si="53"/>
        <v>1</v>
      </c>
      <c r="N281">
        <f t="shared" si="54"/>
        <v>5.758600182268931</v>
      </c>
    </row>
    <row r="282" spans="1:14" x14ac:dyDescent="0.3">
      <c r="A282" s="1">
        <v>39106</v>
      </c>
      <c r="B282">
        <v>55.37</v>
      </c>
      <c r="D282">
        <f t="shared" si="44"/>
        <v>3</v>
      </c>
      <c r="E282" s="1">
        <f t="shared" si="46"/>
        <v>39099</v>
      </c>
      <c r="F282" s="1">
        <f t="shared" si="48"/>
        <v>39098</v>
      </c>
      <c r="G282" s="1">
        <f t="shared" si="49"/>
        <v>39097</v>
      </c>
      <c r="H282" s="1">
        <f t="shared" si="50"/>
        <v>39096</v>
      </c>
      <c r="I282" s="2">
        <f t="shared" si="51"/>
        <v>53.13</v>
      </c>
      <c r="J282">
        <f t="shared" si="45"/>
        <v>0</v>
      </c>
      <c r="K282" s="2">
        <f t="shared" si="47"/>
        <v>0</v>
      </c>
      <c r="L282" s="2">
        <f t="shared" si="52"/>
        <v>0</v>
      </c>
      <c r="M282" s="2">
        <f t="shared" si="53"/>
        <v>1</v>
      </c>
      <c r="N282">
        <f t="shared" si="54"/>
        <v>4.1296190372023851</v>
      </c>
    </row>
    <row r="283" spans="1:14" x14ac:dyDescent="0.3">
      <c r="A283" s="1">
        <v>39107</v>
      </c>
      <c r="B283">
        <v>54.23</v>
      </c>
      <c r="D283">
        <f t="shared" si="44"/>
        <v>4</v>
      </c>
      <c r="E283" s="1">
        <f t="shared" si="46"/>
        <v>39100</v>
      </c>
      <c r="F283" s="1">
        <f t="shared" si="48"/>
        <v>39099</v>
      </c>
      <c r="G283" s="1">
        <f t="shared" si="49"/>
        <v>39098</v>
      </c>
      <c r="H283" s="1">
        <f t="shared" si="50"/>
        <v>39097</v>
      </c>
      <c r="I283" s="2">
        <f t="shared" si="51"/>
        <v>51.81</v>
      </c>
      <c r="J283">
        <f t="shared" si="45"/>
        <v>0</v>
      </c>
      <c r="K283" s="2">
        <f t="shared" si="47"/>
        <v>0</v>
      </c>
      <c r="L283" s="2">
        <f t="shared" si="52"/>
        <v>0</v>
      </c>
      <c r="M283" s="2">
        <f t="shared" si="53"/>
        <v>1</v>
      </c>
      <c r="N283">
        <f t="shared" si="54"/>
        <v>4.5651080026272348</v>
      </c>
    </row>
    <row r="284" spans="1:14" x14ac:dyDescent="0.3">
      <c r="A284" s="1">
        <v>39108</v>
      </c>
      <c r="B284">
        <v>55.42</v>
      </c>
      <c r="D284">
        <f t="shared" si="44"/>
        <v>5</v>
      </c>
      <c r="E284" s="1">
        <f t="shared" si="46"/>
        <v>39101</v>
      </c>
      <c r="F284" s="1">
        <f t="shared" si="48"/>
        <v>39100</v>
      </c>
      <c r="G284" s="1">
        <f t="shared" si="49"/>
        <v>39099</v>
      </c>
      <c r="H284" s="1">
        <f t="shared" si="50"/>
        <v>39098</v>
      </c>
      <c r="I284" s="2">
        <f t="shared" si="51"/>
        <v>53.4</v>
      </c>
      <c r="J284">
        <f t="shared" si="45"/>
        <v>0</v>
      </c>
      <c r="K284" s="2">
        <f t="shared" si="47"/>
        <v>0</v>
      </c>
      <c r="L284" s="2">
        <f t="shared" si="52"/>
        <v>0</v>
      </c>
      <c r="M284" s="2">
        <f t="shared" si="53"/>
        <v>1</v>
      </c>
      <c r="N284">
        <f t="shared" si="54"/>
        <v>3.7129793468683268</v>
      </c>
    </row>
    <row r="285" spans="1:14" x14ac:dyDescent="0.3">
      <c r="A285" s="1">
        <v>39111</v>
      </c>
      <c r="B285">
        <v>54.01</v>
      </c>
      <c r="D285">
        <f t="shared" si="44"/>
        <v>1</v>
      </c>
      <c r="E285" s="1">
        <f t="shared" si="46"/>
        <v>39104</v>
      </c>
      <c r="F285" s="1">
        <f t="shared" si="48"/>
        <v>39103</v>
      </c>
      <c r="G285" s="1">
        <f t="shared" si="49"/>
        <v>39102</v>
      </c>
      <c r="H285" s="1">
        <f t="shared" si="50"/>
        <v>39101</v>
      </c>
      <c r="I285" s="2">
        <f t="shared" si="51"/>
        <v>52.58</v>
      </c>
      <c r="J285">
        <f t="shared" si="45"/>
        <v>0</v>
      </c>
      <c r="K285" s="2">
        <f t="shared" si="47"/>
        <v>0</v>
      </c>
      <c r="L285" s="2">
        <f t="shared" si="52"/>
        <v>0</v>
      </c>
      <c r="M285" s="2">
        <f t="shared" si="53"/>
        <v>1</v>
      </c>
      <c r="N285">
        <f t="shared" si="54"/>
        <v>2.6833395303064536</v>
      </c>
    </row>
    <row r="286" spans="1:14" x14ac:dyDescent="0.3">
      <c r="A286" s="1">
        <v>39112</v>
      </c>
      <c r="B286">
        <v>56.97</v>
      </c>
      <c r="D286">
        <f t="shared" si="44"/>
        <v>2</v>
      </c>
      <c r="E286" s="1">
        <f t="shared" si="46"/>
        <v>39105</v>
      </c>
      <c r="F286" s="1">
        <f t="shared" si="48"/>
        <v>39104</v>
      </c>
      <c r="G286" s="1">
        <f t="shared" si="49"/>
        <v>39103</v>
      </c>
      <c r="H286" s="1">
        <f t="shared" si="50"/>
        <v>39102</v>
      </c>
      <c r="I286" s="2">
        <f t="shared" si="51"/>
        <v>55.04</v>
      </c>
      <c r="J286">
        <f t="shared" si="45"/>
        <v>0</v>
      </c>
      <c r="K286" s="2">
        <f t="shared" si="47"/>
        <v>0</v>
      </c>
      <c r="L286" s="2">
        <f t="shared" si="52"/>
        <v>0</v>
      </c>
      <c r="M286" s="2">
        <f t="shared" si="53"/>
        <v>1</v>
      </c>
      <c r="N286">
        <f t="shared" si="54"/>
        <v>3.4464619867216002</v>
      </c>
    </row>
    <row r="287" spans="1:14" x14ac:dyDescent="0.3">
      <c r="A287" s="1">
        <v>39113</v>
      </c>
      <c r="B287">
        <v>58.14</v>
      </c>
      <c r="D287">
        <f t="shared" si="44"/>
        <v>3</v>
      </c>
      <c r="E287" s="1">
        <f t="shared" si="46"/>
        <v>39106</v>
      </c>
      <c r="F287" s="1">
        <f t="shared" si="48"/>
        <v>39105</v>
      </c>
      <c r="G287" s="1">
        <f t="shared" si="49"/>
        <v>39104</v>
      </c>
      <c r="H287" s="1">
        <f t="shared" si="50"/>
        <v>39103</v>
      </c>
      <c r="I287" s="2">
        <f t="shared" si="51"/>
        <v>55.37</v>
      </c>
      <c r="J287">
        <f t="shared" si="45"/>
        <v>0</v>
      </c>
      <c r="K287" s="2">
        <f t="shared" si="47"/>
        <v>0</v>
      </c>
      <c r="L287" s="2">
        <f t="shared" si="52"/>
        <v>0</v>
      </c>
      <c r="M287" s="2">
        <f t="shared" si="53"/>
        <v>1</v>
      </c>
      <c r="N287">
        <f t="shared" si="54"/>
        <v>4.8815964295854126</v>
      </c>
    </row>
    <row r="288" spans="1:14" x14ac:dyDescent="0.3">
      <c r="A288" s="1">
        <v>39114</v>
      </c>
      <c r="B288">
        <v>57.3</v>
      </c>
      <c r="D288">
        <f t="shared" si="44"/>
        <v>4</v>
      </c>
      <c r="E288" s="1">
        <f t="shared" si="46"/>
        <v>39107</v>
      </c>
      <c r="F288" s="1">
        <f t="shared" si="48"/>
        <v>39106</v>
      </c>
      <c r="G288" s="1">
        <f t="shared" si="49"/>
        <v>39105</v>
      </c>
      <c r="H288" s="1">
        <f t="shared" si="50"/>
        <v>39104</v>
      </c>
      <c r="I288" s="2">
        <f t="shared" si="51"/>
        <v>54.23</v>
      </c>
      <c r="J288">
        <f t="shared" si="45"/>
        <v>0</v>
      </c>
      <c r="K288" s="2">
        <f t="shared" si="47"/>
        <v>0</v>
      </c>
      <c r="L288" s="2">
        <f t="shared" si="52"/>
        <v>0</v>
      </c>
      <c r="M288" s="2">
        <f t="shared" si="53"/>
        <v>1</v>
      </c>
      <c r="N288">
        <f t="shared" si="54"/>
        <v>5.506636286772471</v>
      </c>
    </row>
    <row r="289" spans="1:14" x14ac:dyDescent="0.3">
      <c r="A289" s="1">
        <v>39115</v>
      </c>
      <c r="B289">
        <v>59.02</v>
      </c>
      <c r="D289">
        <f t="shared" si="44"/>
        <v>5</v>
      </c>
      <c r="E289" s="1">
        <f t="shared" si="46"/>
        <v>39108</v>
      </c>
      <c r="F289" s="1">
        <f t="shared" si="48"/>
        <v>39107</v>
      </c>
      <c r="G289" s="1">
        <f t="shared" si="49"/>
        <v>39106</v>
      </c>
      <c r="H289" s="1">
        <f t="shared" si="50"/>
        <v>39105</v>
      </c>
      <c r="I289" s="2">
        <f t="shared" si="51"/>
        <v>55.42</v>
      </c>
      <c r="J289">
        <f t="shared" si="45"/>
        <v>0</v>
      </c>
      <c r="K289" s="2">
        <f t="shared" si="47"/>
        <v>0</v>
      </c>
      <c r="L289" s="2">
        <f t="shared" si="52"/>
        <v>0</v>
      </c>
      <c r="M289" s="2">
        <f t="shared" si="53"/>
        <v>1</v>
      </c>
      <c r="N289">
        <f t="shared" si="54"/>
        <v>6.2935830079960979</v>
      </c>
    </row>
    <row r="290" spans="1:14" x14ac:dyDescent="0.3">
      <c r="A290" s="1">
        <v>39118</v>
      </c>
      <c r="B290">
        <v>58.74</v>
      </c>
      <c r="D290">
        <f t="shared" si="44"/>
        <v>1</v>
      </c>
      <c r="E290" s="1">
        <f t="shared" si="46"/>
        <v>39111</v>
      </c>
      <c r="F290" s="1">
        <f t="shared" si="48"/>
        <v>39110</v>
      </c>
      <c r="G290" s="1">
        <f t="shared" si="49"/>
        <v>39109</v>
      </c>
      <c r="H290" s="1">
        <f t="shared" si="50"/>
        <v>39108</v>
      </c>
      <c r="I290" s="2">
        <f t="shared" si="51"/>
        <v>54.01</v>
      </c>
      <c r="J290">
        <f t="shared" si="45"/>
        <v>0</v>
      </c>
      <c r="K290" s="2">
        <f t="shared" si="47"/>
        <v>0</v>
      </c>
      <c r="L290" s="2">
        <f t="shared" si="52"/>
        <v>0</v>
      </c>
      <c r="M290" s="2">
        <f t="shared" si="53"/>
        <v>1</v>
      </c>
      <c r="N290">
        <f t="shared" si="54"/>
        <v>8.3951711165674414</v>
      </c>
    </row>
    <row r="291" spans="1:14" x14ac:dyDescent="0.3">
      <c r="A291" s="1">
        <v>39119</v>
      </c>
      <c r="B291">
        <v>58.88</v>
      </c>
      <c r="D291">
        <f t="shared" si="44"/>
        <v>2</v>
      </c>
      <c r="E291" s="1">
        <f t="shared" si="46"/>
        <v>39112</v>
      </c>
      <c r="F291" s="1">
        <f t="shared" si="48"/>
        <v>39111</v>
      </c>
      <c r="G291" s="1">
        <f t="shared" si="49"/>
        <v>39110</v>
      </c>
      <c r="H291" s="1">
        <f t="shared" si="50"/>
        <v>39109</v>
      </c>
      <c r="I291" s="2">
        <f t="shared" si="51"/>
        <v>56.97</v>
      </c>
      <c r="J291">
        <f t="shared" si="45"/>
        <v>0</v>
      </c>
      <c r="K291" s="2">
        <f t="shared" si="47"/>
        <v>0</v>
      </c>
      <c r="L291" s="2">
        <f t="shared" si="52"/>
        <v>0</v>
      </c>
      <c r="M291" s="2">
        <f t="shared" si="53"/>
        <v>1</v>
      </c>
      <c r="N291">
        <f t="shared" si="54"/>
        <v>3.2976660928316734</v>
      </c>
    </row>
    <row r="292" spans="1:14" x14ac:dyDescent="0.3">
      <c r="A292" s="1">
        <v>39120</v>
      </c>
      <c r="B292">
        <v>57.71</v>
      </c>
      <c r="D292">
        <f t="shared" si="44"/>
        <v>3</v>
      </c>
      <c r="E292" s="1">
        <f t="shared" si="46"/>
        <v>39113</v>
      </c>
      <c r="F292" s="1">
        <f t="shared" si="48"/>
        <v>39112</v>
      </c>
      <c r="G292" s="1">
        <f t="shared" si="49"/>
        <v>39111</v>
      </c>
      <c r="H292" s="1">
        <f t="shared" si="50"/>
        <v>39110</v>
      </c>
      <c r="I292" s="2">
        <f t="shared" si="51"/>
        <v>58.14</v>
      </c>
      <c r="J292">
        <f t="shared" si="45"/>
        <v>0</v>
      </c>
      <c r="K292" s="2">
        <f t="shared" si="47"/>
        <v>0</v>
      </c>
      <c r="L292" s="2">
        <f t="shared" si="52"/>
        <v>0</v>
      </c>
      <c r="M292" s="2">
        <f t="shared" si="53"/>
        <v>1</v>
      </c>
      <c r="N292">
        <f t="shared" si="54"/>
        <v>-0.74234264078547718</v>
      </c>
    </row>
    <row r="293" spans="1:14" x14ac:dyDescent="0.3">
      <c r="A293" s="1">
        <v>39121</v>
      </c>
      <c r="B293">
        <v>59.71</v>
      </c>
      <c r="D293">
        <f t="shared" si="44"/>
        <v>4</v>
      </c>
      <c r="E293" s="1">
        <f t="shared" si="46"/>
        <v>39114</v>
      </c>
      <c r="F293" s="1">
        <f t="shared" si="48"/>
        <v>39113</v>
      </c>
      <c r="G293" s="1">
        <f t="shared" si="49"/>
        <v>39112</v>
      </c>
      <c r="H293" s="1">
        <f t="shared" si="50"/>
        <v>39111</v>
      </c>
      <c r="I293" s="2">
        <f t="shared" si="51"/>
        <v>57.3</v>
      </c>
      <c r="J293">
        <f t="shared" si="45"/>
        <v>0</v>
      </c>
      <c r="K293" s="2">
        <f t="shared" si="47"/>
        <v>0</v>
      </c>
      <c r="L293" s="2">
        <f t="shared" si="52"/>
        <v>0</v>
      </c>
      <c r="M293" s="2">
        <f t="shared" si="53"/>
        <v>1</v>
      </c>
      <c r="N293">
        <f t="shared" si="54"/>
        <v>4.1198886838207196</v>
      </c>
    </row>
    <row r="294" spans="1:14" x14ac:dyDescent="0.3">
      <c r="A294" s="1">
        <v>39122</v>
      </c>
      <c r="B294">
        <v>59.89</v>
      </c>
      <c r="C294">
        <v>60.63</v>
      </c>
      <c r="D294">
        <f t="shared" si="44"/>
        <v>5</v>
      </c>
      <c r="E294" s="1">
        <f t="shared" si="46"/>
        <v>39115</v>
      </c>
      <c r="F294" s="1">
        <f t="shared" si="48"/>
        <v>39114</v>
      </c>
      <c r="G294" s="1">
        <f t="shared" si="49"/>
        <v>39113</v>
      </c>
      <c r="H294" s="1">
        <f t="shared" si="50"/>
        <v>39112</v>
      </c>
      <c r="I294" s="2">
        <f t="shared" si="51"/>
        <v>59.02</v>
      </c>
      <c r="J294">
        <f t="shared" si="45"/>
        <v>0</v>
      </c>
      <c r="K294" s="2">
        <f t="shared" si="47"/>
        <v>0</v>
      </c>
      <c r="L294" s="2">
        <f t="shared" si="52"/>
        <v>0</v>
      </c>
      <c r="M294" s="2">
        <f t="shared" si="53"/>
        <v>1</v>
      </c>
      <c r="N294">
        <f t="shared" si="54"/>
        <v>1.4633176761577535</v>
      </c>
    </row>
    <row r="295" spans="1:14" x14ac:dyDescent="0.3">
      <c r="A295" s="1">
        <v>39125</v>
      </c>
      <c r="B295">
        <v>58.63</v>
      </c>
      <c r="D295">
        <f t="shared" si="44"/>
        <v>1</v>
      </c>
      <c r="E295" s="1">
        <f t="shared" si="46"/>
        <v>39118</v>
      </c>
      <c r="F295" s="1">
        <f t="shared" si="48"/>
        <v>39117</v>
      </c>
      <c r="G295" s="1">
        <f t="shared" si="49"/>
        <v>39116</v>
      </c>
      <c r="H295" s="1">
        <f t="shared" si="50"/>
        <v>39115</v>
      </c>
      <c r="I295" s="2">
        <f t="shared" si="51"/>
        <v>58.74</v>
      </c>
      <c r="J295">
        <f t="shared" si="45"/>
        <v>60.63</v>
      </c>
      <c r="K295" s="2">
        <f t="shared" si="47"/>
        <v>60.63</v>
      </c>
      <c r="L295" s="2">
        <f t="shared" si="52"/>
        <v>59.89</v>
      </c>
      <c r="M295" s="2">
        <f t="shared" si="53"/>
        <v>0.98779482104568694</v>
      </c>
      <c r="N295">
        <f t="shared" si="54"/>
        <v>-1.4154688601618592</v>
      </c>
    </row>
    <row r="296" spans="1:14" x14ac:dyDescent="0.3">
      <c r="A296" s="1">
        <v>39126</v>
      </c>
      <c r="B296">
        <v>59.85</v>
      </c>
      <c r="D296">
        <f t="shared" si="44"/>
        <v>2</v>
      </c>
      <c r="E296" s="1">
        <f t="shared" si="46"/>
        <v>39119</v>
      </c>
      <c r="F296" s="1">
        <f t="shared" si="48"/>
        <v>39118</v>
      </c>
      <c r="G296" s="1">
        <f t="shared" si="49"/>
        <v>39117</v>
      </c>
      <c r="H296" s="1">
        <f t="shared" si="50"/>
        <v>39116</v>
      </c>
      <c r="I296" s="2">
        <f t="shared" si="51"/>
        <v>58.88</v>
      </c>
      <c r="J296">
        <f t="shared" si="45"/>
        <v>0</v>
      </c>
      <c r="K296" s="2">
        <f t="shared" si="47"/>
        <v>60.63</v>
      </c>
      <c r="L296" s="2">
        <f t="shared" si="52"/>
        <v>59.89</v>
      </c>
      <c r="M296" s="2">
        <f t="shared" si="53"/>
        <v>0.98779482104568694</v>
      </c>
      <c r="N296">
        <f t="shared" si="54"/>
        <v>0.40596837760929327</v>
      </c>
    </row>
    <row r="297" spans="1:14" x14ac:dyDescent="0.3">
      <c r="A297" s="1">
        <v>39127</v>
      </c>
      <c r="B297">
        <v>58.57</v>
      </c>
      <c r="D297">
        <f t="shared" si="44"/>
        <v>3</v>
      </c>
      <c r="E297" s="1">
        <f t="shared" si="46"/>
        <v>39120</v>
      </c>
      <c r="F297" s="1">
        <f t="shared" si="48"/>
        <v>39119</v>
      </c>
      <c r="G297" s="1">
        <f t="shared" si="49"/>
        <v>39118</v>
      </c>
      <c r="H297" s="1">
        <f t="shared" si="50"/>
        <v>39117</v>
      </c>
      <c r="I297" s="2">
        <f t="shared" si="51"/>
        <v>57.71</v>
      </c>
      <c r="J297">
        <f t="shared" si="45"/>
        <v>0</v>
      </c>
      <c r="K297" s="2">
        <f t="shared" si="47"/>
        <v>60.63</v>
      </c>
      <c r="L297" s="2">
        <f t="shared" si="52"/>
        <v>59.89</v>
      </c>
      <c r="M297" s="2">
        <f t="shared" si="53"/>
        <v>0.98779482104568694</v>
      </c>
      <c r="N297">
        <f t="shared" si="54"/>
        <v>0.25118775715474523</v>
      </c>
    </row>
    <row r="298" spans="1:14" x14ac:dyDescent="0.3">
      <c r="A298" s="1">
        <v>39128</v>
      </c>
      <c r="B298">
        <v>58.51</v>
      </c>
      <c r="D298">
        <f t="shared" si="44"/>
        <v>4</v>
      </c>
      <c r="E298" s="1">
        <f t="shared" si="46"/>
        <v>39121</v>
      </c>
      <c r="F298" s="1">
        <f t="shared" si="48"/>
        <v>39120</v>
      </c>
      <c r="G298" s="1">
        <f t="shared" si="49"/>
        <v>39119</v>
      </c>
      <c r="H298" s="1">
        <f t="shared" si="50"/>
        <v>39118</v>
      </c>
      <c r="I298" s="2">
        <f t="shared" si="51"/>
        <v>59.71</v>
      </c>
      <c r="J298">
        <f t="shared" si="45"/>
        <v>0</v>
      </c>
      <c r="K298" s="2">
        <f t="shared" si="47"/>
        <v>60.63</v>
      </c>
      <c r="L298" s="2">
        <f t="shared" si="52"/>
        <v>59.89</v>
      </c>
      <c r="M298" s="2">
        <f t="shared" si="53"/>
        <v>0.98779482104568694</v>
      </c>
      <c r="N298">
        <f t="shared" si="54"/>
        <v>-3.2582104566024608</v>
      </c>
    </row>
    <row r="299" spans="1:14" x14ac:dyDescent="0.3">
      <c r="A299" s="1">
        <v>39129</v>
      </c>
      <c r="B299">
        <v>59.86</v>
      </c>
      <c r="D299">
        <f t="shared" si="44"/>
        <v>5</v>
      </c>
      <c r="E299" s="1">
        <f t="shared" si="46"/>
        <v>39122</v>
      </c>
      <c r="F299" s="1">
        <f t="shared" si="48"/>
        <v>39121</v>
      </c>
      <c r="G299" s="1">
        <f t="shared" si="49"/>
        <v>39120</v>
      </c>
      <c r="H299" s="1">
        <f t="shared" si="50"/>
        <v>39119</v>
      </c>
      <c r="I299" s="2">
        <f t="shared" si="51"/>
        <v>59.89</v>
      </c>
      <c r="J299">
        <f t="shared" si="45"/>
        <v>0</v>
      </c>
      <c r="K299" s="2">
        <f t="shared" si="47"/>
        <v>60.63</v>
      </c>
      <c r="L299" s="2">
        <f t="shared" si="52"/>
        <v>59.89</v>
      </c>
      <c r="M299" s="2">
        <f t="shared" si="53"/>
        <v>0.98779482104568694</v>
      </c>
      <c r="N299">
        <f t="shared" si="54"/>
        <v>-1.2781317659086557</v>
      </c>
    </row>
    <row r="300" spans="1:14" x14ac:dyDescent="0.3">
      <c r="A300" s="1">
        <v>39133</v>
      </c>
      <c r="B300">
        <v>58.85</v>
      </c>
      <c r="D300">
        <f t="shared" si="44"/>
        <v>2</v>
      </c>
      <c r="E300" s="1">
        <f t="shared" si="46"/>
        <v>39126</v>
      </c>
      <c r="F300" s="1">
        <f t="shared" si="48"/>
        <v>39125</v>
      </c>
      <c r="G300" s="1">
        <f t="shared" si="49"/>
        <v>39124</v>
      </c>
      <c r="H300" s="1">
        <f t="shared" si="50"/>
        <v>39123</v>
      </c>
      <c r="I300" s="2">
        <f t="shared" si="51"/>
        <v>59.85</v>
      </c>
      <c r="J300">
        <f t="shared" si="45"/>
        <v>0</v>
      </c>
      <c r="K300" s="2">
        <f t="shared" si="47"/>
        <v>0</v>
      </c>
      <c r="L300" s="2">
        <f t="shared" si="52"/>
        <v>0</v>
      </c>
      <c r="M300" s="2">
        <f t="shared" si="53"/>
        <v>1</v>
      </c>
      <c r="N300">
        <f t="shared" si="54"/>
        <v>-1.6849598297696431</v>
      </c>
    </row>
    <row r="301" spans="1:14" x14ac:dyDescent="0.3">
      <c r="A301" s="1">
        <v>39134</v>
      </c>
      <c r="B301">
        <v>60.07</v>
      </c>
      <c r="D301">
        <f t="shared" si="44"/>
        <v>3</v>
      </c>
      <c r="E301" s="1">
        <f t="shared" si="46"/>
        <v>39127</v>
      </c>
      <c r="F301" s="1">
        <f t="shared" si="48"/>
        <v>39126</v>
      </c>
      <c r="G301" s="1">
        <f t="shared" si="49"/>
        <v>39125</v>
      </c>
      <c r="H301" s="1">
        <f t="shared" si="50"/>
        <v>39124</v>
      </c>
      <c r="I301" s="2">
        <f t="shared" si="51"/>
        <v>58.57</v>
      </c>
      <c r="J301">
        <f t="shared" si="45"/>
        <v>0</v>
      </c>
      <c r="K301" s="2">
        <f t="shared" si="47"/>
        <v>0</v>
      </c>
      <c r="L301" s="2">
        <f t="shared" si="52"/>
        <v>0</v>
      </c>
      <c r="M301" s="2">
        <f t="shared" si="53"/>
        <v>1</v>
      </c>
      <c r="N301">
        <f t="shared" si="54"/>
        <v>2.5287928760379224</v>
      </c>
    </row>
    <row r="302" spans="1:14" x14ac:dyDescent="0.3">
      <c r="A302" s="1">
        <v>39135</v>
      </c>
      <c r="B302">
        <v>60.95</v>
      </c>
      <c r="D302">
        <f t="shared" si="44"/>
        <v>4</v>
      </c>
      <c r="E302" s="1">
        <f t="shared" si="46"/>
        <v>39128</v>
      </c>
      <c r="F302" s="1">
        <f t="shared" si="48"/>
        <v>39127</v>
      </c>
      <c r="G302" s="1">
        <f t="shared" si="49"/>
        <v>39126</v>
      </c>
      <c r="H302" s="1">
        <f t="shared" si="50"/>
        <v>39125</v>
      </c>
      <c r="I302" s="2">
        <f t="shared" si="51"/>
        <v>58.51</v>
      </c>
      <c r="J302">
        <f t="shared" si="45"/>
        <v>0</v>
      </c>
      <c r="K302" s="2">
        <f t="shared" si="47"/>
        <v>0</v>
      </c>
      <c r="L302" s="2">
        <f t="shared" si="52"/>
        <v>0</v>
      </c>
      <c r="M302" s="2">
        <f t="shared" si="53"/>
        <v>1</v>
      </c>
      <c r="N302">
        <f t="shared" si="54"/>
        <v>4.0856176127135919</v>
      </c>
    </row>
    <row r="303" spans="1:14" x14ac:dyDescent="0.3">
      <c r="A303" s="1">
        <v>39136</v>
      </c>
      <c r="B303">
        <v>61.14</v>
      </c>
      <c r="D303">
        <f t="shared" si="44"/>
        <v>5</v>
      </c>
      <c r="E303" s="1">
        <f t="shared" si="46"/>
        <v>39129</v>
      </c>
      <c r="F303" s="1">
        <f t="shared" si="48"/>
        <v>39128</v>
      </c>
      <c r="G303" s="1">
        <f t="shared" si="49"/>
        <v>39127</v>
      </c>
      <c r="H303" s="1">
        <f t="shared" si="50"/>
        <v>39126</v>
      </c>
      <c r="I303" s="2">
        <f t="shared" si="51"/>
        <v>59.86</v>
      </c>
      <c r="J303">
        <f t="shared" si="45"/>
        <v>0</v>
      </c>
      <c r="K303" s="2">
        <f t="shared" si="47"/>
        <v>0</v>
      </c>
      <c r="L303" s="2">
        <f t="shared" si="52"/>
        <v>0</v>
      </c>
      <c r="M303" s="2">
        <f t="shared" si="53"/>
        <v>1</v>
      </c>
      <c r="N303">
        <f t="shared" si="54"/>
        <v>2.1157814038135507</v>
      </c>
    </row>
    <row r="304" spans="1:14" x14ac:dyDescent="0.3">
      <c r="A304" s="1">
        <v>39139</v>
      </c>
      <c r="B304">
        <v>61.39</v>
      </c>
      <c r="D304">
        <f t="shared" si="44"/>
        <v>1</v>
      </c>
      <c r="E304" s="1">
        <f t="shared" si="46"/>
        <v>39132</v>
      </c>
      <c r="F304" s="1">
        <f t="shared" si="48"/>
        <v>39131</v>
      </c>
      <c r="G304" s="1">
        <f t="shared" si="49"/>
        <v>39130</v>
      </c>
      <c r="H304" s="1">
        <f t="shared" si="50"/>
        <v>39129</v>
      </c>
      <c r="I304" s="2">
        <f t="shared" si="51"/>
        <v>59.86</v>
      </c>
      <c r="J304">
        <f t="shared" si="45"/>
        <v>0</v>
      </c>
      <c r="K304" s="2">
        <f t="shared" si="47"/>
        <v>0</v>
      </c>
      <c r="L304" s="2">
        <f t="shared" si="52"/>
        <v>0</v>
      </c>
      <c r="M304" s="2">
        <f t="shared" si="53"/>
        <v>1</v>
      </c>
      <c r="N304">
        <f t="shared" si="54"/>
        <v>2.5238453014852182</v>
      </c>
    </row>
    <row r="305" spans="1:14" x14ac:dyDescent="0.3">
      <c r="A305" s="1">
        <v>39140</v>
      </c>
      <c r="B305">
        <v>61.46</v>
      </c>
      <c r="D305">
        <f t="shared" si="44"/>
        <v>2</v>
      </c>
      <c r="E305" s="1">
        <f t="shared" si="46"/>
        <v>39133</v>
      </c>
      <c r="F305" s="1">
        <f t="shared" si="48"/>
        <v>39132</v>
      </c>
      <c r="G305" s="1">
        <f t="shared" si="49"/>
        <v>39131</v>
      </c>
      <c r="H305" s="1">
        <f t="shared" si="50"/>
        <v>39130</v>
      </c>
      <c r="I305" s="2">
        <f t="shared" si="51"/>
        <v>58.85</v>
      </c>
      <c r="J305">
        <f t="shared" si="45"/>
        <v>0</v>
      </c>
      <c r="K305" s="2">
        <f t="shared" si="47"/>
        <v>0</v>
      </c>
      <c r="L305" s="2">
        <f t="shared" si="52"/>
        <v>0</v>
      </c>
      <c r="M305" s="2">
        <f t="shared" si="53"/>
        <v>1</v>
      </c>
      <c r="N305">
        <f t="shared" si="54"/>
        <v>4.3394722996052861</v>
      </c>
    </row>
    <row r="306" spans="1:14" x14ac:dyDescent="0.3">
      <c r="A306" s="1">
        <v>39141</v>
      </c>
      <c r="B306">
        <v>61.79</v>
      </c>
      <c r="D306">
        <f t="shared" si="44"/>
        <v>3</v>
      </c>
      <c r="E306" s="1">
        <f t="shared" si="46"/>
        <v>39134</v>
      </c>
      <c r="F306" s="1">
        <f t="shared" si="48"/>
        <v>39133</v>
      </c>
      <c r="G306" s="1">
        <f t="shared" si="49"/>
        <v>39132</v>
      </c>
      <c r="H306" s="1">
        <f t="shared" si="50"/>
        <v>39131</v>
      </c>
      <c r="I306" s="2">
        <f t="shared" si="51"/>
        <v>60.07</v>
      </c>
      <c r="J306">
        <f t="shared" si="45"/>
        <v>0</v>
      </c>
      <c r="K306" s="2">
        <f t="shared" si="47"/>
        <v>0</v>
      </c>
      <c r="L306" s="2">
        <f t="shared" si="52"/>
        <v>0</v>
      </c>
      <c r="M306" s="2">
        <f t="shared" si="53"/>
        <v>1</v>
      </c>
      <c r="N306">
        <f t="shared" si="54"/>
        <v>2.823099021081815</v>
      </c>
    </row>
    <row r="307" spans="1:14" x14ac:dyDescent="0.3">
      <c r="A307" s="1">
        <v>39142</v>
      </c>
      <c r="B307">
        <v>62</v>
      </c>
      <c r="D307">
        <f t="shared" si="44"/>
        <v>4</v>
      </c>
      <c r="E307" s="1">
        <f t="shared" si="46"/>
        <v>39135</v>
      </c>
      <c r="F307" s="1">
        <f t="shared" si="48"/>
        <v>39134</v>
      </c>
      <c r="G307" s="1">
        <f t="shared" si="49"/>
        <v>39133</v>
      </c>
      <c r="H307" s="1">
        <f t="shared" si="50"/>
        <v>39132</v>
      </c>
      <c r="I307" s="2">
        <f t="shared" si="51"/>
        <v>60.95</v>
      </c>
      <c r="J307">
        <f t="shared" si="45"/>
        <v>0</v>
      </c>
      <c r="K307" s="2">
        <f t="shared" si="47"/>
        <v>0</v>
      </c>
      <c r="L307" s="2">
        <f t="shared" si="52"/>
        <v>0</v>
      </c>
      <c r="M307" s="2">
        <f t="shared" si="53"/>
        <v>1</v>
      </c>
      <c r="N307">
        <f t="shared" si="54"/>
        <v>1.7080529117810963</v>
      </c>
    </row>
    <row r="308" spans="1:14" x14ac:dyDescent="0.3">
      <c r="A308" s="1">
        <v>39143</v>
      </c>
      <c r="B308">
        <v>61.64</v>
      </c>
      <c r="D308">
        <f t="shared" si="44"/>
        <v>5</v>
      </c>
      <c r="E308" s="1">
        <f t="shared" si="46"/>
        <v>39136</v>
      </c>
      <c r="F308" s="1">
        <f t="shared" si="48"/>
        <v>39135</v>
      </c>
      <c r="G308" s="1">
        <f t="shared" si="49"/>
        <v>39134</v>
      </c>
      <c r="H308" s="1">
        <f t="shared" si="50"/>
        <v>39133</v>
      </c>
      <c r="I308" s="2">
        <f t="shared" si="51"/>
        <v>61.14</v>
      </c>
      <c r="J308">
        <f t="shared" si="45"/>
        <v>0</v>
      </c>
      <c r="K308" s="2">
        <f t="shared" si="47"/>
        <v>0</v>
      </c>
      <c r="L308" s="2">
        <f t="shared" si="52"/>
        <v>0</v>
      </c>
      <c r="M308" s="2">
        <f t="shared" si="53"/>
        <v>1</v>
      </c>
      <c r="N308">
        <f t="shared" si="54"/>
        <v>0.81446939892266512</v>
      </c>
    </row>
    <row r="309" spans="1:14" x14ac:dyDescent="0.3">
      <c r="A309" s="1">
        <v>39146</v>
      </c>
      <c r="B309">
        <v>60.07</v>
      </c>
      <c r="D309">
        <f t="shared" si="44"/>
        <v>1</v>
      </c>
      <c r="E309" s="1">
        <f t="shared" si="46"/>
        <v>39139</v>
      </c>
      <c r="F309" s="1">
        <f t="shared" si="48"/>
        <v>39138</v>
      </c>
      <c r="G309" s="1">
        <f t="shared" si="49"/>
        <v>39137</v>
      </c>
      <c r="H309" s="1">
        <f t="shared" si="50"/>
        <v>39136</v>
      </c>
      <c r="I309" s="2">
        <f t="shared" si="51"/>
        <v>61.39</v>
      </c>
      <c r="J309">
        <f t="shared" si="45"/>
        <v>0</v>
      </c>
      <c r="K309" s="2">
        <f t="shared" si="47"/>
        <v>0</v>
      </c>
      <c r="L309" s="2">
        <f t="shared" si="52"/>
        <v>0</v>
      </c>
      <c r="M309" s="2">
        <f t="shared" si="53"/>
        <v>1</v>
      </c>
      <c r="N309">
        <f t="shared" si="54"/>
        <v>-2.1736406577334941</v>
      </c>
    </row>
    <row r="310" spans="1:14" x14ac:dyDescent="0.3">
      <c r="A310" s="1">
        <v>39147</v>
      </c>
      <c r="B310">
        <v>60.69</v>
      </c>
      <c r="D310">
        <f t="shared" si="44"/>
        <v>2</v>
      </c>
      <c r="E310" s="1">
        <f t="shared" si="46"/>
        <v>39140</v>
      </c>
      <c r="F310" s="1">
        <f t="shared" si="48"/>
        <v>39139</v>
      </c>
      <c r="G310" s="1">
        <f t="shared" si="49"/>
        <v>39138</v>
      </c>
      <c r="H310" s="1">
        <f t="shared" si="50"/>
        <v>39137</v>
      </c>
      <c r="I310" s="2">
        <f t="shared" si="51"/>
        <v>61.46</v>
      </c>
      <c r="J310">
        <f t="shared" si="45"/>
        <v>0</v>
      </c>
      <c r="K310" s="2">
        <f t="shared" si="47"/>
        <v>0</v>
      </c>
      <c r="L310" s="2">
        <f t="shared" si="52"/>
        <v>0</v>
      </c>
      <c r="M310" s="2">
        <f t="shared" si="53"/>
        <v>1</v>
      </c>
      <c r="N310">
        <f t="shared" si="54"/>
        <v>-1.260761685457485</v>
      </c>
    </row>
    <row r="311" spans="1:14" x14ac:dyDescent="0.3">
      <c r="A311" s="1">
        <v>39148</v>
      </c>
      <c r="B311">
        <v>61.82</v>
      </c>
      <c r="D311">
        <f t="shared" si="44"/>
        <v>3</v>
      </c>
      <c r="E311" s="1">
        <f t="shared" si="46"/>
        <v>39141</v>
      </c>
      <c r="F311" s="1">
        <f t="shared" si="48"/>
        <v>39140</v>
      </c>
      <c r="G311" s="1">
        <f t="shared" si="49"/>
        <v>39139</v>
      </c>
      <c r="H311" s="1">
        <f t="shared" si="50"/>
        <v>39138</v>
      </c>
      <c r="I311" s="2">
        <f t="shared" si="51"/>
        <v>61.79</v>
      </c>
      <c r="J311">
        <f t="shared" si="45"/>
        <v>0</v>
      </c>
      <c r="K311" s="2">
        <f t="shared" si="47"/>
        <v>0</v>
      </c>
      <c r="L311" s="2">
        <f t="shared" si="52"/>
        <v>0</v>
      </c>
      <c r="M311" s="2">
        <f t="shared" si="53"/>
        <v>1</v>
      </c>
      <c r="N311">
        <f t="shared" si="54"/>
        <v>4.8539763108213375E-2</v>
      </c>
    </row>
    <row r="312" spans="1:14" x14ac:dyDescent="0.3">
      <c r="A312" s="1">
        <v>39149</v>
      </c>
      <c r="B312">
        <v>61.64</v>
      </c>
      <c r="D312">
        <f t="shared" si="44"/>
        <v>4</v>
      </c>
      <c r="E312" s="1">
        <f t="shared" si="46"/>
        <v>39142</v>
      </c>
      <c r="F312" s="1">
        <f t="shared" si="48"/>
        <v>39141</v>
      </c>
      <c r="G312" s="1">
        <f t="shared" si="49"/>
        <v>39140</v>
      </c>
      <c r="H312" s="1">
        <f t="shared" si="50"/>
        <v>39139</v>
      </c>
      <c r="I312" s="2">
        <f t="shared" si="51"/>
        <v>62</v>
      </c>
      <c r="J312">
        <f t="shared" si="45"/>
        <v>0</v>
      </c>
      <c r="K312" s="2">
        <f t="shared" si="47"/>
        <v>0</v>
      </c>
      <c r="L312" s="2">
        <f t="shared" si="52"/>
        <v>0</v>
      </c>
      <c r="M312" s="2">
        <f t="shared" si="53"/>
        <v>1</v>
      </c>
      <c r="N312">
        <f t="shared" si="54"/>
        <v>-0.58233745931764902</v>
      </c>
    </row>
    <row r="313" spans="1:14" x14ac:dyDescent="0.3">
      <c r="A313" s="1">
        <v>39150</v>
      </c>
      <c r="B313">
        <v>60.05</v>
      </c>
      <c r="C313">
        <v>61.77</v>
      </c>
      <c r="D313">
        <f t="shared" si="44"/>
        <v>5</v>
      </c>
      <c r="E313" s="1">
        <f t="shared" si="46"/>
        <v>39143</v>
      </c>
      <c r="F313" s="1">
        <f t="shared" si="48"/>
        <v>39142</v>
      </c>
      <c r="G313" s="1">
        <f t="shared" si="49"/>
        <v>39141</v>
      </c>
      <c r="H313" s="1">
        <f t="shared" si="50"/>
        <v>39140</v>
      </c>
      <c r="I313" s="2">
        <f t="shared" si="51"/>
        <v>61.64</v>
      </c>
      <c r="J313">
        <f t="shared" si="45"/>
        <v>0</v>
      </c>
      <c r="K313" s="2">
        <f t="shared" si="47"/>
        <v>0</v>
      </c>
      <c r="L313" s="2">
        <f t="shared" si="52"/>
        <v>0</v>
      </c>
      <c r="M313" s="2">
        <f t="shared" si="53"/>
        <v>1</v>
      </c>
      <c r="N313">
        <f t="shared" si="54"/>
        <v>-2.6133461925922545</v>
      </c>
    </row>
    <row r="314" spans="1:14" x14ac:dyDescent="0.3">
      <c r="A314" s="1">
        <v>39153</v>
      </c>
      <c r="B314">
        <v>60.77</v>
      </c>
      <c r="D314">
        <f t="shared" si="44"/>
        <v>1</v>
      </c>
      <c r="E314" s="1">
        <f t="shared" si="46"/>
        <v>39146</v>
      </c>
      <c r="F314" s="1">
        <f t="shared" si="48"/>
        <v>39145</v>
      </c>
      <c r="G314" s="1">
        <f t="shared" si="49"/>
        <v>39144</v>
      </c>
      <c r="H314" s="1">
        <f t="shared" si="50"/>
        <v>39143</v>
      </c>
      <c r="I314" s="2">
        <f t="shared" si="51"/>
        <v>60.07</v>
      </c>
      <c r="J314">
        <f t="shared" si="45"/>
        <v>61.77</v>
      </c>
      <c r="K314" s="2">
        <f t="shared" si="47"/>
        <v>61.77</v>
      </c>
      <c r="L314" s="2">
        <f t="shared" si="52"/>
        <v>60.05</v>
      </c>
      <c r="M314" s="2">
        <f t="shared" si="53"/>
        <v>0.97215476768657916</v>
      </c>
      <c r="N314">
        <f t="shared" si="54"/>
        <v>-1.6654563896621444</v>
      </c>
    </row>
    <row r="315" spans="1:14" x14ac:dyDescent="0.3">
      <c r="A315" s="1">
        <v>39154</v>
      </c>
      <c r="B315">
        <v>60.16</v>
      </c>
      <c r="D315">
        <f t="shared" si="44"/>
        <v>2</v>
      </c>
      <c r="E315" s="1">
        <f t="shared" si="46"/>
        <v>39147</v>
      </c>
      <c r="F315" s="1">
        <f t="shared" si="48"/>
        <v>39146</v>
      </c>
      <c r="G315" s="1">
        <f t="shared" si="49"/>
        <v>39145</v>
      </c>
      <c r="H315" s="1">
        <f t="shared" si="50"/>
        <v>39144</v>
      </c>
      <c r="I315" s="2">
        <f t="shared" si="51"/>
        <v>60.69</v>
      </c>
      <c r="J315">
        <f t="shared" si="45"/>
        <v>0</v>
      </c>
      <c r="K315" s="2">
        <f t="shared" si="47"/>
        <v>61.77</v>
      </c>
      <c r="L315" s="2">
        <f t="shared" si="52"/>
        <v>60.05</v>
      </c>
      <c r="M315" s="2">
        <f t="shared" si="53"/>
        <v>0.97215476768657916</v>
      </c>
      <c r="N315">
        <f t="shared" si="54"/>
        <v>-3.701152138799471</v>
      </c>
    </row>
    <row r="316" spans="1:14" x14ac:dyDescent="0.3">
      <c r="A316" s="1">
        <v>39155</v>
      </c>
      <c r="B316">
        <v>60.47</v>
      </c>
      <c r="D316">
        <f t="shared" si="44"/>
        <v>3</v>
      </c>
      <c r="E316" s="1">
        <f t="shared" si="46"/>
        <v>39148</v>
      </c>
      <c r="F316" s="1">
        <f t="shared" si="48"/>
        <v>39147</v>
      </c>
      <c r="G316" s="1">
        <f t="shared" si="49"/>
        <v>39146</v>
      </c>
      <c r="H316" s="1">
        <f t="shared" si="50"/>
        <v>39145</v>
      </c>
      <c r="I316" s="2">
        <f t="shared" si="51"/>
        <v>61.82</v>
      </c>
      <c r="J316">
        <f t="shared" si="45"/>
        <v>0</v>
      </c>
      <c r="K316" s="2">
        <f t="shared" si="47"/>
        <v>61.77</v>
      </c>
      <c r="L316" s="2">
        <f t="shared" si="52"/>
        <v>60.05</v>
      </c>
      <c r="M316" s="2">
        <f t="shared" si="53"/>
        <v>0.97215476768657916</v>
      </c>
      <c r="N316">
        <f t="shared" si="54"/>
        <v>-5.0319823600664071</v>
      </c>
    </row>
    <row r="317" spans="1:14" x14ac:dyDescent="0.3">
      <c r="A317" s="1">
        <v>39156</v>
      </c>
      <c r="B317">
        <v>59.96</v>
      </c>
      <c r="D317">
        <f t="shared" si="44"/>
        <v>4</v>
      </c>
      <c r="E317" s="1">
        <f t="shared" si="46"/>
        <v>39149</v>
      </c>
      <c r="F317" s="1">
        <f t="shared" si="48"/>
        <v>39148</v>
      </c>
      <c r="G317" s="1">
        <f t="shared" si="49"/>
        <v>39147</v>
      </c>
      <c r="H317" s="1">
        <f t="shared" si="50"/>
        <v>39146</v>
      </c>
      <c r="I317" s="2">
        <f t="shared" si="51"/>
        <v>61.64</v>
      </c>
      <c r="J317">
        <f t="shared" si="45"/>
        <v>0</v>
      </c>
      <c r="K317" s="2">
        <f t="shared" si="47"/>
        <v>61.77</v>
      </c>
      <c r="L317" s="2">
        <f t="shared" si="52"/>
        <v>60.05</v>
      </c>
      <c r="M317" s="2">
        <f t="shared" si="53"/>
        <v>0.97215476768657916</v>
      </c>
      <c r="N317">
        <f t="shared" si="54"/>
        <v>-5.5873598399333453</v>
      </c>
    </row>
    <row r="318" spans="1:14" x14ac:dyDescent="0.3">
      <c r="A318" s="1">
        <v>39157</v>
      </c>
      <c r="B318">
        <v>59.58</v>
      </c>
      <c r="D318">
        <f t="shared" si="44"/>
        <v>5</v>
      </c>
      <c r="E318" s="1">
        <f t="shared" si="46"/>
        <v>39150</v>
      </c>
      <c r="F318" s="1">
        <f t="shared" si="48"/>
        <v>39149</v>
      </c>
      <c r="G318" s="1">
        <f t="shared" si="49"/>
        <v>39148</v>
      </c>
      <c r="H318" s="1">
        <f t="shared" si="50"/>
        <v>39147</v>
      </c>
      <c r="I318" s="2">
        <f t="shared" si="51"/>
        <v>60.05</v>
      </c>
      <c r="J318">
        <f t="shared" si="45"/>
        <v>0</v>
      </c>
      <c r="K318" s="2">
        <f t="shared" si="47"/>
        <v>61.77</v>
      </c>
      <c r="L318" s="2">
        <f t="shared" si="52"/>
        <v>60.05</v>
      </c>
      <c r="M318" s="2">
        <f t="shared" si="53"/>
        <v>0.97215476768657916</v>
      </c>
      <c r="N318">
        <f t="shared" si="54"/>
        <v>-3.6097862422671572</v>
      </c>
    </row>
    <row r="319" spans="1:14" x14ac:dyDescent="0.3">
      <c r="A319" s="1">
        <v>39160</v>
      </c>
      <c r="B319">
        <v>59.7</v>
      </c>
      <c r="D319">
        <f t="shared" si="44"/>
        <v>1</v>
      </c>
      <c r="E319" s="1">
        <f t="shared" si="46"/>
        <v>39153</v>
      </c>
      <c r="F319" s="1">
        <f t="shared" si="48"/>
        <v>39152</v>
      </c>
      <c r="G319" s="1">
        <f t="shared" si="49"/>
        <v>39151</v>
      </c>
      <c r="H319" s="1">
        <f t="shared" si="50"/>
        <v>39150</v>
      </c>
      <c r="I319" s="2">
        <f t="shared" si="51"/>
        <v>60.77</v>
      </c>
      <c r="J319">
        <f t="shared" si="45"/>
        <v>0</v>
      </c>
      <c r="K319" s="2">
        <f t="shared" si="47"/>
        <v>0</v>
      </c>
      <c r="L319" s="2">
        <f t="shared" si="52"/>
        <v>0</v>
      </c>
      <c r="M319" s="2">
        <f t="shared" si="53"/>
        <v>1</v>
      </c>
      <c r="N319">
        <f t="shared" si="54"/>
        <v>-1.7764225748707452</v>
      </c>
    </row>
    <row r="320" spans="1:14" x14ac:dyDescent="0.3">
      <c r="A320" s="1">
        <v>39161</v>
      </c>
      <c r="B320">
        <v>59.25</v>
      </c>
      <c r="D320">
        <f t="shared" si="44"/>
        <v>2</v>
      </c>
      <c r="E320" s="1">
        <f t="shared" si="46"/>
        <v>39154</v>
      </c>
      <c r="F320" s="1">
        <f t="shared" si="48"/>
        <v>39153</v>
      </c>
      <c r="G320" s="1">
        <f t="shared" si="49"/>
        <v>39152</v>
      </c>
      <c r="H320" s="1">
        <f t="shared" si="50"/>
        <v>39151</v>
      </c>
      <c r="I320" s="2">
        <f t="shared" si="51"/>
        <v>60.16</v>
      </c>
      <c r="J320">
        <f t="shared" si="45"/>
        <v>0</v>
      </c>
      <c r="K320" s="2">
        <f t="shared" si="47"/>
        <v>0</v>
      </c>
      <c r="L320" s="2">
        <f t="shared" si="52"/>
        <v>0</v>
      </c>
      <c r="M320" s="2">
        <f t="shared" si="53"/>
        <v>1</v>
      </c>
      <c r="N320">
        <f t="shared" si="54"/>
        <v>-1.5241899626343713</v>
      </c>
    </row>
    <row r="321" spans="1:14" x14ac:dyDescent="0.3">
      <c r="A321" s="1">
        <v>39162</v>
      </c>
      <c r="B321">
        <v>59.61</v>
      </c>
      <c r="D321">
        <f t="shared" si="44"/>
        <v>3</v>
      </c>
      <c r="E321" s="1">
        <f t="shared" si="46"/>
        <v>39155</v>
      </c>
      <c r="F321" s="1">
        <f t="shared" si="48"/>
        <v>39154</v>
      </c>
      <c r="G321" s="1">
        <f t="shared" si="49"/>
        <v>39153</v>
      </c>
      <c r="H321" s="1">
        <f t="shared" si="50"/>
        <v>39152</v>
      </c>
      <c r="I321" s="2">
        <f t="shared" si="51"/>
        <v>60.47</v>
      </c>
      <c r="J321">
        <f t="shared" si="45"/>
        <v>0</v>
      </c>
      <c r="K321" s="2">
        <f t="shared" si="47"/>
        <v>0</v>
      </c>
      <c r="L321" s="2">
        <f t="shared" si="52"/>
        <v>0</v>
      </c>
      <c r="M321" s="2">
        <f t="shared" si="53"/>
        <v>1</v>
      </c>
      <c r="N321">
        <f t="shared" si="54"/>
        <v>-1.4324029053286338</v>
      </c>
    </row>
    <row r="322" spans="1:14" x14ac:dyDescent="0.3">
      <c r="A322" s="1">
        <v>39163</v>
      </c>
      <c r="B322">
        <v>61.69</v>
      </c>
      <c r="D322">
        <f t="shared" ref="D322:D385" si="55">WEEKDAY(A322,2)</f>
        <v>4</v>
      </c>
      <c r="E322" s="1">
        <f t="shared" si="46"/>
        <v>39156</v>
      </c>
      <c r="F322" s="1">
        <f t="shared" si="48"/>
        <v>39155</v>
      </c>
      <c r="G322" s="1">
        <f t="shared" si="49"/>
        <v>39154</v>
      </c>
      <c r="H322" s="1">
        <f t="shared" si="50"/>
        <v>39153</v>
      </c>
      <c r="I322" s="2">
        <f t="shared" si="51"/>
        <v>59.96</v>
      </c>
      <c r="J322">
        <f t="shared" si="45"/>
        <v>0</v>
      </c>
      <c r="K322" s="2">
        <f t="shared" si="47"/>
        <v>0</v>
      </c>
      <c r="L322" s="2">
        <f t="shared" si="52"/>
        <v>0</v>
      </c>
      <c r="M322" s="2">
        <f t="shared" si="53"/>
        <v>1</v>
      </c>
      <c r="N322">
        <f t="shared" si="54"/>
        <v>2.8444169987150181</v>
      </c>
    </row>
    <row r="323" spans="1:14" x14ac:dyDescent="0.3">
      <c r="A323" s="1">
        <v>39164</v>
      </c>
      <c r="B323">
        <v>62.28</v>
      </c>
      <c r="D323">
        <f t="shared" si="55"/>
        <v>5</v>
      </c>
      <c r="E323" s="1">
        <f t="shared" si="46"/>
        <v>39157</v>
      </c>
      <c r="F323" s="1">
        <f t="shared" si="48"/>
        <v>39156</v>
      </c>
      <c r="G323" s="1">
        <f t="shared" si="49"/>
        <v>39155</v>
      </c>
      <c r="H323" s="1">
        <f t="shared" si="50"/>
        <v>39154</v>
      </c>
      <c r="I323" s="2">
        <f t="shared" si="51"/>
        <v>59.58</v>
      </c>
      <c r="J323">
        <f t="shared" ref="J323:J386" si="56">C322</f>
        <v>0</v>
      </c>
      <c r="K323" s="2">
        <f t="shared" si="47"/>
        <v>0</v>
      </c>
      <c r="L323" s="2">
        <f t="shared" si="52"/>
        <v>0</v>
      </c>
      <c r="M323" s="2">
        <f t="shared" si="53"/>
        <v>1</v>
      </c>
      <c r="N323">
        <f t="shared" si="54"/>
        <v>4.4320399680661318</v>
      </c>
    </row>
    <row r="324" spans="1:14" x14ac:dyDescent="0.3">
      <c r="A324" s="1">
        <v>39167</v>
      </c>
      <c r="B324">
        <v>62.91</v>
      </c>
      <c r="D324">
        <f t="shared" si="55"/>
        <v>1</v>
      </c>
      <c r="E324" s="1">
        <f t="shared" si="46"/>
        <v>39160</v>
      </c>
      <c r="F324" s="1">
        <f t="shared" si="48"/>
        <v>39159</v>
      </c>
      <c r="G324" s="1">
        <f t="shared" si="49"/>
        <v>39158</v>
      </c>
      <c r="H324" s="1">
        <f t="shared" si="50"/>
        <v>39157</v>
      </c>
      <c r="I324" s="2">
        <f t="shared" si="51"/>
        <v>59.7</v>
      </c>
      <c r="J324">
        <f t="shared" si="56"/>
        <v>0</v>
      </c>
      <c r="K324" s="2">
        <f t="shared" si="47"/>
        <v>0</v>
      </c>
      <c r="L324" s="2">
        <f t="shared" si="52"/>
        <v>0</v>
      </c>
      <c r="M324" s="2">
        <f t="shared" si="53"/>
        <v>1</v>
      </c>
      <c r="N324">
        <f t="shared" si="54"/>
        <v>5.2373113183381852</v>
      </c>
    </row>
    <row r="325" spans="1:14" x14ac:dyDescent="0.3">
      <c r="A325" s="1">
        <v>39168</v>
      </c>
      <c r="B325">
        <v>62.93</v>
      </c>
      <c r="D325">
        <f t="shared" si="55"/>
        <v>2</v>
      </c>
      <c r="E325" s="1">
        <f t="shared" si="46"/>
        <v>39161</v>
      </c>
      <c r="F325" s="1">
        <f t="shared" si="48"/>
        <v>39160</v>
      </c>
      <c r="G325" s="1">
        <f t="shared" si="49"/>
        <v>39159</v>
      </c>
      <c r="H325" s="1">
        <f t="shared" si="50"/>
        <v>39158</v>
      </c>
      <c r="I325" s="2">
        <f t="shared" si="51"/>
        <v>59.25</v>
      </c>
      <c r="J325">
        <f t="shared" si="56"/>
        <v>0</v>
      </c>
      <c r="K325" s="2">
        <f t="shared" si="47"/>
        <v>0</v>
      </c>
      <c r="L325" s="2">
        <f t="shared" si="52"/>
        <v>0</v>
      </c>
      <c r="M325" s="2">
        <f t="shared" si="53"/>
        <v>1</v>
      </c>
      <c r="N325">
        <f t="shared" si="54"/>
        <v>6.0257217523601563</v>
      </c>
    </row>
    <row r="326" spans="1:14" x14ac:dyDescent="0.3">
      <c r="A326" s="1">
        <v>39169</v>
      </c>
      <c r="B326">
        <v>64.08</v>
      </c>
      <c r="D326">
        <f t="shared" si="55"/>
        <v>3</v>
      </c>
      <c r="E326" s="1">
        <f t="shared" si="46"/>
        <v>39162</v>
      </c>
      <c r="F326" s="1">
        <f t="shared" si="48"/>
        <v>39161</v>
      </c>
      <c r="G326" s="1">
        <f t="shared" si="49"/>
        <v>39160</v>
      </c>
      <c r="H326" s="1">
        <f t="shared" si="50"/>
        <v>39159</v>
      </c>
      <c r="I326" s="2">
        <f t="shared" si="51"/>
        <v>59.61</v>
      </c>
      <c r="J326">
        <f t="shared" si="56"/>
        <v>0</v>
      </c>
      <c r="K326" s="2">
        <f t="shared" si="47"/>
        <v>0</v>
      </c>
      <c r="L326" s="2">
        <f t="shared" si="52"/>
        <v>0</v>
      </c>
      <c r="M326" s="2">
        <f t="shared" si="53"/>
        <v>1</v>
      </c>
      <c r="N326">
        <f t="shared" si="54"/>
        <v>7.2308957528268687</v>
      </c>
    </row>
    <row r="327" spans="1:14" x14ac:dyDescent="0.3">
      <c r="A327" s="1">
        <v>39170</v>
      </c>
      <c r="B327">
        <v>66.03</v>
      </c>
      <c r="D327">
        <f t="shared" si="55"/>
        <v>4</v>
      </c>
      <c r="E327" s="1">
        <f t="shared" ref="E327:E390" si="57">A327-7</f>
        <v>39163</v>
      </c>
      <c r="F327" s="1">
        <f t="shared" si="48"/>
        <v>39162</v>
      </c>
      <c r="G327" s="1">
        <f t="shared" si="49"/>
        <v>39161</v>
      </c>
      <c r="H327" s="1">
        <f t="shared" si="50"/>
        <v>39160</v>
      </c>
      <c r="I327" s="2">
        <f t="shared" si="51"/>
        <v>61.69</v>
      </c>
      <c r="J327">
        <f t="shared" si="56"/>
        <v>0</v>
      </c>
      <c r="K327" s="2">
        <f t="shared" ref="K327:K390" si="58">SUMIFS($J$2:$J$3507,$A$2:$A$3507,"&gt;"&amp;E327,$A$2:$A$3507,"&lt;="&amp;A327)</f>
        <v>0</v>
      </c>
      <c r="L327" s="2">
        <f t="shared" si="52"/>
        <v>0</v>
      </c>
      <c r="M327" s="2">
        <f t="shared" si="53"/>
        <v>1</v>
      </c>
      <c r="N327">
        <f t="shared" si="54"/>
        <v>6.7987340984932798</v>
      </c>
    </row>
    <row r="328" spans="1:14" x14ac:dyDescent="0.3">
      <c r="A328" s="1">
        <v>39171</v>
      </c>
      <c r="B328">
        <v>65.87</v>
      </c>
      <c r="D328">
        <f t="shared" si="55"/>
        <v>5</v>
      </c>
      <c r="E328" s="1">
        <f t="shared" si="57"/>
        <v>39164</v>
      </c>
      <c r="F328" s="1">
        <f t="shared" ref="F328:F391" si="59">E328-1</f>
        <v>39163</v>
      </c>
      <c r="G328" s="1">
        <f t="shared" ref="G328:G391" si="60">E328-2</f>
        <v>39162</v>
      </c>
      <c r="H328" s="1">
        <f t="shared" ref="H328:H391" si="61">E328-3</f>
        <v>39161</v>
      </c>
      <c r="I328" s="2">
        <f t="shared" ref="I328:I391" si="62">IF(SUMIFS($B$2:$B$3507,$A$2:$A$3507,"="&amp;E328)=0,IF(SUMIFS($B$2:$B$3507,$A$2:$A$3507,"="&amp;F328)=0,IF(SUMIFS($B$2:$B$3507,$A$2:$A$3507,"="&amp;G328)=0,SUMIFS($B$2:$B$3507,$A$2:$A$3507,"="&amp;H328),SUMIFS($B$2:$B$3507,$A$2:$A$3507,"="&amp;G328)),SUMIFS($B$2:$B$3507,$A$2:$A$3507,"="&amp;F328)),SUMIFS($B$2:$B$3507,$A$2:$A$3507,"="&amp;E328))</f>
        <v>62.28</v>
      </c>
      <c r="J328">
        <f t="shared" si="56"/>
        <v>0</v>
      </c>
      <c r="K328" s="2">
        <f t="shared" si="58"/>
        <v>0</v>
      </c>
      <c r="L328" s="2">
        <f t="shared" ref="L328:L391" si="63">IF(K328&lt;&gt;0,LOOKUP(K328,C322:C328,B322:B328),0)</f>
        <v>0</v>
      </c>
      <c r="M328" s="2">
        <f t="shared" si="53"/>
        <v>1</v>
      </c>
      <c r="N328">
        <f t="shared" si="54"/>
        <v>5.6042755686804053</v>
      </c>
    </row>
    <row r="329" spans="1:14" x14ac:dyDescent="0.3">
      <c r="A329" s="1">
        <v>39174</v>
      </c>
      <c r="B329">
        <v>65.94</v>
      </c>
      <c r="D329">
        <f t="shared" si="55"/>
        <v>1</v>
      </c>
      <c r="E329" s="1">
        <f t="shared" si="57"/>
        <v>39167</v>
      </c>
      <c r="F329" s="1">
        <f t="shared" si="59"/>
        <v>39166</v>
      </c>
      <c r="G329" s="1">
        <f t="shared" si="60"/>
        <v>39165</v>
      </c>
      <c r="H329" s="1">
        <f t="shared" si="61"/>
        <v>39164</v>
      </c>
      <c r="I329" s="2">
        <f t="shared" si="62"/>
        <v>62.91</v>
      </c>
      <c r="J329">
        <f t="shared" si="56"/>
        <v>0</v>
      </c>
      <c r="K329" s="2">
        <f t="shared" si="58"/>
        <v>0</v>
      </c>
      <c r="L329" s="2">
        <f t="shared" si="63"/>
        <v>0</v>
      </c>
      <c r="M329" s="2">
        <f t="shared" ref="M329:M392" si="64">IF(K329&lt;&gt;0,L329/K329,1)</f>
        <v>1</v>
      </c>
      <c r="N329">
        <f t="shared" ref="N329:N392" si="65">LN(B329*M329/I329)*100</f>
        <v>4.7040104061646755</v>
      </c>
    </row>
    <row r="330" spans="1:14" x14ac:dyDescent="0.3">
      <c r="A330" s="1">
        <v>39175</v>
      </c>
      <c r="B330">
        <v>64.64</v>
      </c>
      <c r="D330">
        <f t="shared" si="55"/>
        <v>2</v>
      </c>
      <c r="E330" s="1">
        <f t="shared" si="57"/>
        <v>39168</v>
      </c>
      <c r="F330" s="1">
        <f t="shared" si="59"/>
        <v>39167</v>
      </c>
      <c r="G330" s="1">
        <f t="shared" si="60"/>
        <v>39166</v>
      </c>
      <c r="H330" s="1">
        <f t="shared" si="61"/>
        <v>39165</v>
      </c>
      <c r="I330" s="2">
        <f t="shared" si="62"/>
        <v>62.93</v>
      </c>
      <c r="J330">
        <f t="shared" si="56"/>
        <v>0</v>
      </c>
      <c r="K330" s="2">
        <f t="shared" si="58"/>
        <v>0</v>
      </c>
      <c r="L330" s="2">
        <f t="shared" si="63"/>
        <v>0</v>
      </c>
      <c r="M330" s="2">
        <f t="shared" si="64"/>
        <v>1</v>
      </c>
      <c r="N330">
        <f t="shared" si="65"/>
        <v>2.6810416673997701</v>
      </c>
    </row>
    <row r="331" spans="1:14" x14ac:dyDescent="0.3">
      <c r="A331" s="1">
        <v>39176</v>
      </c>
      <c r="B331">
        <v>64.38</v>
      </c>
      <c r="D331">
        <f t="shared" si="55"/>
        <v>3</v>
      </c>
      <c r="E331" s="1">
        <f t="shared" si="57"/>
        <v>39169</v>
      </c>
      <c r="F331" s="1">
        <f t="shared" si="59"/>
        <v>39168</v>
      </c>
      <c r="G331" s="1">
        <f t="shared" si="60"/>
        <v>39167</v>
      </c>
      <c r="H331" s="1">
        <f t="shared" si="61"/>
        <v>39166</v>
      </c>
      <c r="I331" s="2">
        <f t="shared" si="62"/>
        <v>64.08</v>
      </c>
      <c r="J331">
        <f t="shared" si="56"/>
        <v>0</v>
      </c>
      <c r="K331" s="2">
        <f t="shared" si="58"/>
        <v>0</v>
      </c>
      <c r="L331" s="2">
        <f t="shared" si="63"/>
        <v>0</v>
      </c>
      <c r="M331" s="2">
        <f t="shared" si="64"/>
        <v>1</v>
      </c>
      <c r="N331">
        <f t="shared" si="65"/>
        <v>0.46707231105582792</v>
      </c>
    </row>
    <row r="332" spans="1:14" x14ac:dyDescent="0.3">
      <c r="A332" s="1">
        <v>39177</v>
      </c>
      <c r="B332">
        <v>64.28</v>
      </c>
      <c r="D332">
        <f t="shared" si="55"/>
        <v>4</v>
      </c>
      <c r="E332" s="1">
        <f t="shared" si="57"/>
        <v>39170</v>
      </c>
      <c r="F332" s="1">
        <f t="shared" si="59"/>
        <v>39169</v>
      </c>
      <c r="G332" s="1">
        <f t="shared" si="60"/>
        <v>39168</v>
      </c>
      <c r="H332" s="1">
        <f t="shared" si="61"/>
        <v>39167</v>
      </c>
      <c r="I332" s="2">
        <f t="shared" si="62"/>
        <v>66.03</v>
      </c>
      <c r="J332">
        <f t="shared" si="56"/>
        <v>0</v>
      </c>
      <c r="K332" s="2">
        <f t="shared" si="58"/>
        <v>0</v>
      </c>
      <c r="L332" s="2">
        <f t="shared" si="63"/>
        <v>0</v>
      </c>
      <c r="M332" s="2">
        <f t="shared" si="64"/>
        <v>1</v>
      </c>
      <c r="N332">
        <f t="shared" si="65"/>
        <v>-2.686064333716812</v>
      </c>
    </row>
    <row r="333" spans="1:14" x14ac:dyDescent="0.3">
      <c r="A333" s="1">
        <v>39181</v>
      </c>
      <c r="B333">
        <v>61.51</v>
      </c>
      <c r="C333">
        <v>64.31</v>
      </c>
      <c r="D333">
        <f t="shared" si="55"/>
        <v>1</v>
      </c>
      <c r="E333" s="1">
        <f t="shared" si="57"/>
        <v>39174</v>
      </c>
      <c r="F333" s="1">
        <f t="shared" si="59"/>
        <v>39173</v>
      </c>
      <c r="G333" s="1">
        <f t="shared" si="60"/>
        <v>39172</v>
      </c>
      <c r="H333" s="1">
        <f t="shared" si="61"/>
        <v>39171</v>
      </c>
      <c r="I333" s="2">
        <f t="shared" si="62"/>
        <v>65.94</v>
      </c>
      <c r="J333">
        <f t="shared" si="56"/>
        <v>0</v>
      </c>
      <c r="K333" s="2">
        <f t="shared" si="58"/>
        <v>0</v>
      </c>
      <c r="L333" s="2">
        <f t="shared" si="63"/>
        <v>0</v>
      </c>
      <c r="M333" s="2">
        <f t="shared" si="64"/>
        <v>1</v>
      </c>
      <c r="N333">
        <f t="shared" si="65"/>
        <v>-6.9545474423308065</v>
      </c>
    </row>
    <row r="334" spans="1:14" x14ac:dyDescent="0.3">
      <c r="A334" s="1">
        <v>39182</v>
      </c>
      <c r="B334">
        <v>64.88</v>
      </c>
      <c r="D334">
        <f t="shared" si="55"/>
        <v>2</v>
      </c>
      <c r="E334" s="1">
        <f t="shared" si="57"/>
        <v>39175</v>
      </c>
      <c r="F334" s="1">
        <f t="shared" si="59"/>
        <v>39174</v>
      </c>
      <c r="G334" s="1">
        <f t="shared" si="60"/>
        <v>39173</v>
      </c>
      <c r="H334" s="1">
        <f t="shared" si="61"/>
        <v>39172</v>
      </c>
      <c r="I334" s="2">
        <f t="shared" si="62"/>
        <v>64.64</v>
      </c>
      <c r="J334">
        <f t="shared" si="56"/>
        <v>64.31</v>
      </c>
      <c r="K334" s="2">
        <f t="shared" si="58"/>
        <v>64.31</v>
      </c>
      <c r="L334" s="2">
        <f t="shared" si="63"/>
        <v>61.51</v>
      </c>
      <c r="M334" s="2">
        <f t="shared" si="64"/>
        <v>0.95646089255170263</v>
      </c>
      <c r="N334">
        <f t="shared" si="65"/>
        <v>-4.0809381332177415</v>
      </c>
    </row>
    <row r="335" spans="1:14" x14ac:dyDescent="0.3">
      <c r="A335" s="1">
        <v>39183</v>
      </c>
      <c r="B335">
        <v>64.84</v>
      </c>
      <c r="D335">
        <f t="shared" si="55"/>
        <v>3</v>
      </c>
      <c r="E335" s="1">
        <f t="shared" si="57"/>
        <v>39176</v>
      </c>
      <c r="F335" s="1">
        <f t="shared" si="59"/>
        <v>39175</v>
      </c>
      <c r="G335" s="1">
        <f t="shared" si="60"/>
        <v>39174</v>
      </c>
      <c r="H335" s="1">
        <f t="shared" si="61"/>
        <v>39173</v>
      </c>
      <c r="I335" s="2">
        <f t="shared" si="62"/>
        <v>64.38</v>
      </c>
      <c r="J335">
        <f t="shared" si="56"/>
        <v>0</v>
      </c>
      <c r="K335" s="2">
        <f t="shared" si="58"/>
        <v>64.31</v>
      </c>
      <c r="L335" s="2">
        <f t="shared" si="63"/>
        <v>61.51</v>
      </c>
      <c r="M335" s="2">
        <f t="shared" si="64"/>
        <v>0.95646089255170263</v>
      </c>
      <c r="N335">
        <f t="shared" si="65"/>
        <v>-3.7395705929681529</v>
      </c>
    </row>
    <row r="336" spans="1:14" x14ac:dyDescent="0.3">
      <c r="A336" s="1">
        <v>39184</v>
      </c>
      <c r="B336">
        <v>66.34</v>
      </c>
      <c r="D336">
        <f t="shared" si="55"/>
        <v>4</v>
      </c>
      <c r="E336" s="1">
        <f t="shared" si="57"/>
        <v>39177</v>
      </c>
      <c r="F336" s="1">
        <f t="shared" si="59"/>
        <v>39176</v>
      </c>
      <c r="G336" s="1">
        <f t="shared" si="60"/>
        <v>39175</v>
      </c>
      <c r="H336" s="1">
        <f t="shared" si="61"/>
        <v>39174</v>
      </c>
      <c r="I336" s="2">
        <f t="shared" si="62"/>
        <v>64.28</v>
      </c>
      <c r="J336">
        <f t="shared" si="56"/>
        <v>0</v>
      </c>
      <c r="K336" s="2">
        <f t="shared" si="58"/>
        <v>64.31</v>
      </c>
      <c r="L336" s="2">
        <f t="shared" si="63"/>
        <v>61.51</v>
      </c>
      <c r="M336" s="2">
        <f t="shared" si="64"/>
        <v>0.95646089255170263</v>
      </c>
      <c r="N336">
        <f t="shared" si="65"/>
        <v>-1.2970884276900363</v>
      </c>
    </row>
    <row r="337" spans="1:14" x14ac:dyDescent="0.3">
      <c r="A337" s="1">
        <v>39185</v>
      </c>
      <c r="B337">
        <v>66.33</v>
      </c>
      <c r="D337">
        <f t="shared" si="55"/>
        <v>5</v>
      </c>
      <c r="E337" s="1">
        <f t="shared" si="57"/>
        <v>39178</v>
      </c>
      <c r="F337" s="1">
        <f t="shared" si="59"/>
        <v>39177</v>
      </c>
      <c r="G337" s="1">
        <f t="shared" si="60"/>
        <v>39176</v>
      </c>
      <c r="H337" s="1">
        <f t="shared" si="61"/>
        <v>39175</v>
      </c>
      <c r="I337" s="2">
        <f t="shared" si="62"/>
        <v>64.28</v>
      </c>
      <c r="J337">
        <f t="shared" si="56"/>
        <v>0</v>
      </c>
      <c r="K337" s="2">
        <f t="shared" si="58"/>
        <v>64.31</v>
      </c>
      <c r="L337" s="2">
        <f t="shared" si="63"/>
        <v>61.51</v>
      </c>
      <c r="M337" s="2">
        <f t="shared" si="64"/>
        <v>0.95646089255170263</v>
      </c>
      <c r="N337">
        <f t="shared" si="65"/>
        <v>-1.3121634258342176</v>
      </c>
    </row>
    <row r="338" spans="1:14" x14ac:dyDescent="0.3">
      <c r="A338" s="1">
        <v>39188</v>
      </c>
      <c r="B338">
        <v>65.67</v>
      </c>
      <c r="D338">
        <f t="shared" si="55"/>
        <v>1</v>
      </c>
      <c r="E338" s="1">
        <f t="shared" si="57"/>
        <v>39181</v>
      </c>
      <c r="F338" s="1">
        <f t="shared" si="59"/>
        <v>39180</v>
      </c>
      <c r="G338" s="1">
        <f t="shared" si="60"/>
        <v>39179</v>
      </c>
      <c r="H338" s="1">
        <f t="shared" si="61"/>
        <v>39178</v>
      </c>
      <c r="I338" s="2">
        <f t="shared" si="62"/>
        <v>61.51</v>
      </c>
      <c r="J338">
        <f t="shared" si="56"/>
        <v>0</v>
      </c>
      <c r="K338" s="2">
        <f t="shared" si="58"/>
        <v>64.31</v>
      </c>
      <c r="L338" s="2">
        <f t="shared" si="63"/>
        <v>61.51</v>
      </c>
      <c r="M338" s="2">
        <f t="shared" si="64"/>
        <v>0.95646089255170263</v>
      </c>
      <c r="N338">
        <f t="shared" si="65"/>
        <v>2.0927060056109461</v>
      </c>
    </row>
    <row r="339" spans="1:14" x14ac:dyDescent="0.3">
      <c r="A339" s="1">
        <v>39189</v>
      </c>
      <c r="B339">
        <v>64.459999999999994</v>
      </c>
      <c r="D339">
        <f t="shared" si="55"/>
        <v>2</v>
      </c>
      <c r="E339" s="1">
        <f t="shared" si="57"/>
        <v>39182</v>
      </c>
      <c r="F339" s="1">
        <f t="shared" si="59"/>
        <v>39181</v>
      </c>
      <c r="G339" s="1">
        <f t="shared" si="60"/>
        <v>39180</v>
      </c>
      <c r="H339" s="1">
        <f t="shared" si="61"/>
        <v>39179</v>
      </c>
      <c r="I339" s="2">
        <f t="shared" si="62"/>
        <v>64.88</v>
      </c>
      <c r="J339">
        <f t="shared" si="56"/>
        <v>0</v>
      </c>
      <c r="K339" s="2">
        <f t="shared" si="58"/>
        <v>0</v>
      </c>
      <c r="L339" s="2">
        <f t="shared" si="63"/>
        <v>0</v>
      </c>
      <c r="M339" s="2">
        <f t="shared" si="64"/>
        <v>1</v>
      </c>
      <c r="N339">
        <f t="shared" si="65"/>
        <v>-0.64945334198656801</v>
      </c>
    </row>
    <row r="340" spans="1:14" x14ac:dyDescent="0.3">
      <c r="A340" s="1">
        <v>39190</v>
      </c>
      <c r="B340">
        <v>64.38</v>
      </c>
      <c r="D340">
        <f t="shared" si="55"/>
        <v>3</v>
      </c>
      <c r="E340" s="1">
        <f t="shared" si="57"/>
        <v>39183</v>
      </c>
      <c r="F340" s="1">
        <f t="shared" si="59"/>
        <v>39182</v>
      </c>
      <c r="G340" s="1">
        <f t="shared" si="60"/>
        <v>39181</v>
      </c>
      <c r="H340" s="1">
        <f t="shared" si="61"/>
        <v>39180</v>
      </c>
      <c r="I340" s="2">
        <f t="shared" si="62"/>
        <v>64.84</v>
      </c>
      <c r="J340">
        <f t="shared" si="56"/>
        <v>0</v>
      </c>
      <c r="K340" s="2">
        <f t="shared" si="58"/>
        <v>0</v>
      </c>
      <c r="L340" s="2">
        <f t="shared" si="63"/>
        <v>0</v>
      </c>
      <c r="M340" s="2">
        <f t="shared" si="64"/>
        <v>1</v>
      </c>
      <c r="N340">
        <f t="shared" si="65"/>
        <v>-0.71196709968133187</v>
      </c>
    </row>
    <row r="341" spans="1:14" x14ac:dyDescent="0.3">
      <c r="A341" s="1">
        <v>39191</v>
      </c>
      <c r="B341">
        <v>63.32</v>
      </c>
      <c r="D341">
        <f t="shared" si="55"/>
        <v>4</v>
      </c>
      <c r="E341" s="1">
        <f t="shared" si="57"/>
        <v>39184</v>
      </c>
      <c r="F341" s="1">
        <f t="shared" si="59"/>
        <v>39183</v>
      </c>
      <c r="G341" s="1">
        <f t="shared" si="60"/>
        <v>39182</v>
      </c>
      <c r="H341" s="1">
        <f t="shared" si="61"/>
        <v>39181</v>
      </c>
      <c r="I341" s="2">
        <f t="shared" si="62"/>
        <v>66.34</v>
      </c>
      <c r="J341">
        <f t="shared" si="56"/>
        <v>0</v>
      </c>
      <c r="K341" s="2">
        <f t="shared" si="58"/>
        <v>0</v>
      </c>
      <c r="L341" s="2">
        <f t="shared" si="63"/>
        <v>0</v>
      </c>
      <c r="M341" s="2">
        <f t="shared" si="64"/>
        <v>1</v>
      </c>
      <c r="N341">
        <f t="shared" si="65"/>
        <v>-4.6591798506094992</v>
      </c>
    </row>
    <row r="342" spans="1:14" x14ac:dyDescent="0.3">
      <c r="A342" s="1">
        <v>39192</v>
      </c>
      <c r="B342">
        <v>64.11</v>
      </c>
      <c r="D342">
        <f t="shared" si="55"/>
        <v>5</v>
      </c>
      <c r="E342" s="1">
        <f t="shared" si="57"/>
        <v>39185</v>
      </c>
      <c r="F342" s="1">
        <f t="shared" si="59"/>
        <v>39184</v>
      </c>
      <c r="G342" s="1">
        <f t="shared" si="60"/>
        <v>39183</v>
      </c>
      <c r="H342" s="1">
        <f t="shared" si="61"/>
        <v>39182</v>
      </c>
      <c r="I342" s="2">
        <f t="shared" si="62"/>
        <v>66.33</v>
      </c>
      <c r="J342">
        <f t="shared" si="56"/>
        <v>0</v>
      </c>
      <c r="K342" s="2">
        <f t="shared" si="58"/>
        <v>0</v>
      </c>
      <c r="L342" s="2">
        <f t="shared" si="63"/>
        <v>0</v>
      </c>
      <c r="M342" s="2">
        <f t="shared" si="64"/>
        <v>1</v>
      </c>
      <c r="N342">
        <f t="shared" si="65"/>
        <v>-3.4041925538298634</v>
      </c>
    </row>
    <row r="343" spans="1:14" x14ac:dyDescent="0.3">
      <c r="A343" s="1">
        <v>39195</v>
      </c>
      <c r="B343">
        <v>65.89</v>
      </c>
      <c r="D343">
        <f t="shared" si="55"/>
        <v>1</v>
      </c>
      <c r="E343" s="1">
        <f t="shared" si="57"/>
        <v>39188</v>
      </c>
      <c r="F343" s="1">
        <f t="shared" si="59"/>
        <v>39187</v>
      </c>
      <c r="G343" s="1">
        <f t="shared" si="60"/>
        <v>39186</v>
      </c>
      <c r="H343" s="1">
        <f t="shared" si="61"/>
        <v>39185</v>
      </c>
      <c r="I343" s="2">
        <f t="shared" si="62"/>
        <v>65.67</v>
      </c>
      <c r="J343">
        <f t="shared" si="56"/>
        <v>0</v>
      </c>
      <c r="K343" s="2">
        <f t="shared" si="58"/>
        <v>0</v>
      </c>
      <c r="L343" s="2">
        <f t="shared" si="63"/>
        <v>0</v>
      </c>
      <c r="M343" s="2">
        <f t="shared" si="64"/>
        <v>1</v>
      </c>
      <c r="N343">
        <f t="shared" si="65"/>
        <v>0.33444847228473501</v>
      </c>
    </row>
    <row r="344" spans="1:14" x14ac:dyDescent="0.3">
      <c r="A344" s="1">
        <v>39196</v>
      </c>
      <c r="B344">
        <v>64.58</v>
      </c>
      <c r="D344">
        <f t="shared" si="55"/>
        <v>2</v>
      </c>
      <c r="E344" s="1">
        <f t="shared" si="57"/>
        <v>39189</v>
      </c>
      <c r="F344" s="1">
        <f t="shared" si="59"/>
        <v>39188</v>
      </c>
      <c r="G344" s="1">
        <f t="shared" si="60"/>
        <v>39187</v>
      </c>
      <c r="H344" s="1">
        <f t="shared" si="61"/>
        <v>39186</v>
      </c>
      <c r="I344" s="2">
        <f t="shared" si="62"/>
        <v>64.459999999999994</v>
      </c>
      <c r="J344">
        <f t="shared" si="56"/>
        <v>0</v>
      </c>
      <c r="K344" s="2">
        <f t="shared" si="58"/>
        <v>0</v>
      </c>
      <c r="L344" s="2">
        <f t="shared" si="63"/>
        <v>0</v>
      </c>
      <c r="M344" s="2">
        <f t="shared" si="64"/>
        <v>1</v>
      </c>
      <c r="N344">
        <f t="shared" si="65"/>
        <v>0.18598889428374332</v>
      </c>
    </row>
    <row r="345" spans="1:14" x14ac:dyDescent="0.3">
      <c r="A345" s="1">
        <v>39197</v>
      </c>
      <c r="B345">
        <v>65.84</v>
      </c>
      <c r="D345">
        <f t="shared" si="55"/>
        <v>3</v>
      </c>
      <c r="E345" s="1">
        <f t="shared" si="57"/>
        <v>39190</v>
      </c>
      <c r="F345" s="1">
        <f t="shared" si="59"/>
        <v>39189</v>
      </c>
      <c r="G345" s="1">
        <f t="shared" si="60"/>
        <v>39188</v>
      </c>
      <c r="H345" s="1">
        <f t="shared" si="61"/>
        <v>39187</v>
      </c>
      <c r="I345" s="2">
        <f t="shared" si="62"/>
        <v>64.38</v>
      </c>
      <c r="J345">
        <f t="shared" si="56"/>
        <v>0</v>
      </c>
      <c r="K345" s="2">
        <f t="shared" si="58"/>
        <v>0</v>
      </c>
      <c r="L345" s="2">
        <f t="shared" si="63"/>
        <v>0</v>
      </c>
      <c r="M345" s="2">
        <f t="shared" si="64"/>
        <v>1</v>
      </c>
      <c r="N345">
        <f t="shared" si="65"/>
        <v>2.2424530498152326</v>
      </c>
    </row>
    <row r="346" spans="1:14" x14ac:dyDescent="0.3">
      <c r="A346" s="1">
        <v>39198</v>
      </c>
      <c r="B346">
        <v>65.06</v>
      </c>
      <c r="D346">
        <f t="shared" si="55"/>
        <v>4</v>
      </c>
      <c r="E346" s="1">
        <f t="shared" si="57"/>
        <v>39191</v>
      </c>
      <c r="F346" s="1">
        <f t="shared" si="59"/>
        <v>39190</v>
      </c>
      <c r="G346" s="1">
        <f t="shared" si="60"/>
        <v>39189</v>
      </c>
      <c r="H346" s="1">
        <f t="shared" si="61"/>
        <v>39188</v>
      </c>
      <c r="I346" s="2">
        <f t="shared" si="62"/>
        <v>63.32</v>
      </c>
      <c r="J346">
        <f t="shared" si="56"/>
        <v>0</v>
      </c>
      <c r="K346" s="2">
        <f t="shared" si="58"/>
        <v>0</v>
      </c>
      <c r="L346" s="2">
        <f t="shared" si="63"/>
        <v>0</v>
      </c>
      <c r="M346" s="2">
        <f t="shared" si="64"/>
        <v>1</v>
      </c>
      <c r="N346">
        <f t="shared" si="65"/>
        <v>2.7108686032393936</v>
      </c>
    </row>
    <row r="347" spans="1:14" x14ac:dyDescent="0.3">
      <c r="A347" s="1">
        <v>39199</v>
      </c>
      <c r="B347">
        <v>66.459999999999994</v>
      </c>
      <c r="D347">
        <f t="shared" si="55"/>
        <v>5</v>
      </c>
      <c r="E347" s="1">
        <f t="shared" si="57"/>
        <v>39192</v>
      </c>
      <c r="F347" s="1">
        <f t="shared" si="59"/>
        <v>39191</v>
      </c>
      <c r="G347" s="1">
        <f t="shared" si="60"/>
        <v>39190</v>
      </c>
      <c r="H347" s="1">
        <f t="shared" si="61"/>
        <v>39189</v>
      </c>
      <c r="I347" s="2">
        <f t="shared" si="62"/>
        <v>64.11</v>
      </c>
      <c r="J347">
        <f t="shared" si="56"/>
        <v>0</v>
      </c>
      <c r="K347" s="2">
        <f t="shared" si="58"/>
        <v>0</v>
      </c>
      <c r="L347" s="2">
        <f t="shared" si="63"/>
        <v>0</v>
      </c>
      <c r="M347" s="2">
        <f t="shared" si="64"/>
        <v>1</v>
      </c>
      <c r="N347">
        <f t="shared" si="65"/>
        <v>3.59999049272822</v>
      </c>
    </row>
    <row r="348" spans="1:14" x14ac:dyDescent="0.3">
      <c r="A348" s="1">
        <v>39202</v>
      </c>
      <c r="B348">
        <v>65.709999999999994</v>
      </c>
      <c r="D348">
        <f t="shared" si="55"/>
        <v>1</v>
      </c>
      <c r="E348" s="1">
        <f t="shared" si="57"/>
        <v>39195</v>
      </c>
      <c r="F348" s="1">
        <f t="shared" si="59"/>
        <v>39194</v>
      </c>
      <c r="G348" s="1">
        <f t="shared" si="60"/>
        <v>39193</v>
      </c>
      <c r="H348" s="1">
        <f t="shared" si="61"/>
        <v>39192</v>
      </c>
      <c r="I348" s="2">
        <f t="shared" si="62"/>
        <v>65.89</v>
      </c>
      <c r="J348">
        <f t="shared" si="56"/>
        <v>0</v>
      </c>
      <c r="K348" s="2">
        <f t="shared" si="58"/>
        <v>0</v>
      </c>
      <c r="L348" s="2">
        <f t="shared" si="63"/>
        <v>0</v>
      </c>
      <c r="M348" s="2">
        <f t="shared" si="64"/>
        <v>1</v>
      </c>
      <c r="N348">
        <f t="shared" si="65"/>
        <v>-0.27355640159521666</v>
      </c>
    </row>
    <row r="349" spans="1:14" x14ac:dyDescent="0.3">
      <c r="A349" s="1">
        <v>39203</v>
      </c>
      <c r="B349">
        <v>64.400000000000006</v>
      </c>
      <c r="D349">
        <f t="shared" si="55"/>
        <v>2</v>
      </c>
      <c r="E349" s="1">
        <f t="shared" si="57"/>
        <v>39196</v>
      </c>
      <c r="F349" s="1">
        <f t="shared" si="59"/>
        <v>39195</v>
      </c>
      <c r="G349" s="1">
        <f t="shared" si="60"/>
        <v>39194</v>
      </c>
      <c r="H349" s="1">
        <f t="shared" si="61"/>
        <v>39193</v>
      </c>
      <c r="I349" s="2">
        <f t="shared" si="62"/>
        <v>64.58</v>
      </c>
      <c r="J349">
        <f t="shared" si="56"/>
        <v>0</v>
      </c>
      <c r="K349" s="2">
        <f t="shared" si="58"/>
        <v>0</v>
      </c>
      <c r="L349" s="2">
        <f t="shared" si="63"/>
        <v>0</v>
      </c>
      <c r="M349" s="2">
        <f t="shared" si="64"/>
        <v>1</v>
      </c>
      <c r="N349">
        <f t="shared" si="65"/>
        <v>-0.27911322198210614</v>
      </c>
    </row>
    <row r="350" spans="1:14" x14ac:dyDescent="0.3">
      <c r="A350" s="1">
        <v>39204</v>
      </c>
      <c r="B350">
        <v>63.68</v>
      </c>
      <c r="D350">
        <f t="shared" si="55"/>
        <v>3</v>
      </c>
      <c r="E350" s="1">
        <f t="shared" si="57"/>
        <v>39197</v>
      </c>
      <c r="F350" s="1">
        <f t="shared" si="59"/>
        <v>39196</v>
      </c>
      <c r="G350" s="1">
        <f t="shared" si="60"/>
        <v>39195</v>
      </c>
      <c r="H350" s="1">
        <f t="shared" si="61"/>
        <v>39194</v>
      </c>
      <c r="I350" s="2">
        <f t="shared" si="62"/>
        <v>65.84</v>
      </c>
      <c r="J350">
        <f t="shared" si="56"/>
        <v>0</v>
      </c>
      <c r="K350" s="2">
        <f t="shared" si="58"/>
        <v>0</v>
      </c>
      <c r="L350" s="2">
        <f t="shared" si="63"/>
        <v>0</v>
      </c>
      <c r="M350" s="2">
        <f t="shared" si="64"/>
        <v>1</v>
      </c>
      <c r="N350">
        <f t="shared" si="65"/>
        <v>-3.3357014832686875</v>
      </c>
    </row>
    <row r="351" spans="1:14" x14ac:dyDescent="0.3">
      <c r="A351" s="1">
        <v>39205</v>
      </c>
      <c r="B351">
        <v>63.19</v>
      </c>
      <c r="D351">
        <f t="shared" si="55"/>
        <v>4</v>
      </c>
      <c r="E351" s="1">
        <f t="shared" si="57"/>
        <v>39198</v>
      </c>
      <c r="F351" s="1">
        <f t="shared" si="59"/>
        <v>39197</v>
      </c>
      <c r="G351" s="1">
        <f t="shared" si="60"/>
        <v>39196</v>
      </c>
      <c r="H351" s="1">
        <f t="shared" si="61"/>
        <v>39195</v>
      </c>
      <c r="I351" s="2">
        <f t="shared" si="62"/>
        <v>65.06</v>
      </c>
      <c r="J351">
        <f t="shared" si="56"/>
        <v>0</v>
      </c>
      <c r="K351" s="2">
        <f t="shared" si="58"/>
        <v>0</v>
      </c>
      <c r="L351" s="2">
        <f t="shared" si="63"/>
        <v>0</v>
      </c>
      <c r="M351" s="2">
        <f t="shared" si="64"/>
        <v>1</v>
      </c>
      <c r="N351">
        <f t="shared" si="65"/>
        <v>-2.9163860259841523</v>
      </c>
    </row>
    <row r="352" spans="1:14" x14ac:dyDescent="0.3">
      <c r="A352" s="1">
        <v>39206</v>
      </c>
      <c r="B352">
        <v>61.93</v>
      </c>
      <c r="D352">
        <f t="shared" si="55"/>
        <v>5</v>
      </c>
      <c r="E352" s="1">
        <f t="shared" si="57"/>
        <v>39199</v>
      </c>
      <c r="F352" s="1">
        <f t="shared" si="59"/>
        <v>39198</v>
      </c>
      <c r="G352" s="1">
        <f t="shared" si="60"/>
        <v>39197</v>
      </c>
      <c r="H352" s="1">
        <f t="shared" si="61"/>
        <v>39196</v>
      </c>
      <c r="I352" s="2">
        <f t="shared" si="62"/>
        <v>66.459999999999994</v>
      </c>
      <c r="J352">
        <f t="shared" si="56"/>
        <v>0</v>
      </c>
      <c r="K352" s="2">
        <f t="shared" si="58"/>
        <v>0</v>
      </c>
      <c r="L352" s="2">
        <f t="shared" si="63"/>
        <v>0</v>
      </c>
      <c r="M352" s="2">
        <f t="shared" si="64"/>
        <v>1</v>
      </c>
      <c r="N352">
        <f t="shared" si="65"/>
        <v>-7.0595547976478619</v>
      </c>
    </row>
    <row r="353" spans="1:14" x14ac:dyDescent="0.3">
      <c r="A353" s="1">
        <v>39209</v>
      </c>
      <c r="B353">
        <v>61.47</v>
      </c>
      <c r="D353">
        <f t="shared" si="55"/>
        <v>1</v>
      </c>
      <c r="E353" s="1">
        <f t="shared" si="57"/>
        <v>39202</v>
      </c>
      <c r="F353" s="1">
        <f t="shared" si="59"/>
        <v>39201</v>
      </c>
      <c r="G353" s="1">
        <f t="shared" si="60"/>
        <v>39200</v>
      </c>
      <c r="H353" s="1">
        <f t="shared" si="61"/>
        <v>39199</v>
      </c>
      <c r="I353" s="2">
        <f t="shared" si="62"/>
        <v>65.709999999999994</v>
      </c>
      <c r="J353">
        <f t="shared" si="56"/>
        <v>0</v>
      </c>
      <c r="K353" s="2">
        <f t="shared" si="58"/>
        <v>0</v>
      </c>
      <c r="L353" s="2">
        <f t="shared" si="63"/>
        <v>0</v>
      </c>
      <c r="M353" s="2">
        <f t="shared" si="64"/>
        <v>1</v>
      </c>
      <c r="N353">
        <f t="shared" si="65"/>
        <v>-6.6701869990858382</v>
      </c>
    </row>
    <row r="354" spans="1:14" x14ac:dyDescent="0.3">
      <c r="A354" s="1">
        <v>39210</v>
      </c>
      <c r="B354">
        <v>62.26</v>
      </c>
      <c r="D354">
        <f t="shared" si="55"/>
        <v>2</v>
      </c>
      <c r="E354" s="1">
        <f t="shared" si="57"/>
        <v>39203</v>
      </c>
      <c r="F354" s="1">
        <f t="shared" si="59"/>
        <v>39202</v>
      </c>
      <c r="G354" s="1">
        <f t="shared" si="60"/>
        <v>39201</v>
      </c>
      <c r="H354" s="1">
        <f t="shared" si="61"/>
        <v>39200</v>
      </c>
      <c r="I354" s="2">
        <f t="shared" si="62"/>
        <v>64.400000000000006</v>
      </c>
      <c r="J354">
        <f t="shared" si="56"/>
        <v>0</v>
      </c>
      <c r="K354" s="2">
        <f t="shared" si="58"/>
        <v>0</v>
      </c>
      <c r="L354" s="2">
        <f t="shared" si="63"/>
        <v>0</v>
      </c>
      <c r="M354" s="2">
        <f t="shared" si="64"/>
        <v>1</v>
      </c>
      <c r="N354">
        <f t="shared" si="65"/>
        <v>-3.3794468096845982</v>
      </c>
    </row>
    <row r="355" spans="1:14" x14ac:dyDescent="0.3">
      <c r="A355" s="1">
        <v>39211</v>
      </c>
      <c r="B355">
        <v>61.55</v>
      </c>
      <c r="C355">
        <v>63.16</v>
      </c>
      <c r="D355">
        <f t="shared" si="55"/>
        <v>3</v>
      </c>
      <c r="E355" s="1">
        <f t="shared" si="57"/>
        <v>39204</v>
      </c>
      <c r="F355" s="1">
        <f t="shared" si="59"/>
        <v>39203</v>
      </c>
      <c r="G355" s="1">
        <f t="shared" si="60"/>
        <v>39202</v>
      </c>
      <c r="H355" s="1">
        <f t="shared" si="61"/>
        <v>39201</v>
      </c>
      <c r="I355" s="2">
        <f t="shared" si="62"/>
        <v>63.68</v>
      </c>
      <c r="J355">
        <f t="shared" si="56"/>
        <v>0</v>
      </c>
      <c r="K355" s="2">
        <f t="shared" si="58"/>
        <v>0</v>
      </c>
      <c r="L355" s="2">
        <f t="shared" si="63"/>
        <v>0</v>
      </c>
      <c r="M355" s="2">
        <f t="shared" si="64"/>
        <v>1</v>
      </c>
      <c r="N355">
        <f t="shared" si="65"/>
        <v>-3.4020688905665133</v>
      </c>
    </row>
    <row r="356" spans="1:14" x14ac:dyDescent="0.3">
      <c r="A356" s="1">
        <v>39212</v>
      </c>
      <c r="B356">
        <v>63.43</v>
      </c>
      <c r="D356">
        <f t="shared" si="55"/>
        <v>4</v>
      </c>
      <c r="E356" s="1">
        <f t="shared" si="57"/>
        <v>39205</v>
      </c>
      <c r="F356" s="1">
        <f t="shared" si="59"/>
        <v>39204</v>
      </c>
      <c r="G356" s="1">
        <f t="shared" si="60"/>
        <v>39203</v>
      </c>
      <c r="H356" s="1">
        <f t="shared" si="61"/>
        <v>39202</v>
      </c>
      <c r="I356" s="2">
        <f t="shared" si="62"/>
        <v>63.19</v>
      </c>
      <c r="J356">
        <f t="shared" si="56"/>
        <v>63.16</v>
      </c>
      <c r="K356" s="2">
        <f t="shared" si="58"/>
        <v>63.16</v>
      </c>
      <c r="L356" s="2">
        <f t="shared" si="63"/>
        <v>61.55</v>
      </c>
      <c r="M356" s="2">
        <f t="shared" si="64"/>
        <v>0.97450918302723244</v>
      </c>
      <c r="N356">
        <f t="shared" si="65"/>
        <v>-2.2030461896536995</v>
      </c>
    </row>
    <row r="357" spans="1:14" x14ac:dyDescent="0.3">
      <c r="A357" s="1">
        <v>39213</v>
      </c>
      <c r="B357">
        <v>64.12</v>
      </c>
      <c r="D357">
        <f t="shared" si="55"/>
        <v>5</v>
      </c>
      <c r="E357" s="1">
        <f t="shared" si="57"/>
        <v>39206</v>
      </c>
      <c r="F357" s="1">
        <f t="shared" si="59"/>
        <v>39205</v>
      </c>
      <c r="G357" s="1">
        <f t="shared" si="60"/>
        <v>39204</v>
      </c>
      <c r="H357" s="1">
        <f t="shared" si="61"/>
        <v>39203</v>
      </c>
      <c r="I357" s="2">
        <f t="shared" si="62"/>
        <v>61.93</v>
      </c>
      <c r="J357">
        <f t="shared" si="56"/>
        <v>0</v>
      </c>
      <c r="K357" s="2">
        <f t="shared" si="58"/>
        <v>63.16</v>
      </c>
      <c r="L357" s="2">
        <f t="shared" si="63"/>
        <v>61.55</v>
      </c>
      <c r="M357" s="2">
        <f t="shared" si="64"/>
        <v>0.97450918302723244</v>
      </c>
      <c r="N357">
        <f t="shared" si="65"/>
        <v>0.89302760344037979</v>
      </c>
    </row>
    <row r="358" spans="1:14" x14ac:dyDescent="0.3">
      <c r="A358" s="1">
        <v>39216</v>
      </c>
      <c r="B358">
        <v>63.89</v>
      </c>
      <c r="D358">
        <f t="shared" si="55"/>
        <v>1</v>
      </c>
      <c r="E358" s="1">
        <f t="shared" si="57"/>
        <v>39209</v>
      </c>
      <c r="F358" s="1">
        <f t="shared" si="59"/>
        <v>39208</v>
      </c>
      <c r="G358" s="1">
        <f t="shared" si="60"/>
        <v>39207</v>
      </c>
      <c r="H358" s="1">
        <f t="shared" si="61"/>
        <v>39206</v>
      </c>
      <c r="I358" s="2">
        <f t="shared" si="62"/>
        <v>61.47</v>
      </c>
      <c r="J358">
        <f t="shared" si="56"/>
        <v>0</v>
      </c>
      <c r="K358" s="2">
        <f t="shared" si="58"/>
        <v>63.16</v>
      </c>
      <c r="L358" s="2">
        <f t="shared" si="63"/>
        <v>61.55</v>
      </c>
      <c r="M358" s="2">
        <f t="shared" si="64"/>
        <v>0.97450918302723244</v>
      </c>
      <c r="N358">
        <f t="shared" si="65"/>
        <v>1.2792266938355112</v>
      </c>
    </row>
    <row r="359" spans="1:14" x14ac:dyDescent="0.3">
      <c r="A359" s="1">
        <v>39217</v>
      </c>
      <c r="B359">
        <v>64.599999999999994</v>
      </c>
      <c r="D359">
        <f t="shared" si="55"/>
        <v>2</v>
      </c>
      <c r="E359" s="1">
        <f t="shared" si="57"/>
        <v>39210</v>
      </c>
      <c r="F359" s="1">
        <f t="shared" si="59"/>
        <v>39209</v>
      </c>
      <c r="G359" s="1">
        <f t="shared" si="60"/>
        <v>39208</v>
      </c>
      <c r="H359" s="1">
        <f t="shared" si="61"/>
        <v>39207</v>
      </c>
      <c r="I359" s="2">
        <f t="shared" si="62"/>
        <v>62.26</v>
      </c>
      <c r="J359">
        <f t="shared" si="56"/>
        <v>0</v>
      </c>
      <c r="K359" s="2">
        <f t="shared" si="58"/>
        <v>63.16</v>
      </c>
      <c r="L359" s="2">
        <f t="shared" si="63"/>
        <v>61.55</v>
      </c>
      <c r="M359" s="2">
        <f t="shared" si="64"/>
        <v>0.97450918302723244</v>
      </c>
      <c r="N359">
        <f t="shared" si="65"/>
        <v>1.10739090181152</v>
      </c>
    </row>
    <row r="360" spans="1:14" x14ac:dyDescent="0.3">
      <c r="A360" s="1">
        <v>39218</v>
      </c>
      <c r="B360">
        <v>63.95</v>
      </c>
      <c r="D360">
        <f t="shared" si="55"/>
        <v>3</v>
      </c>
      <c r="E360" s="1">
        <f t="shared" si="57"/>
        <v>39211</v>
      </c>
      <c r="F360" s="1">
        <f t="shared" si="59"/>
        <v>39210</v>
      </c>
      <c r="G360" s="1">
        <f t="shared" si="60"/>
        <v>39209</v>
      </c>
      <c r="H360" s="1">
        <f t="shared" si="61"/>
        <v>39208</v>
      </c>
      <c r="I360" s="2">
        <f t="shared" si="62"/>
        <v>61.55</v>
      </c>
      <c r="J360">
        <f t="shared" si="56"/>
        <v>0</v>
      </c>
      <c r="K360" s="2">
        <f t="shared" si="58"/>
        <v>63.16</v>
      </c>
      <c r="L360" s="2">
        <f t="shared" si="63"/>
        <v>61.55</v>
      </c>
      <c r="M360" s="2">
        <f t="shared" si="64"/>
        <v>0.97450918302723244</v>
      </c>
      <c r="N360">
        <f t="shared" si="65"/>
        <v>1.243033863741059</v>
      </c>
    </row>
    <row r="361" spans="1:14" x14ac:dyDescent="0.3">
      <c r="A361" s="1">
        <v>39219</v>
      </c>
      <c r="B361">
        <v>65.92</v>
      </c>
      <c r="D361">
        <f t="shared" si="55"/>
        <v>4</v>
      </c>
      <c r="E361" s="1">
        <f t="shared" si="57"/>
        <v>39212</v>
      </c>
      <c r="F361" s="1">
        <f t="shared" si="59"/>
        <v>39211</v>
      </c>
      <c r="G361" s="1">
        <f t="shared" si="60"/>
        <v>39210</v>
      </c>
      <c r="H361" s="1">
        <f t="shared" si="61"/>
        <v>39209</v>
      </c>
      <c r="I361" s="2">
        <f t="shared" si="62"/>
        <v>63.43</v>
      </c>
      <c r="J361">
        <f t="shared" si="56"/>
        <v>0</v>
      </c>
      <c r="K361" s="2">
        <f t="shared" si="58"/>
        <v>0</v>
      </c>
      <c r="L361" s="2">
        <f t="shared" si="63"/>
        <v>0</v>
      </c>
      <c r="M361" s="2">
        <f t="shared" si="64"/>
        <v>1</v>
      </c>
      <c r="N361">
        <f t="shared" si="65"/>
        <v>3.8504949955410548</v>
      </c>
    </row>
    <row r="362" spans="1:14" x14ac:dyDescent="0.3">
      <c r="A362" s="1">
        <v>39220</v>
      </c>
      <c r="B362">
        <v>65.98</v>
      </c>
      <c r="D362">
        <f t="shared" si="55"/>
        <v>5</v>
      </c>
      <c r="E362" s="1">
        <f t="shared" si="57"/>
        <v>39213</v>
      </c>
      <c r="F362" s="1">
        <f t="shared" si="59"/>
        <v>39212</v>
      </c>
      <c r="G362" s="1">
        <f t="shared" si="60"/>
        <v>39211</v>
      </c>
      <c r="H362" s="1">
        <f t="shared" si="61"/>
        <v>39210</v>
      </c>
      <c r="I362" s="2">
        <f t="shared" si="62"/>
        <v>64.12</v>
      </c>
      <c r="J362">
        <f t="shared" si="56"/>
        <v>0</v>
      </c>
      <c r="K362" s="2">
        <f t="shared" si="58"/>
        <v>0</v>
      </c>
      <c r="L362" s="2">
        <f t="shared" si="63"/>
        <v>0</v>
      </c>
      <c r="M362" s="2">
        <f t="shared" si="64"/>
        <v>1</v>
      </c>
      <c r="N362">
        <f t="shared" si="65"/>
        <v>2.8595338059083093</v>
      </c>
    </row>
    <row r="363" spans="1:14" x14ac:dyDescent="0.3">
      <c r="A363" s="1">
        <v>39223</v>
      </c>
      <c r="B363">
        <v>66.87</v>
      </c>
      <c r="D363">
        <f t="shared" si="55"/>
        <v>1</v>
      </c>
      <c r="E363" s="1">
        <f t="shared" si="57"/>
        <v>39216</v>
      </c>
      <c r="F363" s="1">
        <f t="shared" si="59"/>
        <v>39215</v>
      </c>
      <c r="G363" s="1">
        <f t="shared" si="60"/>
        <v>39214</v>
      </c>
      <c r="H363" s="1">
        <f t="shared" si="61"/>
        <v>39213</v>
      </c>
      <c r="I363" s="2">
        <f t="shared" si="62"/>
        <v>63.89</v>
      </c>
      <c r="J363">
        <f t="shared" si="56"/>
        <v>0</v>
      </c>
      <c r="K363" s="2">
        <f t="shared" si="58"/>
        <v>0</v>
      </c>
      <c r="L363" s="2">
        <f t="shared" si="63"/>
        <v>0</v>
      </c>
      <c r="M363" s="2">
        <f t="shared" si="64"/>
        <v>1</v>
      </c>
      <c r="N363">
        <f t="shared" si="65"/>
        <v>4.5587581451635302</v>
      </c>
    </row>
    <row r="364" spans="1:14" x14ac:dyDescent="0.3">
      <c r="A364" s="1">
        <v>39224</v>
      </c>
      <c r="B364">
        <v>65.510000000000005</v>
      </c>
      <c r="D364">
        <f t="shared" si="55"/>
        <v>2</v>
      </c>
      <c r="E364" s="1">
        <f t="shared" si="57"/>
        <v>39217</v>
      </c>
      <c r="F364" s="1">
        <f t="shared" si="59"/>
        <v>39216</v>
      </c>
      <c r="G364" s="1">
        <f t="shared" si="60"/>
        <v>39215</v>
      </c>
      <c r="H364" s="1">
        <f t="shared" si="61"/>
        <v>39214</v>
      </c>
      <c r="I364" s="2">
        <f t="shared" si="62"/>
        <v>64.599999999999994</v>
      </c>
      <c r="J364">
        <f t="shared" si="56"/>
        <v>0</v>
      </c>
      <c r="K364" s="2">
        <f t="shared" si="58"/>
        <v>0</v>
      </c>
      <c r="L364" s="2">
        <f t="shared" si="63"/>
        <v>0</v>
      </c>
      <c r="M364" s="2">
        <f t="shared" si="64"/>
        <v>1</v>
      </c>
      <c r="N364">
        <f t="shared" si="65"/>
        <v>1.3988391955229023</v>
      </c>
    </row>
    <row r="365" spans="1:14" x14ac:dyDescent="0.3">
      <c r="A365" s="1">
        <v>39225</v>
      </c>
      <c r="B365">
        <v>65.77</v>
      </c>
      <c r="D365">
        <f t="shared" si="55"/>
        <v>3</v>
      </c>
      <c r="E365" s="1">
        <f t="shared" si="57"/>
        <v>39218</v>
      </c>
      <c r="F365" s="1">
        <f t="shared" si="59"/>
        <v>39217</v>
      </c>
      <c r="G365" s="1">
        <f t="shared" si="60"/>
        <v>39216</v>
      </c>
      <c r="H365" s="1">
        <f t="shared" si="61"/>
        <v>39215</v>
      </c>
      <c r="I365" s="2">
        <f t="shared" si="62"/>
        <v>63.95</v>
      </c>
      <c r="J365">
        <f t="shared" si="56"/>
        <v>0</v>
      </c>
      <c r="K365" s="2">
        <f t="shared" si="58"/>
        <v>0</v>
      </c>
      <c r="L365" s="2">
        <f t="shared" si="63"/>
        <v>0</v>
      </c>
      <c r="M365" s="2">
        <f t="shared" si="64"/>
        <v>1</v>
      </c>
      <c r="N365">
        <f t="shared" si="65"/>
        <v>2.8062279288407805</v>
      </c>
    </row>
    <row r="366" spans="1:14" x14ac:dyDescent="0.3">
      <c r="A366" s="1">
        <v>39226</v>
      </c>
      <c r="B366">
        <v>64.180000000000007</v>
      </c>
      <c r="D366">
        <f t="shared" si="55"/>
        <v>4</v>
      </c>
      <c r="E366" s="1">
        <f t="shared" si="57"/>
        <v>39219</v>
      </c>
      <c r="F366" s="1">
        <f t="shared" si="59"/>
        <v>39218</v>
      </c>
      <c r="G366" s="1">
        <f t="shared" si="60"/>
        <v>39217</v>
      </c>
      <c r="H366" s="1">
        <f t="shared" si="61"/>
        <v>39216</v>
      </c>
      <c r="I366" s="2">
        <f t="shared" si="62"/>
        <v>65.92</v>
      </c>
      <c r="J366">
        <f t="shared" si="56"/>
        <v>0</v>
      </c>
      <c r="K366" s="2">
        <f t="shared" si="58"/>
        <v>0</v>
      </c>
      <c r="L366" s="2">
        <f t="shared" si="63"/>
        <v>0</v>
      </c>
      <c r="M366" s="2">
        <f t="shared" si="64"/>
        <v>1</v>
      </c>
      <c r="N366">
        <f t="shared" si="65"/>
        <v>-2.6750249919505338</v>
      </c>
    </row>
    <row r="367" spans="1:14" x14ac:dyDescent="0.3">
      <c r="A367" s="1">
        <v>39227</v>
      </c>
      <c r="B367">
        <v>65.2</v>
      </c>
      <c r="D367">
        <f t="shared" si="55"/>
        <v>5</v>
      </c>
      <c r="E367" s="1">
        <f t="shared" si="57"/>
        <v>39220</v>
      </c>
      <c r="F367" s="1">
        <f t="shared" si="59"/>
        <v>39219</v>
      </c>
      <c r="G367" s="1">
        <f t="shared" si="60"/>
        <v>39218</v>
      </c>
      <c r="H367" s="1">
        <f t="shared" si="61"/>
        <v>39217</v>
      </c>
      <c r="I367" s="2">
        <f t="shared" si="62"/>
        <v>65.98</v>
      </c>
      <c r="J367">
        <f t="shared" si="56"/>
        <v>0</v>
      </c>
      <c r="K367" s="2">
        <f t="shared" si="58"/>
        <v>0</v>
      </c>
      <c r="L367" s="2">
        <f t="shared" si="63"/>
        <v>0</v>
      </c>
      <c r="M367" s="2">
        <f t="shared" si="64"/>
        <v>1</v>
      </c>
      <c r="N367">
        <f t="shared" si="65"/>
        <v>-1.1892196867828122</v>
      </c>
    </row>
    <row r="368" spans="1:14" x14ac:dyDescent="0.3">
      <c r="A368" s="1">
        <v>39231</v>
      </c>
      <c r="B368">
        <v>63.15</v>
      </c>
      <c r="D368">
        <f t="shared" si="55"/>
        <v>2</v>
      </c>
      <c r="E368" s="1">
        <f t="shared" si="57"/>
        <v>39224</v>
      </c>
      <c r="F368" s="1">
        <f t="shared" si="59"/>
        <v>39223</v>
      </c>
      <c r="G368" s="1">
        <f t="shared" si="60"/>
        <v>39222</v>
      </c>
      <c r="H368" s="1">
        <f t="shared" si="61"/>
        <v>39221</v>
      </c>
      <c r="I368" s="2">
        <f t="shared" si="62"/>
        <v>65.510000000000005</v>
      </c>
      <c r="J368">
        <f t="shared" si="56"/>
        <v>0</v>
      </c>
      <c r="K368" s="2">
        <f t="shared" si="58"/>
        <v>0</v>
      </c>
      <c r="L368" s="2">
        <f t="shared" si="63"/>
        <v>0</v>
      </c>
      <c r="M368" s="2">
        <f t="shared" si="64"/>
        <v>1</v>
      </c>
      <c r="N368">
        <f t="shared" si="65"/>
        <v>-3.6689953947285026</v>
      </c>
    </row>
    <row r="369" spans="1:14" x14ac:dyDescent="0.3">
      <c r="A369" s="1">
        <v>39232</v>
      </c>
      <c r="B369">
        <v>63.49</v>
      </c>
      <c r="D369">
        <f t="shared" si="55"/>
        <v>3</v>
      </c>
      <c r="E369" s="1">
        <f t="shared" si="57"/>
        <v>39225</v>
      </c>
      <c r="F369" s="1">
        <f t="shared" si="59"/>
        <v>39224</v>
      </c>
      <c r="G369" s="1">
        <f t="shared" si="60"/>
        <v>39223</v>
      </c>
      <c r="H369" s="1">
        <f t="shared" si="61"/>
        <v>39222</v>
      </c>
      <c r="I369" s="2">
        <f t="shared" si="62"/>
        <v>65.77</v>
      </c>
      <c r="J369">
        <f t="shared" si="56"/>
        <v>0</v>
      </c>
      <c r="K369" s="2">
        <f t="shared" si="58"/>
        <v>0</v>
      </c>
      <c r="L369" s="2">
        <f t="shared" si="63"/>
        <v>0</v>
      </c>
      <c r="M369" s="2">
        <f t="shared" si="64"/>
        <v>1</v>
      </c>
      <c r="N369">
        <f t="shared" si="65"/>
        <v>-3.5281394130901025</v>
      </c>
    </row>
    <row r="370" spans="1:14" x14ac:dyDescent="0.3">
      <c r="A370" s="1">
        <v>39233</v>
      </c>
      <c r="B370">
        <v>64.010000000000005</v>
      </c>
      <c r="D370">
        <f t="shared" si="55"/>
        <v>4</v>
      </c>
      <c r="E370" s="1">
        <f t="shared" si="57"/>
        <v>39226</v>
      </c>
      <c r="F370" s="1">
        <f t="shared" si="59"/>
        <v>39225</v>
      </c>
      <c r="G370" s="1">
        <f t="shared" si="60"/>
        <v>39224</v>
      </c>
      <c r="H370" s="1">
        <f t="shared" si="61"/>
        <v>39223</v>
      </c>
      <c r="I370" s="2">
        <f t="shared" si="62"/>
        <v>64.180000000000007</v>
      </c>
      <c r="J370">
        <f t="shared" si="56"/>
        <v>0</v>
      </c>
      <c r="K370" s="2">
        <f t="shared" si="58"/>
        <v>0</v>
      </c>
      <c r="L370" s="2">
        <f t="shared" si="63"/>
        <v>0</v>
      </c>
      <c r="M370" s="2">
        <f t="shared" si="64"/>
        <v>1</v>
      </c>
      <c r="N370">
        <f t="shared" si="65"/>
        <v>-0.2652314527798863</v>
      </c>
    </row>
    <row r="371" spans="1:14" x14ac:dyDescent="0.3">
      <c r="A371" s="1">
        <v>39234</v>
      </c>
      <c r="B371">
        <v>65.08</v>
      </c>
      <c r="D371">
        <f t="shared" si="55"/>
        <v>5</v>
      </c>
      <c r="E371" s="1">
        <f t="shared" si="57"/>
        <v>39227</v>
      </c>
      <c r="F371" s="1">
        <f t="shared" si="59"/>
        <v>39226</v>
      </c>
      <c r="G371" s="1">
        <f t="shared" si="60"/>
        <v>39225</v>
      </c>
      <c r="H371" s="1">
        <f t="shared" si="61"/>
        <v>39224</v>
      </c>
      <c r="I371" s="2">
        <f t="shared" si="62"/>
        <v>65.2</v>
      </c>
      <c r="J371">
        <f t="shared" si="56"/>
        <v>0</v>
      </c>
      <c r="K371" s="2">
        <f t="shared" si="58"/>
        <v>0</v>
      </c>
      <c r="L371" s="2">
        <f t="shared" si="63"/>
        <v>0</v>
      </c>
      <c r="M371" s="2">
        <f t="shared" si="64"/>
        <v>1</v>
      </c>
      <c r="N371">
        <f t="shared" si="65"/>
        <v>-0.18421865817703201</v>
      </c>
    </row>
    <row r="372" spans="1:14" x14ac:dyDescent="0.3">
      <c r="A372" s="1">
        <v>39237</v>
      </c>
      <c r="B372">
        <v>66.209999999999994</v>
      </c>
      <c r="D372">
        <f t="shared" si="55"/>
        <v>1</v>
      </c>
      <c r="E372" s="1">
        <f t="shared" si="57"/>
        <v>39230</v>
      </c>
      <c r="F372" s="1">
        <f t="shared" si="59"/>
        <v>39229</v>
      </c>
      <c r="G372" s="1">
        <f t="shared" si="60"/>
        <v>39228</v>
      </c>
      <c r="H372" s="1">
        <f t="shared" si="61"/>
        <v>39227</v>
      </c>
      <c r="I372" s="2">
        <f t="shared" si="62"/>
        <v>65.2</v>
      </c>
      <c r="J372">
        <f t="shared" si="56"/>
        <v>0</v>
      </c>
      <c r="K372" s="2">
        <f t="shared" si="58"/>
        <v>0</v>
      </c>
      <c r="L372" s="2">
        <f t="shared" si="63"/>
        <v>0</v>
      </c>
      <c r="M372" s="2">
        <f t="shared" si="64"/>
        <v>1</v>
      </c>
      <c r="N372">
        <f t="shared" si="65"/>
        <v>1.5372040004147312</v>
      </c>
    </row>
    <row r="373" spans="1:14" x14ac:dyDescent="0.3">
      <c r="A373" s="1">
        <v>39238</v>
      </c>
      <c r="B373">
        <v>65.61</v>
      </c>
      <c r="D373">
        <f t="shared" si="55"/>
        <v>2</v>
      </c>
      <c r="E373" s="1">
        <f t="shared" si="57"/>
        <v>39231</v>
      </c>
      <c r="F373" s="1">
        <f t="shared" si="59"/>
        <v>39230</v>
      </c>
      <c r="G373" s="1">
        <f t="shared" si="60"/>
        <v>39229</v>
      </c>
      <c r="H373" s="1">
        <f t="shared" si="61"/>
        <v>39228</v>
      </c>
      <c r="I373" s="2">
        <f t="shared" si="62"/>
        <v>63.15</v>
      </c>
      <c r="J373">
        <f t="shared" si="56"/>
        <v>0</v>
      </c>
      <c r="K373" s="2">
        <f t="shared" si="58"/>
        <v>0</v>
      </c>
      <c r="L373" s="2">
        <f t="shared" si="63"/>
        <v>0</v>
      </c>
      <c r="M373" s="2">
        <f t="shared" si="64"/>
        <v>1</v>
      </c>
      <c r="N373">
        <f t="shared" si="65"/>
        <v>3.8215274560286088</v>
      </c>
    </row>
    <row r="374" spans="1:14" x14ac:dyDescent="0.3">
      <c r="A374" s="1">
        <v>39239</v>
      </c>
      <c r="B374">
        <v>65.959999999999994</v>
      </c>
      <c r="D374">
        <f t="shared" si="55"/>
        <v>3</v>
      </c>
      <c r="E374" s="1">
        <f t="shared" si="57"/>
        <v>39232</v>
      </c>
      <c r="F374" s="1">
        <f t="shared" si="59"/>
        <v>39231</v>
      </c>
      <c r="G374" s="1">
        <f t="shared" si="60"/>
        <v>39230</v>
      </c>
      <c r="H374" s="1">
        <f t="shared" si="61"/>
        <v>39229</v>
      </c>
      <c r="I374" s="2">
        <f t="shared" si="62"/>
        <v>63.49</v>
      </c>
      <c r="J374">
        <f t="shared" si="56"/>
        <v>0</v>
      </c>
      <c r="K374" s="2">
        <f t="shared" si="58"/>
        <v>0</v>
      </c>
      <c r="L374" s="2">
        <f t="shared" si="63"/>
        <v>0</v>
      </c>
      <c r="M374" s="2">
        <f t="shared" si="64"/>
        <v>1</v>
      </c>
      <c r="N374">
        <f t="shared" si="65"/>
        <v>3.8166084509039515</v>
      </c>
    </row>
    <row r="375" spans="1:14" x14ac:dyDescent="0.3">
      <c r="A375" s="1">
        <v>39240</v>
      </c>
      <c r="B375">
        <v>66.930000000000007</v>
      </c>
      <c r="D375">
        <f t="shared" si="55"/>
        <v>4</v>
      </c>
      <c r="E375" s="1">
        <f t="shared" si="57"/>
        <v>39233</v>
      </c>
      <c r="F375" s="1">
        <f t="shared" si="59"/>
        <v>39232</v>
      </c>
      <c r="G375" s="1">
        <f t="shared" si="60"/>
        <v>39231</v>
      </c>
      <c r="H375" s="1">
        <f t="shared" si="61"/>
        <v>39230</v>
      </c>
      <c r="I375" s="2">
        <f t="shared" si="62"/>
        <v>64.010000000000005</v>
      </c>
      <c r="J375">
        <f t="shared" si="56"/>
        <v>0</v>
      </c>
      <c r="K375" s="2">
        <f t="shared" si="58"/>
        <v>0</v>
      </c>
      <c r="L375" s="2">
        <f t="shared" si="63"/>
        <v>0</v>
      </c>
      <c r="M375" s="2">
        <f t="shared" si="64"/>
        <v>1</v>
      </c>
      <c r="N375">
        <f t="shared" si="65"/>
        <v>4.460797595863883</v>
      </c>
    </row>
    <row r="376" spans="1:14" x14ac:dyDescent="0.3">
      <c r="A376" s="1">
        <v>39241</v>
      </c>
      <c r="B376">
        <v>64.760000000000005</v>
      </c>
      <c r="C376">
        <v>65.45</v>
      </c>
      <c r="D376">
        <f t="shared" si="55"/>
        <v>5</v>
      </c>
      <c r="E376" s="1">
        <f t="shared" si="57"/>
        <v>39234</v>
      </c>
      <c r="F376" s="1">
        <f t="shared" si="59"/>
        <v>39233</v>
      </c>
      <c r="G376" s="1">
        <f t="shared" si="60"/>
        <v>39232</v>
      </c>
      <c r="H376" s="1">
        <f t="shared" si="61"/>
        <v>39231</v>
      </c>
      <c r="I376" s="2">
        <f t="shared" si="62"/>
        <v>65.08</v>
      </c>
      <c r="J376">
        <f t="shared" si="56"/>
        <v>0</v>
      </c>
      <c r="K376" s="2">
        <f t="shared" si="58"/>
        <v>0</v>
      </c>
      <c r="L376" s="2">
        <f t="shared" si="63"/>
        <v>0</v>
      </c>
      <c r="M376" s="2">
        <f t="shared" si="64"/>
        <v>1</v>
      </c>
      <c r="N376">
        <f t="shared" si="65"/>
        <v>-0.49291535414025289</v>
      </c>
    </row>
    <row r="377" spans="1:14" x14ac:dyDescent="0.3">
      <c r="A377" s="1">
        <v>39244</v>
      </c>
      <c r="B377">
        <v>66.64</v>
      </c>
      <c r="D377">
        <f t="shared" si="55"/>
        <v>1</v>
      </c>
      <c r="E377" s="1">
        <f t="shared" si="57"/>
        <v>39237</v>
      </c>
      <c r="F377" s="1">
        <f t="shared" si="59"/>
        <v>39236</v>
      </c>
      <c r="G377" s="1">
        <f t="shared" si="60"/>
        <v>39235</v>
      </c>
      <c r="H377" s="1">
        <f t="shared" si="61"/>
        <v>39234</v>
      </c>
      <c r="I377" s="2">
        <f t="shared" si="62"/>
        <v>66.209999999999994</v>
      </c>
      <c r="J377">
        <f t="shared" si="56"/>
        <v>65.45</v>
      </c>
      <c r="K377" s="2">
        <f t="shared" si="58"/>
        <v>65.45</v>
      </c>
      <c r="L377" s="2">
        <f t="shared" si="63"/>
        <v>64.760000000000005</v>
      </c>
      <c r="M377" s="2">
        <f t="shared" si="64"/>
        <v>0.98945760122230719</v>
      </c>
      <c r="N377">
        <f t="shared" si="65"/>
        <v>-0.41248746246417622</v>
      </c>
    </row>
    <row r="378" spans="1:14" x14ac:dyDescent="0.3">
      <c r="A378" s="1">
        <v>39245</v>
      </c>
      <c r="B378">
        <v>66.06</v>
      </c>
      <c r="D378">
        <f t="shared" si="55"/>
        <v>2</v>
      </c>
      <c r="E378" s="1">
        <f t="shared" si="57"/>
        <v>39238</v>
      </c>
      <c r="F378" s="1">
        <f t="shared" si="59"/>
        <v>39237</v>
      </c>
      <c r="G378" s="1">
        <f t="shared" si="60"/>
        <v>39236</v>
      </c>
      <c r="H378" s="1">
        <f t="shared" si="61"/>
        <v>39235</v>
      </c>
      <c r="I378" s="2">
        <f t="shared" si="62"/>
        <v>65.61</v>
      </c>
      <c r="J378">
        <f t="shared" si="56"/>
        <v>0</v>
      </c>
      <c r="K378" s="2">
        <f t="shared" si="58"/>
        <v>65.45</v>
      </c>
      <c r="L378" s="2">
        <f t="shared" si="63"/>
        <v>64.760000000000005</v>
      </c>
      <c r="M378" s="2">
        <f t="shared" si="64"/>
        <v>0.98945760122230719</v>
      </c>
      <c r="N378">
        <f t="shared" si="65"/>
        <v>-0.37630669406170963</v>
      </c>
    </row>
    <row r="379" spans="1:14" x14ac:dyDescent="0.3">
      <c r="A379" s="1">
        <v>39246</v>
      </c>
      <c r="B379">
        <v>66.930000000000007</v>
      </c>
      <c r="D379">
        <f t="shared" si="55"/>
        <v>3</v>
      </c>
      <c r="E379" s="1">
        <f t="shared" si="57"/>
        <v>39239</v>
      </c>
      <c r="F379" s="1">
        <f t="shared" si="59"/>
        <v>39238</v>
      </c>
      <c r="G379" s="1">
        <f t="shared" si="60"/>
        <v>39237</v>
      </c>
      <c r="H379" s="1">
        <f t="shared" si="61"/>
        <v>39236</v>
      </c>
      <c r="I379" s="2">
        <f t="shared" si="62"/>
        <v>65.959999999999994</v>
      </c>
      <c r="J379">
        <f t="shared" si="56"/>
        <v>0</v>
      </c>
      <c r="K379" s="2">
        <f t="shared" si="58"/>
        <v>65.45</v>
      </c>
      <c r="L379" s="2">
        <f t="shared" si="63"/>
        <v>64.760000000000005</v>
      </c>
      <c r="M379" s="2">
        <f t="shared" si="64"/>
        <v>0.98945760122230719</v>
      </c>
      <c r="N379">
        <f t="shared" si="65"/>
        <v>0.40004358746784591</v>
      </c>
    </row>
    <row r="380" spans="1:14" x14ac:dyDescent="0.3">
      <c r="A380" s="1">
        <v>39247</v>
      </c>
      <c r="B380">
        <v>68.14</v>
      </c>
      <c r="D380">
        <f t="shared" si="55"/>
        <v>4</v>
      </c>
      <c r="E380" s="1">
        <f t="shared" si="57"/>
        <v>39240</v>
      </c>
      <c r="F380" s="1">
        <f t="shared" si="59"/>
        <v>39239</v>
      </c>
      <c r="G380" s="1">
        <f t="shared" si="60"/>
        <v>39238</v>
      </c>
      <c r="H380" s="1">
        <f t="shared" si="61"/>
        <v>39237</v>
      </c>
      <c r="I380" s="2">
        <f t="shared" si="62"/>
        <v>66.930000000000007</v>
      </c>
      <c r="J380">
        <f t="shared" si="56"/>
        <v>0</v>
      </c>
      <c r="K380" s="2">
        <f t="shared" si="58"/>
        <v>65.45</v>
      </c>
      <c r="L380" s="2">
        <f t="shared" si="63"/>
        <v>64.760000000000005</v>
      </c>
      <c r="M380" s="2">
        <f t="shared" si="64"/>
        <v>0.98945760122230719</v>
      </c>
      <c r="N380">
        <f t="shared" si="65"/>
        <v>0.73187515737949904</v>
      </c>
    </row>
    <row r="381" spans="1:14" x14ac:dyDescent="0.3">
      <c r="A381" s="1">
        <v>39248</v>
      </c>
      <c r="B381">
        <v>68.540000000000006</v>
      </c>
      <c r="D381">
        <f t="shared" si="55"/>
        <v>5</v>
      </c>
      <c r="E381" s="1">
        <f t="shared" si="57"/>
        <v>39241</v>
      </c>
      <c r="F381" s="1">
        <f t="shared" si="59"/>
        <v>39240</v>
      </c>
      <c r="G381" s="1">
        <f t="shared" si="60"/>
        <v>39239</v>
      </c>
      <c r="H381" s="1">
        <f t="shared" si="61"/>
        <v>39238</v>
      </c>
      <c r="I381" s="2">
        <f t="shared" si="62"/>
        <v>64.760000000000005</v>
      </c>
      <c r="J381">
        <f t="shared" si="56"/>
        <v>0</v>
      </c>
      <c r="K381" s="2">
        <f t="shared" si="58"/>
        <v>65.45</v>
      </c>
      <c r="L381" s="2">
        <f t="shared" si="63"/>
        <v>64.760000000000005</v>
      </c>
      <c r="M381" s="2">
        <f t="shared" si="64"/>
        <v>0.98945760122230719</v>
      </c>
      <c r="N381">
        <f t="shared" si="65"/>
        <v>4.6131024090554122</v>
      </c>
    </row>
    <row r="382" spans="1:14" x14ac:dyDescent="0.3">
      <c r="A382" s="1">
        <v>39251</v>
      </c>
      <c r="B382">
        <v>69.62</v>
      </c>
      <c r="D382">
        <f t="shared" si="55"/>
        <v>1</v>
      </c>
      <c r="E382" s="1">
        <f t="shared" si="57"/>
        <v>39244</v>
      </c>
      <c r="F382" s="1">
        <f t="shared" si="59"/>
        <v>39243</v>
      </c>
      <c r="G382" s="1">
        <f t="shared" si="60"/>
        <v>39242</v>
      </c>
      <c r="H382" s="1">
        <f t="shared" si="61"/>
        <v>39241</v>
      </c>
      <c r="I382" s="2">
        <f t="shared" si="62"/>
        <v>66.64</v>
      </c>
      <c r="J382">
        <f t="shared" si="56"/>
        <v>0</v>
      </c>
      <c r="K382" s="2">
        <f t="shared" si="58"/>
        <v>0</v>
      </c>
      <c r="L382" s="2">
        <f t="shared" si="63"/>
        <v>0</v>
      </c>
      <c r="M382" s="2">
        <f t="shared" si="64"/>
        <v>1</v>
      </c>
      <c r="N382">
        <f t="shared" si="65"/>
        <v>4.374688452470556</v>
      </c>
    </row>
    <row r="383" spans="1:14" x14ac:dyDescent="0.3">
      <c r="A383" s="1">
        <v>39252</v>
      </c>
      <c r="B383">
        <v>69.540000000000006</v>
      </c>
      <c r="D383">
        <f t="shared" si="55"/>
        <v>2</v>
      </c>
      <c r="E383" s="1">
        <f t="shared" si="57"/>
        <v>39245</v>
      </c>
      <c r="F383" s="1">
        <f t="shared" si="59"/>
        <v>39244</v>
      </c>
      <c r="G383" s="1">
        <f t="shared" si="60"/>
        <v>39243</v>
      </c>
      <c r="H383" s="1">
        <f t="shared" si="61"/>
        <v>39242</v>
      </c>
      <c r="I383" s="2">
        <f t="shared" si="62"/>
        <v>66.06</v>
      </c>
      <c r="J383">
        <f t="shared" si="56"/>
        <v>0</v>
      </c>
      <c r="K383" s="2">
        <f t="shared" si="58"/>
        <v>0</v>
      </c>
      <c r="L383" s="2">
        <f t="shared" si="63"/>
        <v>0</v>
      </c>
      <c r="M383" s="2">
        <f t="shared" si="64"/>
        <v>1</v>
      </c>
      <c r="N383">
        <f t="shared" si="65"/>
        <v>5.133870661707185</v>
      </c>
    </row>
    <row r="384" spans="1:14" x14ac:dyDescent="0.3">
      <c r="A384" s="1">
        <v>39253</v>
      </c>
      <c r="B384">
        <v>68.86</v>
      </c>
      <c r="D384">
        <f t="shared" si="55"/>
        <v>3</v>
      </c>
      <c r="E384" s="1">
        <f t="shared" si="57"/>
        <v>39246</v>
      </c>
      <c r="F384" s="1">
        <f t="shared" si="59"/>
        <v>39245</v>
      </c>
      <c r="G384" s="1">
        <f t="shared" si="60"/>
        <v>39244</v>
      </c>
      <c r="H384" s="1">
        <f t="shared" si="61"/>
        <v>39243</v>
      </c>
      <c r="I384" s="2">
        <f t="shared" si="62"/>
        <v>66.930000000000007</v>
      </c>
      <c r="J384">
        <f t="shared" si="56"/>
        <v>0</v>
      </c>
      <c r="K384" s="2">
        <f t="shared" si="58"/>
        <v>0</v>
      </c>
      <c r="L384" s="2">
        <f t="shared" si="63"/>
        <v>0</v>
      </c>
      <c r="M384" s="2">
        <f t="shared" si="64"/>
        <v>1</v>
      </c>
      <c r="N384">
        <f t="shared" si="65"/>
        <v>2.8428160797826707</v>
      </c>
    </row>
    <row r="385" spans="1:14" x14ac:dyDescent="0.3">
      <c r="A385" s="1">
        <v>39254</v>
      </c>
      <c r="B385">
        <v>68.650000000000006</v>
      </c>
      <c r="D385">
        <f t="shared" si="55"/>
        <v>4</v>
      </c>
      <c r="E385" s="1">
        <f t="shared" si="57"/>
        <v>39247</v>
      </c>
      <c r="F385" s="1">
        <f t="shared" si="59"/>
        <v>39246</v>
      </c>
      <c r="G385" s="1">
        <f t="shared" si="60"/>
        <v>39245</v>
      </c>
      <c r="H385" s="1">
        <f t="shared" si="61"/>
        <v>39244</v>
      </c>
      <c r="I385" s="2">
        <f t="shared" si="62"/>
        <v>68.14</v>
      </c>
      <c r="J385">
        <f t="shared" si="56"/>
        <v>0</v>
      </c>
      <c r="K385" s="2">
        <f t="shared" si="58"/>
        <v>0</v>
      </c>
      <c r="L385" s="2">
        <f t="shared" si="63"/>
        <v>0</v>
      </c>
      <c r="M385" s="2">
        <f t="shared" si="64"/>
        <v>1</v>
      </c>
      <c r="N385">
        <f t="shared" si="65"/>
        <v>0.74567199811596485</v>
      </c>
    </row>
    <row r="386" spans="1:14" x14ac:dyDescent="0.3">
      <c r="A386" s="1">
        <v>39255</v>
      </c>
      <c r="B386">
        <v>69.14</v>
      </c>
      <c r="D386">
        <f t="shared" ref="D386:D449" si="66">WEEKDAY(A386,2)</f>
        <v>5</v>
      </c>
      <c r="E386" s="1">
        <f t="shared" si="57"/>
        <v>39248</v>
      </c>
      <c r="F386" s="1">
        <f t="shared" si="59"/>
        <v>39247</v>
      </c>
      <c r="G386" s="1">
        <f t="shared" si="60"/>
        <v>39246</v>
      </c>
      <c r="H386" s="1">
        <f t="shared" si="61"/>
        <v>39245</v>
      </c>
      <c r="I386" s="2">
        <f t="shared" si="62"/>
        <v>68.540000000000006</v>
      </c>
      <c r="J386">
        <f t="shared" si="56"/>
        <v>0</v>
      </c>
      <c r="K386" s="2">
        <f t="shared" si="58"/>
        <v>0</v>
      </c>
      <c r="L386" s="2">
        <f t="shared" si="63"/>
        <v>0</v>
      </c>
      <c r="M386" s="2">
        <f t="shared" si="64"/>
        <v>1</v>
      </c>
      <c r="N386">
        <f t="shared" si="65"/>
        <v>0.87159180470156616</v>
      </c>
    </row>
    <row r="387" spans="1:14" x14ac:dyDescent="0.3">
      <c r="A387" s="1">
        <v>39258</v>
      </c>
      <c r="B387">
        <v>69.180000000000007</v>
      </c>
      <c r="D387">
        <f t="shared" si="66"/>
        <v>1</v>
      </c>
      <c r="E387" s="1">
        <f t="shared" si="57"/>
        <v>39251</v>
      </c>
      <c r="F387" s="1">
        <f t="shared" si="59"/>
        <v>39250</v>
      </c>
      <c r="G387" s="1">
        <f t="shared" si="60"/>
        <v>39249</v>
      </c>
      <c r="H387" s="1">
        <f t="shared" si="61"/>
        <v>39248</v>
      </c>
      <c r="I387" s="2">
        <f t="shared" si="62"/>
        <v>69.62</v>
      </c>
      <c r="J387">
        <f t="shared" ref="J387:J450" si="67">C386</f>
        <v>0</v>
      </c>
      <c r="K387" s="2">
        <f t="shared" si="58"/>
        <v>0</v>
      </c>
      <c r="L387" s="2">
        <f t="shared" si="63"/>
        <v>0</v>
      </c>
      <c r="M387" s="2">
        <f t="shared" si="64"/>
        <v>1</v>
      </c>
      <c r="N387">
        <f t="shared" si="65"/>
        <v>-0.63400788742701386</v>
      </c>
    </row>
    <row r="388" spans="1:14" x14ac:dyDescent="0.3">
      <c r="A388" s="1">
        <v>39259</v>
      </c>
      <c r="B388">
        <v>67.77</v>
      </c>
      <c r="D388">
        <f t="shared" si="66"/>
        <v>2</v>
      </c>
      <c r="E388" s="1">
        <f t="shared" si="57"/>
        <v>39252</v>
      </c>
      <c r="F388" s="1">
        <f t="shared" si="59"/>
        <v>39251</v>
      </c>
      <c r="G388" s="1">
        <f t="shared" si="60"/>
        <v>39250</v>
      </c>
      <c r="H388" s="1">
        <f t="shared" si="61"/>
        <v>39249</v>
      </c>
      <c r="I388" s="2">
        <f t="shared" si="62"/>
        <v>69.540000000000006</v>
      </c>
      <c r="J388">
        <f t="shared" si="67"/>
        <v>0</v>
      </c>
      <c r="K388" s="2">
        <f t="shared" si="58"/>
        <v>0</v>
      </c>
      <c r="L388" s="2">
        <f t="shared" si="63"/>
        <v>0</v>
      </c>
      <c r="M388" s="2">
        <f t="shared" si="64"/>
        <v>1</v>
      </c>
      <c r="N388">
        <f t="shared" si="65"/>
        <v>-2.5782507431693862</v>
      </c>
    </row>
    <row r="389" spans="1:14" x14ac:dyDescent="0.3">
      <c r="A389" s="1">
        <v>39260</v>
      </c>
      <c r="B389">
        <v>68.97</v>
      </c>
      <c r="D389">
        <f t="shared" si="66"/>
        <v>3</v>
      </c>
      <c r="E389" s="1">
        <f t="shared" si="57"/>
        <v>39253</v>
      </c>
      <c r="F389" s="1">
        <f t="shared" si="59"/>
        <v>39252</v>
      </c>
      <c r="G389" s="1">
        <f t="shared" si="60"/>
        <v>39251</v>
      </c>
      <c r="H389" s="1">
        <f t="shared" si="61"/>
        <v>39250</v>
      </c>
      <c r="I389" s="2">
        <f t="shared" si="62"/>
        <v>68.86</v>
      </c>
      <c r="J389">
        <f t="shared" si="67"/>
        <v>0</v>
      </c>
      <c r="K389" s="2">
        <f t="shared" si="58"/>
        <v>0</v>
      </c>
      <c r="L389" s="2">
        <f t="shared" si="63"/>
        <v>0</v>
      </c>
      <c r="M389" s="2">
        <f t="shared" si="64"/>
        <v>1</v>
      </c>
      <c r="N389">
        <f t="shared" si="65"/>
        <v>0.15961695328221345</v>
      </c>
    </row>
    <row r="390" spans="1:14" x14ac:dyDescent="0.3">
      <c r="A390" s="1">
        <v>39261</v>
      </c>
      <c r="B390">
        <v>69.569999999999993</v>
      </c>
      <c r="D390">
        <f t="shared" si="66"/>
        <v>4</v>
      </c>
      <c r="E390" s="1">
        <f t="shared" si="57"/>
        <v>39254</v>
      </c>
      <c r="F390" s="1">
        <f t="shared" si="59"/>
        <v>39253</v>
      </c>
      <c r="G390" s="1">
        <f t="shared" si="60"/>
        <v>39252</v>
      </c>
      <c r="H390" s="1">
        <f t="shared" si="61"/>
        <v>39251</v>
      </c>
      <c r="I390" s="2">
        <f t="shared" si="62"/>
        <v>68.650000000000006</v>
      </c>
      <c r="J390">
        <f t="shared" si="67"/>
        <v>0</v>
      </c>
      <c r="K390" s="2">
        <f t="shared" si="58"/>
        <v>0</v>
      </c>
      <c r="L390" s="2">
        <f t="shared" si="63"/>
        <v>0</v>
      </c>
      <c r="M390" s="2">
        <f t="shared" si="64"/>
        <v>1</v>
      </c>
      <c r="N390">
        <f t="shared" si="65"/>
        <v>1.3312307721569749</v>
      </c>
    </row>
    <row r="391" spans="1:14" x14ac:dyDescent="0.3">
      <c r="A391" s="1">
        <v>39262</v>
      </c>
      <c r="B391">
        <v>70.680000000000007</v>
      </c>
      <c r="D391">
        <f t="shared" si="66"/>
        <v>5</v>
      </c>
      <c r="E391" s="1">
        <f t="shared" ref="E391:E454" si="68">A391-7</f>
        <v>39255</v>
      </c>
      <c r="F391" s="1">
        <f t="shared" si="59"/>
        <v>39254</v>
      </c>
      <c r="G391" s="1">
        <f t="shared" si="60"/>
        <v>39253</v>
      </c>
      <c r="H391" s="1">
        <f t="shared" si="61"/>
        <v>39252</v>
      </c>
      <c r="I391" s="2">
        <f t="shared" si="62"/>
        <v>69.14</v>
      </c>
      <c r="J391">
        <f t="shared" si="67"/>
        <v>0</v>
      </c>
      <c r="K391" s="2">
        <f t="shared" ref="K391:K454" si="69">SUMIFS($J$2:$J$3507,$A$2:$A$3507,"&gt;"&amp;E391,$A$2:$A$3507,"&lt;="&amp;A391)</f>
        <v>0</v>
      </c>
      <c r="L391" s="2">
        <f t="shared" si="63"/>
        <v>0</v>
      </c>
      <c r="M391" s="2">
        <f t="shared" si="64"/>
        <v>1</v>
      </c>
      <c r="N391">
        <f t="shared" si="65"/>
        <v>2.2029212958017186</v>
      </c>
    </row>
    <row r="392" spans="1:14" x14ac:dyDescent="0.3">
      <c r="A392" s="1">
        <v>39265</v>
      </c>
      <c r="B392">
        <v>71.09</v>
      </c>
      <c r="D392">
        <f t="shared" si="66"/>
        <v>1</v>
      </c>
      <c r="E392" s="1">
        <f t="shared" si="68"/>
        <v>39258</v>
      </c>
      <c r="F392" s="1">
        <f t="shared" ref="F392:F455" si="70">E392-1</f>
        <v>39257</v>
      </c>
      <c r="G392" s="1">
        <f t="shared" ref="G392:G455" si="71">E392-2</f>
        <v>39256</v>
      </c>
      <c r="H392" s="1">
        <f t="shared" ref="H392:H455" si="72">E392-3</f>
        <v>39255</v>
      </c>
      <c r="I392" s="2">
        <f t="shared" ref="I392:I455" si="73">IF(SUMIFS($B$2:$B$3507,$A$2:$A$3507,"="&amp;E392)=0,IF(SUMIFS($B$2:$B$3507,$A$2:$A$3507,"="&amp;F392)=0,IF(SUMIFS($B$2:$B$3507,$A$2:$A$3507,"="&amp;G392)=0,SUMIFS($B$2:$B$3507,$A$2:$A$3507,"="&amp;H392),SUMIFS($B$2:$B$3507,$A$2:$A$3507,"="&amp;G392)),SUMIFS($B$2:$B$3507,$A$2:$A$3507,"="&amp;F392)),SUMIFS($B$2:$B$3507,$A$2:$A$3507,"="&amp;E392))</f>
        <v>69.180000000000007</v>
      </c>
      <c r="J392">
        <f t="shared" si="67"/>
        <v>0</v>
      </c>
      <c r="K392" s="2">
        <f t="shared" si="69"/>
        <v>0</v>
      </c>
      <c r="L392" s="2">
        <f t="shared" ref="L392:L455" si="74">IF(K392&lt;&gt;0,LOOKUP(K392,C386:C392,B386:B392),0)</f>
        <v>0</v>
      </c>
      <c r="M392" s="2">
        <f t="shared" si="64"/>
        <v>1</v>
      </c>
      <c r="N392">
        <f t="shared" si="65"/>
        <v>2.7234876432369095</v>
      </c>
    </row>
    <row r="393" spans="1:14" x14ac:dyDescent="0.3">
      <c r="A393" s="1">
        <v>39266</v>
      </c>
      <c r="B393">
        <v>71.41</v>
      </c>
      <c r="D393">
        <f t="shared" si="66"/>
        <v>2</v>
      </c>
      <c r="E393" s="1">
        <f t="shared" si="68"/>
        <v>39259</v>
      </c>
      <c r="F393" s="1">
        <f t="shared" si="70"/>
        <v>39258</v>
      </c>
      <c r="G393" s="1">
        <f t="shared" si="71"/>
        <v>39257</v>
      </c>
      <c r="H393" s="1">
        <f t="shared" si="72"/>
        <v>39256</v>
      </c>
      <c r="I393" s="2">
        <f t="shared" si="73"/>
        <v>67.77</v>
      </c>
      <c r="J393">
        <f t="shared" si="67"/>
        <v>0</v>
      </c>
      <c r="K393" s="2">
        <f t="shared" si="69"/>
        <v>0</v>
      </c>
      <c r="L393" s="2">
        <f t="shared" si="74"/>
        <v>0</v>
      </c>
      <c r="M393" s="2">
        <f t="shared" ref="M393:M456" si="75">IF(K393&lt;&gt;0,L393/K393,1)</f>
        <v>1</v>
      </c>
      <c r="N393">
        <f t="shared" ref="N393:N456" si="76">LN(B393*M393/I393)*100</f>
        <v>5.2318296412997078</v>
      </c>
    </row>
    <row r="394" spans="1:14" x14ac:dyDescent="0.3">
      <c r="A394" s="1">
        <v>39268</v>
      </c>
      <c r="B394">
        <v>71.81</v>
      </c>
      <c r="D394">
        <f t="shared" si="66"/>
        <v>4</v>
      </c>
      <c r="E394" s="1">
        <f t="shared" si="68"/>
        <v>39261</v>
      </c>
      <c r="F394" s="1">
        <f t="shared" si="70"/>
        <v>39260</v>
      </c>
      <c r="G394" s="1">
        <f t="shared" si="71"/>
        <v>39259</v>
      </c>
      <c r="H394" s="1">
        <f t="shared" si="72"/>
        <v>39258</v>
      </c>
      <c r="I394" s="2">
        <f t="shared" si="73"/>
        <v>69.569999999999993</v>
      </c>
      <c r="J394">
        <f t="shared" si="67"/>
        <v>0</v>
      </c>
      <c r="K394" s="2">
        <f t="shared" si="69"/>
        <v>0</v>
      </c>
      <c r="L394" s="2">
        <f t="shared" si="74"/>
        <v>0</v>
      </c>
      <c r="M394" s="2">
        <f t="shared" si="75"/>
        <v>1</v>
      </c>
      <c r="N394">
        <f t="shared" si="76"/>
        <v>3.1690302186676291</v>
      </c>
    </row>
    <row r="395" spans="1:14" x14ac:dyDescent="0.3">
      <c r="A395" s="1">
        <v>39269</v>
      </c>
      <c r="B395">
        <v>72.81</v>
      </c>
      <c r="D395">
        <f t="shared" si="66"/>
        <v>5</v>
      </c>
      <c r="E395" s="1">
        <f t="shared" si="68"/>
        <v>39262</v>
      </c>
      <c r="F395" s="1">
        <f t="shared" si="70"/>
        <v>39261</v>
      </c>
      <c r="G395" s="1">
        <f t="shared" si="71"/>
        <v>39260</v>
      </c>
      <c r="H395" s="1">
        <f t="shared" si="72"/>
        <v>39259</v>
      </c>
      <c r="I395" s="2">
        <f t="shared" si="73"/>
        <v>70.680000000000007</v>
      </c>
      <c r="J395">
        <f t="shared" si="67"/>
        <v>0</v>
      </c>
      <c r="K395" s="2">
        <f t="shared" si="69"/>
        <v>0</v>
      </c>
      <c r="L395" s="2">
        <f t="shared" si="74"/>
        <v>0</v>
      </c>
      <c r="M395" s="2">
        <f t="shared" si="75"/>
        <v>1</v>
      </c>
      <c r="N395">
        <f t="shared" si="76"/>
        <v>2.9690660955123929</v>
      </c>
    </row>
    <row r="396" spans="1:14" x14ac:dyDescent="0.3">
      <c r="A396" s="1">
        <v>39272</v>
      </c>
      <c r="B396">
        <v>72.19</v>
      </c>
      <c r="C396">
        <v>72.61</v>
      </c>
      <c r="D396">
        <f t="shared" si="66"/>
        <v>1</v>
      </c>
      <c r="E396" s="1">
        <f t="shared" si="68"/>
        <v>39265</v>
      </c>
      <c r="F396" s="1">
        <f t="shared" si="70"/>
        <v>39264</v>
      </c>
      <c r="G396" s="1">
        <f t="shared" si="71"/>
        <v>39263</v>
      </c>
      <c r="H396" s="1">
        <f t="shared" si="72"/>
        <v>39262</v>
      </c>
      <c r="I396" s="2">
        <f t="shared" si="73"/>
        <v>71.09</v>
      </c>
      <c r="J396">
        <f t="shared" si="67"/>
        <v>0</v>
      </c>
      <c r="K396" s="2">
        <f t="shared" si="69"/>
        <v>0</v>
      </c>
      <c r="L396" s="2">
        <f t="shared" si="74"/>
        <v>0</v>
      </c>
      <c r="M396" s="2">
        <f t="shared" si="75"/>
        <v>1</v>
      </c>
      <c r="N396">
        <f t="shared" si="76"/>
        <v>1.5354852209677781</v>
      </c>
    </row>
    <row r="397" spans="1:14" x14ac:dyDescent="0.3">
      <c r="A397" s="1">
        <v>39273</v>
      </c>
      <c r="B397">
        <v>73.19</v>
      </c>
      <c r="D397">
        <f t="shared" si="66"/>
        <v>2</v>
      </c>
      <c r="E397" s="1">
        <f t="shared" si="68"/>
        <v>39266</v>
      </c>
      <c r="F397" s="1">
        <f t="shared" si="70"/>
        <v>39265</v>
      </c>
      <c r="G397" s="1">
        <f t="shared" si="71"/>
        <v>39264</v>
      </c>
      <c r="H397" s="1">
        <f t="shared" si="72"/>
        <v>39263</v>
      </c>
      <c r="I397" s="2">
        <f t="shared" si="73"/>
        <v>71.41</v>
      </c>
      <c r="J397">
        <f t="shared" si="67"/>
        <v>72.61</v>
      </c>
      <c r="K397" s="2">
        <f t="shared" si="69"/>
        <v>72.61</v>
      </c>
      <c r="L397" s="2">
        <f t="shared" si="74"/>
        <v>72.19</v>
      </c>
      <c r="M397" s="2">
        <f t="shared" si="75"/>
        <v>0.99421567277234535</v>
      </c>
      <c r="N397">
        <f t="shared" si="76"/>
        <v>1.88197628110315</v>
      </c>
    </row>
    <row r="398" spans="1:14" x14ac:dyDescent="0.3">
      <c r="A398" s="1">
        <v>39274</v>
      </c>
      <c r="B398">
        <v>72.94</v>
      </c>
      <c r="D398">
        <f t="shared" si="66"/>
        <v>3</v>
      </c>
      <c r="E398" s="1">
        <f t="shared" si="68"/>
        <v>39267</v>
      </c>
      <c r="F398" s="1">
        <f t="shared" si="70"/>
        <v>39266</v>
      </c>
      <c r="G398" s="1">
        <f t="shared" si="71"/>
        <v>39265</v>
      </c>
      <c r="H398" s="1">
        <f t="shared" si="72"/>
        <v>39264</v>
      </c>
      <c r="I398" s="2">
        <f t="shared" si="73"/>
        <v>71.41</v>
      </c>
      <c r="J398">
        <f t="shared" si="67"/>
        <v>0</v>
      </c>
      <c r="K398" s="2">
        <f t="shared" si="69"/>
        <v>72.61</v>
      </c>
      <c r="L398" s="2">
        <f t="shared" si="74"/>
        <v>72.19</v>
      </c>
      <c r="M398" s="2">
        <f t="shared" si="75"/>
        <v>0.99421567277234535</v>
      </c>
      <c r="N398">
        <f t="shared" si="76"/>
        <v>1.5398148578429729</v>
      </c>
    </row>
    <row r="399" spans="1:14" x14ac:dyDescent="0.3">
      <c r="A399" s="1">
        <v>39275</v>
      </c>
      <c r="B399">
        <v>72.87</v>
      </c>
      <c r="D399">
        <f t="shared" si="66"/>
        <v>4</v>
      </c>
      <c r="E399" s="1">
        <f t="shared" si="68"/>
        <v>39268</v>
      </c>
      <c r="F399" s="1">
        <f t="shared" si="70"/>
        <v>39267</v>
      </c>
      <c r="G399" s="1">
        <f t="shared" si="71"/>
        <v>39266</v>
      </c>
      <c r="H399" s="1">
        <f t="shared" si="72"/>
        <v>39265</v>
      </c>
      <c r="I399" s="2">
        <f t="shared" si="73"/>
        <v>71.81</v>
      </c>
      <c r="J399">
        <f t="shared" si="67"/>
        <v>0</v>
      </c>
      <c r="K399" s="2">
        <f t="shared" si="69"/>
        <v>72.61</v>
      </c>
      <c r="L399" s="2">
        <f t="shared" si="74"/>
        <v>72.19</v>
      </c>
      <c r="M399" s="2">
        <f t="shared" si="75"/>
        <v>0.99421567277234535</v>
      </c>
      <c r="N399">
        <f t="shared" si="76"/>
        <v>0.88521683188788269</v>
      </c>
    </row>
    <row r="400" spans="1:14" x14ac:dyDescent="0.3">
      <c r="A400" s="1">
        <v>39276</v>
      </c>
      <c r="B400">
        <v>74.13</v>
      </c>
      <c r="D400">
        <f t="shared" si="66"/>
        <v>5</v>
      </c>
      <c r="E400" s="1">
        <f t="shared" si="68"/>
        <v>39269</v>
      </c>
      <c r="F400" s="1">
        <f t="shared" si="70"/>
        <v>39268</v>
      </c>
      <c r="G400" s="1">
        <f t="shared" si="71"/>
        <v>39267</v>
      </c>
      <c r="H400" s="1">
        <f t="shared" si="72"/>
        <v>39266</v>
      </c>
      <c r="I400" s="2">
        <f t="shared" si="73"/>
        <v>72.81</v>
      </c>
      <c r="J400">
        <f t="shared" si="67"/>
        <v>0</v>
      </c>
      <c r="K400" s="2">
        <f t="shared" si="69"/>
        <v>72.61</v>
      </c>
      <c r="L400" s="2">
        <f t="shared" si="74"/>
        <v>72.19</v>
      </c>
      <c r="M400" s="2">
        <f t="shared" si="75"/>
        <v>0.99421567277234535</v>
      </c>
      <c r="N400">
        <f t="shared" si="76"/>
        <v>1.2165879020922779</v>
      </c>
    </row>
    <row r="401" spans="1:14" x14ac:dyDescent="0.3">
      <c r="A401" s="1">
        <v>39279</v>
      </c>
      <c r="B401">
        <v>74.23</v>
      </c>
      <c r="D401">
        <f t="shared" si="66"/>
        <v>1</v>
      </c>
      <c r="E401" s="1">
        <f t="shared" si="68"/>
        <v>39272</v>
      </c>
      <c r="F401" s="1">
        <f t="shared" si="70"/>
        <v>39271</v>
      </c>
      <c r="G401" s="1">
        <f t="shared" si="71"/>
        <v>39270</v>
      </c>
      <c r="H401" s="1">
        <f t="shared" si="72"/>
        <v>39269</v>
      </c>
      <c r="I401" s="2">
        <f t="shared" si="73"/>
        <v>72.19</v>
      </c>
      <c r="J401">
        <f t="shared" si="67"/>
        <v>0</v>
      </c>
      <c r="K401" s="2">
        <f t="shared" si="69"/>
        <v>72.61</v>
      </c>
      <c r="L401" s="2">
        <f t="shared" si="74"/>
        <v>72.19</v>
      </c>
      <c r="M401" s="2">
        <f t="shared" si="75"/>
        <v>0.99421567277234535</v>
      </c>
      <c r="N401">
        <f t="shared" si="76"/>
        <v>2.2065727737300191</v>
      </c>
    </row>
    <row r="402" spans="1:14" x14ac:dyDescent="0.3">
      <c r="A402" s="1">
        <v>39280</v>
      </c>
      <c r="B402">
        <v>74.11</v>
      </c>
      <c r="D402">
        <f t="shared" si="66"/>
        <v>2</v>
      </c>
      <c r="E402" s="1">
        <f t="shared" si="68"/>
        <v>39273</v>
      </c>
      <c r="F402" s="1">
        <f t="shared" si="70"/>
        <v>39272</v>
      </c>
      <c r="G402" s="1">
        <f t="shared" si="71"/>
        <v>39271</v>
      </c>
      <c r="H402" s="1">
        <f t="shared" si="72"/>
        <v>39270</v>
      </c>
      <c r="I402" s="2">
        <f t="shared" si="73"/>
        <v>73.19</v>
      </c>
      <c r="J402">
        <f t="shared" si="67"/>
        <v>0</v>
      </c>
      <c r="K402" s="2">
        <f t="shared" si="69"/>
        <v>0</v>
      </c>
      <c r="L402" s="2">
        <f t="shared" si="74"/>
        <v>0</v>
      </c>
      <c r="M402" s="2">
        <f t="shared" si="75"/>
        <v>1</v>
      </c>
      <c r="N402">
        <f t="shared" si="76"/>
        <v>1.2491676350131706</v>
      </c>
    </row>
    <row r="403" spans="1:14" x14ac:dyDescent="0.3">
      <c r="A403" s="1">
        <v>39281</v>
      </c>
      <c r="B403">
        <v>75.3</v>
      </c>
      <c r="D403">
        <f t="shared" si="66"/>
        <v>3</v>
      </c>
      <c r="E403" s="1">
        <f t="shared" si="68"/>
        <v>39274</v>
      </c>
      <c r="F403" s="1">
        <f t="shared" si="70"/>
        <v>39273</v>
      </c>
      <c r="G403" s="1">
        <f t="shared" si="71"/>
        <v>39272</v>
      </c>
      <c r="H403" s="1">
        <f t="shared" si="72"/>
        <v>39271</v>
      </c>
      <c r="I403" s="2">
        <f t="shared" si="73"/>
        <v>72.94</v>
      </c>
      <c r="J403">
        <f t="shared" si="67"/>
        <v>0</v>
      </c>
      <c r="K403" s="2">
        <f t="shared" si="69"/>
        <v>0</v>
      </c>
      <c r="L403" s="2">
        <f t="shared" si="74"/>
        <v>0</v>
      </c>
      <c r="M403" s="2">
        <f t="shared" si="75"/>
        <v>1</v>
      </c>
      <c r="N403">
        <f t="shared" si="76"/>
        <v>3.1842949425313676</v>
      </c>
    </row>
    <row r="404" spans="1:14" x14ac:dyDescent="0.3">
      <c r="A404" s="1">
        <v>39282</v>
      </c>
      <c r="B404">
        <v>76.069999999999993</v>
      </c>
      <c r="D404">
        <f t="shared" si="66"/>
        <v>4</v>
      </c>
      <c r="E404" s="1">
        <f t="shared" si="68"/>
        <v>39275</v>
      </c>
      <c r="F404" s="1">
        <f t="shared" si="70"/>
        <v>39274</v>
      </c>
      <c r="G404" s="1">
        <f t="shared" si="71"/>
        <v>39273</v>
      </c>
      <c r="H404" s="1">
        <f t="shared" si="72"/>
        <v>39272</v>
      </c>
      <c r="I404" s="2">
        <f t="shared" si="73"/>
        <v>72.87</v>
      </c>
      <c r="J404">
        <f t="shared" si="67"/>
        <v>0</v>
      </c>
      <c r="K404" s="2">
        <f t="shared" si="69"/>
        <v>0</v>
      </c>
      <c r="L404" s="2">
        <f t="shared" si="74"/>
        <v>0</v>
      </c>
      <c r="M404" s="2">
        <f t="shared" si="75"/>
        <v>1</v>
      </c>
      <c r="N404">
        <f t="shared" si="76"/>
        <v>4.297693732701882</v>
      </c>
    </row>
    <row r="405" spans="1:14" x14ac:dyDescent="0.3">
      <c r="A405" s="1">
        <v>39283</v>
      </c>
      <c r="B405">
        <v>75.790000000000006</v>
      </c>
      <c r="D405">
        <f t="shared" si="66"/>
        <v>5</v>
      </c>
      <c r="E405" s="1">
        <f t="shared" si="68"/>
        <v>39276</v>
      </c>
      <c r="F405" s="1">
        <f t="shared" si="70"/>
        <v>39275</v>
      </c>
      <c r="G405" s="1">
        <f t="shared" si="71"/>
        <v>39274</v>
      </c>
      <c r="H405" s="1">
        <f t="shared" si="72"/>
        <v>39273</v>
      </c>
      <c r="I405" s="2">
        <f t="shared" si="73"/>
        <v>74.13</v>
      </c>
      <c r="J405">
        <f t="shared" si="67"/>
        <v>0</v>
      </c>
      <c r="K405" s="2">
        <f t="shared" si="69"/>
        <v>0</v>
      </c>
      <c r="L405" s="2">
        <f t="shared" si="74"/>
        <v>0</v>
      </c>
      <c r="M405" s="2">
        <f t="shared" si="75"/>
        <v>1</v>
      </c>
      <c r="N405">
        <f t="shared" si="76"/>
        <v>2.2146049155309404</v>
      </c>
    </row>
    <row r="406" spans="1:14" x14ac:dyDescent="0.3">
      <c r="A406" s="1">
        <v>39286</v>
      </c>
      <c r="B406">
        <v>74.89</v>
      </c>
      <c r="D406">
        <f t="shared" si="66"/>
        <v>1</v>
      </c>
      <c r="E406" s="1">
        <f t="shared" si="68"/>
        <v>39279</v>
      </c>
      <c r="F406" s="1">
        <f t="shared" si="70"/>
        <v>39278</v>
      </c>
      <c r="G406" s="1">
        <f t="shared" si="71"/>
        <v>39277</v>
      </c>
      <c r="H406" s="1">
        <f t="shared" si="72"/>
        <v>39276</v>
      </c>
      <c r="I406" s="2">
        <f t="shared" si="73"/>
        <v>74.23</v>
      </c>
      <c r="J406">
        <f t="shared" si="67"/>
        <v>0</v>
      </c>
      <c r="K406" s="2">
        <f t="shared" si="69"/>
        <v>0</v>
      </c>
      <c r="L406" s="2">
        <f t="shared" si="74"/>
        <v>0</v>
      </c>
      <c r="M406" s="2">
        <f t="shared" si="75"/>
        <v>1</v>
      </c>
      <c r="N406">
        <f t="shared" si="76"/>
        <v>0.88519891318201649</v>
      </c>
    </row>
    <row r="407" spans="1:14" x14ac:dyDescent="0.3">
      <c r="A407" s="1">
        <v>39287</v>
      </c>
      <c r="B407">
        <v>73.56</v>
      </c>
      <c r="D407">
        <f t="shared" si="66"/>
        <v>2</v>
      </c>
      <c r="E407" s="1">
        <f t="shared" si="68"/>
        <v>39280</v>
      </c>
      <c r="F407" s="1">
        <f t="shared" si="70"/>
        <v>39279</v>
      </c>
      <c r="G407" s="1">
        <f t="shared" si="71"/>
        <v>39278</v>
      </c>
      <c r="H407" s="1">
        <f t="shared" si="72"/>
        <v>39277</v>
      </c>
      <c r="I407" s="2">
        <f t="shared" si="73"/>
        <v>74.11</v>
      </c>
      <c r="J407">
        <f t="shared" si="67"/>
        <v>0</v>
      </c>
      <c r="K407" s="2">
        <f t="shared" si="69"/>
        <v>0</v>
      </c>
      <c r="L407" s="2">
        <f t="shared" si="74"/>
        <v>0</v>
      </c>
      <c r="M407" s="2">
        <f t="shared" si="75"/>
        <v>1</v>
      </c>
      <c r="N407">
        <f t="shared" si="76"/>
        <v>-0.74490762271471589</v>
      </c>
    </row>
    <row r="408" spans="1:14" x14ac:dyDescent="0.3">
      <c r="A408" s="1">
        <v>39288</v>
      </c>
      <c r="B408">
        <v>75.88</v>
      </c>
      <c r="D408">
        <f t="shared" si="66"/>
        <v>3</v>
      </c>
      <c r="E408" s="1">
        <f t="shared" si="68"/>
        <v>39281</v>
      </c>
      <c r="F408" s="1">
        <f t="shared" si="70"/>
        <v>39280</v>
      </c>
      <c r="G408" s="1">
        <f t="shared" si="71"/>
        <v>39279</v>
      </c>
      <c r="H408" s="1">
        <f t="shared" si="72"/>
        <v>39278</v>
      </c>
      <c r="I408" s="2">
        <f t="shared" si="73"/>
        <v>75.3</v>
      </c>
      <c r="J408">
        <f t="shared" si="67"/>
        <v>0</v>
      </c>
      <c r="K408" s="2">
        <f t="shared" si="69"/>
        <v>0</v>
      </c>
      <c r="L408" s="2">
        <f t="shared" si="74"/>
        <v>0</v>
      </c>
      <c r="M408" s="2">
        <f t="shared" si="75"/>
        <v>1</v>
      </c>
      <c r="N408">
        <f t="shared" si="76"/>
        <v>0.76730102609655115</v>
      </c>
    </row>
    <row r="409" spans="1:14" x14ac:dyDescent="0.3">
      <c r="A409" s="1">
        <v>39289</v>
      </c>
      <c r="B409">
        <v>74.95</v>
      </c>
      <c r="D409">
        <f t="shared" si="66"/>
        <v>4</v>
      </c>
      <c r="E409" s="1">
        <f t="shared" si="68"/>
        <v>39282</v>
      </c>
      <c r="F409" s="1">
        <f t="shared" si="70"/>
        <v>39281</v>
      </c>
      <c r="G409" s="1">
        <f t="shared" si="71"/>
        <v>39280</v>
      </c>
      <c r="H409" s="1">
        <f t="shared" si="72"/>
        <v>39279</v>
      </c>
      <c r="I409" s="2">
        <f t="shared" si="73"/>
        <v>76.069999999999993</v>
      </c>
      <c r="J409">
        <f t="shared" si="67"/>
        <v>0</v>
      </c>
      <c r="K409" s="2">
        <f t="shared" si="69"/>
        <v>0</v>
      </c>
      <c r="L409" s="2">
        <f t="shared" si="74"/>
        <v>0</v>
      </c>
      <c r="M409" s="2">
        <f t="shared" si="75"/>
        <v>1</v>
      </c>
      <c r="N409">
        <f t="shared" si="76"/>
        <v>-1.4832744460602922</v>
      </c>
    </row>
    <row r="410" spans="1:14" x14ac:dyDescent="0.3">
      <c r="A410" s="1">
        <v>39290</v>
      </c>
      <c r="B410">
        <v>77.02</v>
      </c>
      <c r="D410">
        <f t="shared" si="66"/>
        <v>5</v>
      </c>
      <c r="E410" s="1">
        <f t="shared" si="68"/>
        <v>39283</v>
      </c>
      <c r="F410" s="1">
        <f t="shared" si="70"/>
        <v>39282</v>
      </c>
      <c r="G410" s="1">
        <f t="shared" si="71"/>
        <v>39281</v>
      </c>
      <c r="H410" s="1">
        <f t="shared" si="72"/>
        <v>39280</v>
      </c>
      <c r="I410" s="2">
        <f t="shared" si="73"/>
        <v>75.790000000000006</v>
      </c>
      <c r="J410">
        <f t="shared" si="67"/>
        <v>0</v>
      </c>
      <c r="K410" s="2">
        <f t="shared" si="69"/>
        <v>0</v>
      </c>
      <c r="L410" s="2">
        <f t="shared" si="74"/>
        <v>0</v>
      </c>
      <c r="M410" s="2">
        <f t="shared" si="75"/>
        <v>1</v>
      </c>
      <c r="N410">
        <f t="shared" si="76"/>
        <v>1.6098770562824887</v>
      </c>
    </row>
    <row r="411" spans="1:14" x14ac:dyDescent="0.3">
      <c r="A411" s="1">
        <v>39293</v>
      </c>
      <c r="B411">
        <v>76.83</v>
      </c>
      <c r="D411">
        <f t="shared" si="66"/>
        <v>1</v>
      </c>
      <c r="E411" s="1">
        <f t="shared" si="68"/>
        <v>39286</v>
      </c>
      <c r="F411" s="1">
        <f t="shared" si="70"/>
        <v>39285</v>
      </c>
      <c r="G411" s="1">
        <f t="shared" si="71"/>
        <v>39284</v>
      </c>
      <c r="H411" s="1">
        <f t="shared" si="72"/>
        <v>39283</v>
      </c>
      <c r="I411" s="2">
        <f t="shared" si="73"/>
        <v>74.89</v>
      </c>
      <c r="J411">
        <f t="shared" si="67"/>
        <v>0</v>
      </c>
      <c r="K411" s="2">
        <f t="shared" si="69"/>
        <v>0</v>
      </c>
      <c r="L411" s="2">
        <f t="shared" si="74"/>
        <v>0</v>
      </c>
      <c r="M411" s="2">
        <f t="shared" si="75"/>
        <v>1</v>
      </c>
      <c r="N411">
        <f t="shared" si="76"/>
        <v>2.5574818618267754</v>
      </c>
    </row>
    <row r="412" spans="1:14" x14ac:dyDescent="0.3">
      <c r="A412" s="1">
        <v>39294</v>
      </c>
      <c r="B412">
        <v>78.209999999999994</v>
      </c>
      <c r="D412">
        <f t="shared" si="66"/>
        <v>2</v>
      </c>
      <c r="E412" s="1">
        <f t="shared" si="68"/>
        <v>39287</v>
      </c>
      <c r="F412" s="1">
        <f t="shared" si="70"/>
        <v>39286</v>
      </c>
      <c r="G412" s="1">
        <f t="shared" si="71"/>
        <v>39285</v>
      </c>
      <c r="H412" s="1">
        <f t="shared" si="72"/>
        <v>39284</v>
      </c>
      <c r="I412" s="2">
        <f t="shared" si="73"/>
        <v>73.56</v>
      </c>
      <c r="J412">
        <f t="shared" si="67"/>
        <v>0</v>
      </c>
      <c r="K412" s="2">
        <f t="shared" si="69"/>
        <v>0</v>
      </c>
      <c r="L412" s="2">
        <f t="shared" si="74"/>
        <v>0</v>
      </c>
      <c r="M412" s="2">
        <f t="shared" si="75"/>
        <v>1</v>
      </c>
      <c r="N412">
        <f t="shared" si="76"/>
        <v>6.1296116877399687</v>
      </c>
    </row>
    <row r="413" spans="1:14" x14ac:dyDescent="0.3">
      <c r="A413" s="1">
        <v>39295</v>
      </c>
      <c r="B413">
        <v>76.53</v>
      </c>
      <c r="D413">
        <f t="shared" si="66"/>
        <v>3</v>
      </c>
      <c r="E413" s="1">
        <f t="shared" si="68"/>
        <v>39288</v>
      </c>
      <c r="F413" s="1">
        <f t="shared" si="70"/>
        <v>39287</v>
      </c>
      <c r="G413" s="1">
        <f t="shared" si="71"/>
        <v>39286</v>
      </c>
      <c r="H413" s="1">
        <f t="shared" si="72"/>
        <v>39285</v>
      </c>
      <c r="I413" s="2">
        <f t="shared" si="73"/>
        <v>75.88</v>
      </c>
      <c r="J413">
        <f t="shared" si="67"/>
        <v>0</v>
      </c>
      <c r="K413" s="2">
        <f t="shared" si="69"/>
        <v>0</v>
      </c>
      <c r="L413" s="2">
        <f t="shared" si="74"/>
        <v>0</v>
      </c>
      <c r="M413" s="2">
        <f t="shared" si="75"/>
        <v>1</v>
      </c>
      <c r="N413">
        <f t="shared" si="76"/>
        <v>0.85296757550162339</v>
      </c>
    </row>
    <row r="414" spans="1:14" x14ac:dyDescent="0.3">
      <c r="A414" s="1">
        <v>39296</v>
      </c>
      <c r="B414">
        <v>76.86</v>
      </c>
      <c r="D414">
        <f t="shared" si="66"/>
        <v>4</v>
      </c>
      <c r="E414" s="1">
        <f t="shared" si="68"/>
        <v>39289</v>
      </c>
      <c r="F414" s="1">
        <f t="shared" si="70"/>
        <v>39288</v>
      </c>
      <c r="G414" s="1">
        <f t="shared" si="71"/>
        <v>39287</v>
      </c>
      <c r="H414" s="1">
        <f t="shared" si="72"/>
        <v>39286</v>
      </c>
      <c r="I414" s="2">
        <f t="shared" si="73"/>
        <v>74.95</v>
      </c>
      <c r="J414">
        <f t="shared" si="67"/>
        <v>0</v>
      </c>
      <c r="K414" s="2">
        <f t="shared" si="69"/>
        <v>0</v>
      </c>
      <c r="L414" s="2">
        <f t="shared" si="74"/>
        <v>0</v>
      </c>
      <c r="M414" s="2">
        <f t="shared" si="75"/>
        <v>1</v>
      </c>
      <c r="N414">
        <f t="shared" si="76"/>
        <v>2.5164360588091088</v>
      </c>
    </row>
    <row r="415" spans="1:14" x14ac:dyDescent="0.3">
      <c r="A415" s="1">
        <v>39297</v>
      </c>
      <c r="B415">
        <v>75.48</v>
      </c>
      <c r="D415">
        <f t="shared" si="66"/>
        <v>5</v>
      </c>
      <c r="E415" s="1">
        <f t="shared" si="68"/>
        <v>39290</v>
      </c>
      <c r="F415" s="1">
        <f t="shared" si="70"/>
        <v>39289</v>
      </c>
      <c r="G415" s="1">
        <f t="shared" si="71"/>
        <v>39288</v>
      </c>
      <c r="H415" s="1">
        <f t="shared" si="72"/>
        <v>39287</v>
      </c>
      <c r="I415" s="2">
        <f t="shared" si="73"/>
        <v>77.02</v>
      </c>
      <c r="J415">
        <f t="shared" si="67"/>
        <v>0</v>
      </c>
      <c r="K415" s="2">
        <f t="shared" si="69"/>
        <v>0</v>
      </c>
      <c r="L415" s="2">
        <f t="shared" si="74"/>
        <v>0</v>
      </c>
      <c r="M415" s="2">
        <f t="shared" si="75"/>
        <v>1</v>
      </c>
      <c r="N415">
        <f t="shared" si="76"/>
        <v>-2.019740788641323</v>
      </c>
    </row>
    <row r="416" spans="1:14" x14ac:dyDescent="0.3">
      <c r="A416" s="1">
        <v>39300</v>
      </c>
      <c r="B416">
        <v>72.06</v>
      </c>
      <c r="D416">
        <f t="shared" si="66"/>
        <v>1</v>
      </c>
      <c r="E416" s="1">
        <f t="shared" si="68"/>
        <v>39293</v>
      </c>
      <c r="F416" s="1">
        <f t="shared" si="70"/>
        <v>39292</v>
      </c>
      <c r="G416" s="1">
        <f t="shared" si="71"/>
        <v>39291</v>
      </c>
      <c r="H416" s="1">
        <f t="shared" si="72"/>
        <v>39290</v>
      </c>
      <c r="I416" s="2">
        <f t="shared" si="73"/>
        <v>76.83</v>
      </c>
      <c r="J416">
        <f t="shared" si="67"/>
        <v>0</v>
      </c>
      <c r="K416" s="2">
        <f t="shared" si="69"/>
        <v>0</v>
      </c>
      <c r="L416" s="2">
        <f t="shared" si="74"/>
        <v>0</v>
      </c>
      <c r="M416" s="2">
        <f t="shared" si="75"/>
        <v>1</v>
      </c>
      <c r="N416">
        <f t="shared" si="76"/>
        <v>-6.4096083559596311</v>
      </c>
    </row>
    <row r="417" spans="1:14" x14ac:dyDescent="0.3">
      <c r="A417" s="1">
        <v>39301</v>
      </c>
      <c r="B417">
        <v>72.42</v>
      </c>
      <c r="D417">
        <f t="shared" si="66"/>
        <v>2</v>
      </c>
      <c r="E417" s="1">
        <f t="shared" si="68"/>
        <v>39294</v>
      </c>
      <c r="F417" s="1">
        <f t="shared" si="70"/>
        <v>39293</v>
      </c>
      <c r="G417" s="1">
        <f t="shared" si="71"/>
        <v>39292</v>
      </c>
      <c r="H417" s="1">
        <f t="shared" si="72"/>
        <v>39291</v>
      </c>
      <c r="I417" s="2">
        <f t="shared" si="73"/>
        <v>78.209999999999994</v>
      </c>
      <c r="J417">
        <f t="shared" si="67"/>
        <v>0</v>
      </c>
      <c r="K417" s="2">
        <f t="shared" si="69"/>
        <v>0</v>
      </c>
      <c r="L417" s="2">
        <f t="shared" si="74"/>
        <v>0</v>
      </c>
      <c r="M417" s="2">
        <f t="shared" si="75"/>
        <v>1</v>
      </c>
      <c r="N417">
        <f t="shared" si="76"/>
        <v>-7.6915012276024814</v>
      </c>
    </row>
    <row r="418" spans="1:14" x14ac:dyDescent="0.3">
      <c r="A418" s="1">
        <v>39302</v>
      </c>
      <c r="B418">
        <v>72.150000000000006</v>
      </c>
      <c r="D418">
        <f t="shared" si="66"/>
        <v>3</v>
      </c>
      <c r="E418" s="1">
        <f t="shared" si="68"/>
        <v>39295</v>
      </c>
      <c r="F418" s="1">
        <f t="shared" si="70"/>
        <v>39294</v>
      </c>
      <c r="G418" s="1">
        <f t="shared" si="71"/>
        <v>39293</v>
      </c>
      <c r="H418" s="1">
        <f t="shared" si="72"/>
        <v>39292</v>
      </c>
      <c r="I418" s="2">
        <f t="shared" si="73"/>
        <v>76.53</v>
      </c>
      <c r="J418">
        <f t="shared" si="67"/>
        <v>0</v>
      </c>
      <c r="K418" s="2">
        <f t="shared" si="69"/>
        <v>0</v>
      </c>
      <c r="L418" s="2">
        <f t="shared" si="74"/>
        <v>0</v>
      </c>
      <c r="M418" s="2">
        <f t="shared" si="75"/>
        <v>1</v>
      </c>
      <c r="N418">
        <f t="shared" si="76"/>
        <v>-5.8935535601949756</v>
      </c>
    </row>
    <row r="419" spans="1:14" x14ac:dyDescent="0.3">
      <c r="A419" s="1">
        <v>39303</v>
      </c>
      <c r="B419">
        <v>71.59</v>
      </c>
      <c r="C419">
        <v>71.400000000000006</v>
      </c>
      <c r="D419">
        <f t="shared" si="66"/>
        <v>4</v>
      </c>
      <c r="E419" s="1">
        <f t="shared" si="68"/>
        <v>39296</v>
      </c>
      <c r="F419" s="1">
        <f t="shared" si="70"/>
        <v>39295</v>
      </c>
      <c r="G419" s="1">
        <f t="shared" si="71"/>
        <v>39294</v>
      </c>
      <c r="H419" s="1">
        <f t="shared" si="72"/>
        <v>39293</v>
      </c>
      <c r="I419" s="2">
        <f t="shared" si="73"/>
        <v>76.86</v>
      </c>
      <c r="J419">
        <f t="shared" si="67"/>
        <v>0</v>
      </c>
      <c r="K419" s="2">
        <f t="shared" si="69"/>
        <v>0</v>
      </c>
      <c r="L419" s="2">
        <f t="shared" si="74"/>
        <v>0</v>
      </c>
      <c r="M419" s="2">
        <f t="shared" si="75"/>
        <v>1</v>
      </c>
      <c r="N419">
        <f t="shared" si="76"/>
        <v>-7.1030185728604227</v>
      </c>
    </row>
    <row r="420" spans="1:14" x14ac:dyDescent="0.3">
      <c r="A420" s="1">
        <v>39304</v>
      </c>
      <c r="B420">
        <v>71.25</v>
      </c>
      <c r="D420">
        <f t="shared" si="66"/>
        <v>5</v>
      </c>
      <c r="E420" s="1">
        <f t="shared" si="68"/>
        <v>39297</v>
      </c>
      <c r="F420" s="1">
        <f t="shared" si="70"/>
        <v>39296</v>
      </c>
      <c r="G420" s="1">
        <f t="shared" si="71"/>
        <v>39295</v>
      </c>
      <c r="H420" s="1">
        <f t="shared" si="72"/>
        <v>39294</v>
      </c>
      <c r="I420" s="2">
        <f t="shared" si="73"/>
        <v>75.48</v>
      </c>
      <c r="J420">
        <f t="shared" si="67"/>
        <v>71.400000000000006</v>
      </c>
      <c r="K420" s="2">
        <f t="shared" si="69"/>
        <v>71.400000000000006</v>
      </c>
      <c r="L420" s="2">
        <f t="shared" si="74"/>
        <v>71.59</v>
      </c>
      <c r="M420" s="2">
        <f t="shared" si="75"/>
        <v>1.0026610644257703</v>
      </c>
      <c r="N420">
        <f t="shared" si="76"/>
        <v>-5.5015371289034567</v>
      </c>
    </row>
    <row r="421" spans="1:14" x14ac:dyDescent="0.3">
      <c r="A421" s="1">
        <v>39307</v>
      </c>
      <c r="B421">
        <v>71.319999999999993</v>
      </c>
      <c r="D421">
        <f t="shared" si="66"/>
        <v>1</v>
      </c>
      <c r="E421" s="1">
        <f t="shared" si="68"/>
        <v>39300</v>
      </c>
      <c r="F421" s="1">
        <f t="shared" si="70"/>
        <v>39299</v>
      </c>
      <c r="G421" s="1">
        <f t="shared" si="71"/>
        <v>39298</v>
      </c>
      <c r="H421" s="1">
        <f t="shared" si="72"/>
        <v>39297</v>
      </c>
      <c r="I421" s="2">
        <f t="shared" si="73"/>
        <v>72.06</v>
      </c>
      <c r="J421">
        <f t="shared" si="67"/>
        <v>0</v>
      </c>
      <c r="K421" s="2">
        <f t="shared" si="69"/>
        <v>71.400000000000006</v>
      </c>
      <c r="L421" s="2">
        <f t="shared" si="74"/>
        <v>71.59</v>
      </c>
      <c r="M421" s="2">
        <f t="shared" si="75"/>
        <v>1.0026610644257703</v>
      </c>
      <c r="N421">
        <f t="shared" si="76"/>
        <v>-0.76647822624526873</v>
      </c>
    </row>
    <row r="422" spans="1:14" x14ac:dyDescent="0.3">
      <c r="A422" s="1">
        <v>39308</v>
      </c>
      <c r="B422">
        <v>72.02</v>
      </c>
      <c r="D422">
        <f t="shared" si="66"/>
        <v>2</v>
      </c>
      <c r="E422" s="1">
        <f t="shared" si="68"/>
        <v>39301</v>
      </c>
      <c r="F422" s="1">
        <f t="shared" si="70"/>
        <v>39300</v>
      </c>
      <c r="G422" s="1">
        <f t="shared" si="71"/>
        <v>39299</v>
      </c>
      <c r="H422" s="1">
        <f t="shared" si="72"/>
        <v>39298</v>
      </c>
      <c r="I422" s="2">
        <f t="shared" si="73"/>
        <v>72.42</v>
      </c>
      <c r="J422">
        <f t="shared" si="67"/>
        <v>0</v>
      </c>
      <c r="K422" s="2">
        <f t="shared" si="69"/>
        <v>71.400000000000006</v>
      </c>
      <c r="L422" s="2">
        <f t="shared" si="74"/>
        <v>71.59</v>
      </c>
      <c r="M422" s="2">
        <f t="shared" si="75"/>
        <v>1.0026610644257703</v>
      </c>
      <c r="N422">
        <f t="shared" si="76"/>
        <v>-0.28811160542110781</v>
      </c>
    </row>
    <row r="423" spans="1:14" x14ac:dyDescent="0.3">
      <c r="A423" s="1">
        <v>39309</v>
      </c>
      <c r="B423">
        <v>73.209999999999994</v>
      </c>
      <c r="D423">
        <f t="shared" si="66"/>
        <v>3</v>
      </c>
      <c r="E423" s="1">
        <f t="shared" si="68"/>
        <v>39302</v>
      </c>
      <c r="F423" s="1">
        <f t="shared" si="70"/>
        <v>39301</v>
      </c>
      <c r="G423" s="1">
        <f t="shared" si="71"/>
        <v>39300</v>
      </c>
      <c r="H423" s="1">
        <f t="shared" si="72"/>
        <v>39299</v>
      </c>
      <c r="I423" s="2">
        <f t="shared" si="73"/>
        <v>72.150000000000006</v>
      </c>
      <c r="J423">
        <f t="shared" si="67"/>
        <v>0</v>
      </c>
      <c r="K423" s="2">
        <f t="shared" si="69"/>
        <v>71.400000000000006</v>
      </c>
      <c r="L423" s="2">
        <f t="shared" si="74"/>
        <v>71.59</v>
      </c>
      <c r="M423" s="2">
        <f t="shared" si="75"/>
        <v>1.0026610644257703</v>
      </c>
      <c r="N423">
        <f t="shared" si="76"/>
        <v>1.7242268501226206</v>
      </c>
    </row>
    <row r="424" spans="1:14" x14ac:dyDescent="0.3">
      <c r="A424" s="1">
        <v>39310</v>
      </c>
      <c r="B424">
        <v>70.87</v>
      </c>
      <c r="D424">
        <f t="shared" si="66"/>
        <v>4</v>
      </c>
      <c r="E424" s="1">
        <f t="shared" si="68"/>
        <v>39303</v>
      </c>
      <c r="F424" s="1">
        <f t="shared" si="70"/>
        <v>39302</v>
      </c>
      <c r="G424" s="1">
        <f t="shared" si="71"/>
        <v>39301</v>
      </c>
      <c r="H424" s="1">
        <f t="shared" si="72"/>
        <v>39300</v>
      </c>
      <c r="I424" s="2">
        <f t="shared" si="73"/>
        <v>71.59</v>
      </c>
      <c r="J424">
        <f t="shared" si="67"/>
        <v>0</v>
      </c>
      <c r="K424" s="2">
        <f t="shared" si="69"/>
        <v>71.400000000000006</v>
      </c>
      <c r="L424" s="2">
        <f t="shared" si="74"/>
        <v>71.59</v>
      </c>
      <c r="M424" s="2">
        <f t="shared" si="75"/>
        <v>1.0026610644257703</v>
      </c>
      <c r="N424">
        <f t="shared" si="76"/>
        <v>-0.74506565233740418</v>
      </c>
    </row>
    <row r="425" spans="1:14" x14ac:dyDescent="0.3">
      <c r="A425" s="1">
        <v>39311</v>
      </c>
      <c r="B425">
        <v>71.819999999999993</v>
      </c>
      <c r="D425">
        <f t="shared" si="66"/>
        <v>5</v>
      </c>
      <c r="E425" s="1">
        <f t="shared" si="68"/>
        <v>39304</v>
      </c>
      <c r="F425" s="1">
        <f t="shared" si="70"/>
        <v>39303</v>
      </c>
      <c r="G425" s="1">
        <f t="shared" si="71"/>
        <v>39302</v>
      </c>
      <c r="H425" s="1">
        <f t="shared" si="72"/>
        <v>39301</v>
      </c>
      <c r="I425" s="2">
        <f t="shared" si="73"/>
        <v>71.25</v>
      </c>
      <c r="J425">
        <f t="shared" si="67"/>
        <v>0</v>
      </c>
      <c r="K425" s="2">
        <f t="shared" si="69"/>
        <v>0</v>
      </c>
      <c r="L425" s="2">
        <f t="shared" si="74"/>
        <v>0</v>
      </c>
      <c r="M425" s="2">
        <f t="shared" si="75"/>
        <v>1</v>
      </c>
      <c r="N425">
        <f t="shared" si="76"/>
        <v>0.79681696491768816</v>
      </c>
    </row>
    <row r="426" spans="1:14" x14ac:dyDescent="0.3">
      <c r="A426" s="1">
        <v>39314</v>
      </c>
      <c r="B426">
        <v>70.959999999999994</v>
      </c>
      <c r="D426">
        <f t="shared" si="66"/>
        <v>1</v>
      </c>
      <c r="E426" s="1">
        <f t="shared" si="68"/>
        <v>39307</v>
      </c>
      <c r="F426" s="1">
        <f t="shared" si="70"/>
        <v>39306</v>
      </c>
      <c r="G426" s="1">
        <f t="shared" si="71"/>
        <v>39305</v>
      </c>
      <c r="H426" s="1">
        <f t="shared" si="72"/>
        <v>39304</v>
      </c>
      <c r="I426" s="2">
        <f t="shared" si="73"/>
        <v>71.319999999999993</v>
      </c>
      <c r="J426">
        <f t="shared" si="67"/>
        <v>0</v>
      </c>
      <c r="K426" s="2">
        <f t="shared" si="69"/>
        <v>0</v>
      </c>
      <c r="L426" s="2">
        <f t="shared" si="74"/>
        <v>0</v>
      </c>
      <c r="M426" s="2">
        <f t="shared" si="75"/>
        <v>1</v>
      </c>
      <c r="N426">
        <f t="shared" si="76"/>
        <v>-0.50604549936155907</v>
      </c>
    </row>
    <row r="427" spans="1:14" x14ac:dyDescent="0.3">
      <c r="A427" s="1">
        <v>39315</v>
      </c>
      <c r="B427">
        <v>69.569999999999993</v>
      </c>
      <c r="D427">
        <f t="shared" si="66"/>
        <v>2</v>
      </c>
      <c r="E427" s="1">
        <f t="shared" si="68"/>
        <v>39308</v>
      </c>
      <c r="F427" s="1">
        <f t="shared" si="70"/>
        <v>39307</v>
      </c>
      <c r="G427" s="1">
        <f t="shared" si="71"/>
        <v>39306</v>
      </c>
      <c r="H427" s="1">
        <f t="shared" si="72"/>
        <v>39305</v>
      </c>
      <c r="I427" s="2">
        <f t="shared" si="73"/>
        <v>72.02</v>
      </c>
      <c r="J427">
        <f t="shared" si="67"/>
        <v>0</v>
      </c>
      <c r="K427" s="2">
        <f t="shared" si="69"/>
        <v>0</v>
      </c>
      <c r="L427" s="2">
        <f t="shared" si="74"/>
        <v>0</v>
      </c>
      <c r="M427" s="2">
        <f t="shared" si="75"/>
        <v>1</v>
      </c>
      <c r="N427">
        <f t="shared" si="76"/>
        <v>-3.4610418285179252</v>
      </c>
    </row>
    <row r="428" spans="1:14" x14ac:dyDescent="0.3">
      <c r="A428" s="1">
        <v>39316</v>
      </c>
      <c r="B428">
        <v>69.260000000000005</v>
      </c>
      <c r="D428">
        <f t="shared" si="66"/>
        <v>3</v>
      </c>
      <c r="E428" s="1">
        <f t="shared" si="68"/>
        <v>39309</v>
      </c>
      <c r="F428" s="1">
        <f t="shared" si="70"/>
        <v>39308</v>
      </c>
      <c r="G428" s="1">
        <f t="shared" si="71"/>
        <v>39307</v>
      </c>
      <c r="H428" s="1">
        <f t="shared" si="72"/>
        <v>39306</v>
      </c>
      <c r="I428" s="2">
        <f t="shared" si="73"/>
        <v>73.209999999999994</v>
      </c>
      <c r="J428">
        <f t="shared" si="67"/>
        <v>0</v>
      </c>
      <c r="K428" s="2">
        <f t="shared" si="69"/>
        <v>0</v>
      </c>
      <c r="L428" s="2">
        <f t="shared" si="74"/>
        <v>0</v>
      </c>
      <c r="M428" s="2">
        <f t="shared" si="75"/>
        <v>1</v>
      </c>
      <c r="N428">
        <f t="shared" si="76"/>
        <v>-5.5464484684275197</v>
      </c>
    </row>
    <row r="429" spans="1:14" x14ac:dyDescent="0.3">
      <c r="A429" s="1">
        <v>39317</v>
      </c>
      <c r="B429">
        <v>69.83</v>
      </c>
      <c r="D429">
        <f t="shared" si="66"/>
        <v>4</v>
      </c>
      <c r="E429" s="1">
        <f t="shared" si="68"/>
        <v>39310</v>
      </c>
      <c r="F429" s="1">
        <f t="shared" si="70"/>
        <v>39309</v>
      </c>
      <c r="G429" s="1">
        <f t="shared" si="71"/>
        <v>39308</v>
      </c>
      <c r="H429" s="1">
        <f t="shared" si="72"/>
        <v>39307</v>
      </c>
      <c r="I429" s="2">
        <f t="shared" si="73"/>
        <v>70.87</v>
      </c>
      <c r="J429">
        <f t="shared" si="67"/>
        <v>0</v>
      </c>
      <c r="K429" s="2">
        <f t="shared" si="69"/>
        <v>0</v>
      </c>
      <c r="L429" s="2">
        <f t="shared" si="74"/>
        <v>0</v>
      </c>
      <c r="M429" s="2">
        <f t="shared" si="75"/>
        <v>1</v>
      </c>
      <c r="N429">
        <f t="shared" si="76"/>
        <v>-1.4783495964220759</v>
      </c>
    </row>
    <row r="430" spans="1:14" x14ac:dyDescent="0.3">
      <c r="A430" s="1">
        <v>39318</v>
      </c>
      <c r="B430">
        <v>71.09</v>
      </c>
      <c r="D430">
        <f t="shared" si="66"/>
        <v>5</v>
      </c>
      <c r="E430" s="1">
        <f t="shared" si="68"/>
        <v>39311</v>
      </c>
      <c r="F430" s="1">
        <f t="shared" si="70"/>
        <v>39310</v>
      </c>
      <c r="G430" s="1">
        <f t="shared" si="71"/>
        <v>39309</v>
      </c>
      <c r="H430" s="1">
        <f t="shared" si="72"/>
        <v>39308</v>
      </c>
      <c r="I430" s="2">
        <f t="shared" si="73"/>
        <v>71.819999999999993</v>
      </c>
      <c r="J430">
        <f t="shared" si="67"/>
        <v>0</v>
      </c>
      <c r="K430" s="2">
        <f t="shared" si="69"/>
        <v>0</v>
      </c>
      <c r="L430" s="2">
        <f t="shared" si="74"/>
        <v>0</v>
      </c>
      <c r="M430" s="2">
        <f t="shared" si="75"/>
        <v>1</v>
      </c>
      <c r="N430">
        <f t="shared" si="76"/>
        <v>-1.0216308856544907</v>
      </c>
    </row>
    <row r="431" spans="1:14" x14ac:dyDescent="0.3">
      <c r="A431" s="1">
        <v>39321</v>
      </c>
      <c r="B431">
        <v>71.97</v>
      </c>
      <c r="D431">
        <f t="shared" si="66"/>
        <v>1</v>
      </c>
      <c r="E431" s="1">
        <f t="shared" si="68"/>
        <v>39314</v>
      </c>
      <c r="F431" s="1">
        <f t="shared" si="70"/>
        <v>39313</v>
      </c>
      <c r="G431" s="1">
        <f t="shared" si="71"/>
        <v>39312</v>
      </c>
      <c r="H431" s="1">
        <f t="shared" si="72"/>
        <v>39311</v>
      </c>
      <c r="I431" s="2">
        <f t="shared" si="73"/>
        <v>70.959999999999994</v>
      </c>
      <c r="J431">
        <f t="shared" si="67"/>
        <v>0</v>
      </c>
      <c r="K431" s="2">
        <f t="shared" si="69"/>
        <v>0</v>
      </c>
      <c r="L431" s="2">
        <f t="shared" si="74"/>
        <v>0</v>
      </c>
      <c r="M431" s="2">
        <f t="shared" si="75"/>
        <v>1</v>
      </c>
      <c r="N431">
        <f t="shared" si="76"/>
        <v>1.4133027518388863</v>
      </c>
    </row>
    <row r="432" spans="1:14" x14ac:dyDescent="0.3">
      <c r="A432" s="1">
        <v>39322</v>
      </c>
      <c r="B432">
        <v>71.73</v>
      </c>
      <c r="D432">
        <f t="shared" si="66"/>
        <v>2</v>
      </c>
      <c r="E432" s="1">
        <f t="shared" si="68"/>
        <v>39315</v>
      </c>
      <c r="F432" s="1">
        <f t="shared" si="70"/>
        <v>39314</v>
      </c>
      <c r="G432" s="1">
        <f t="shared" si="71"/>
        <v>39313</v>
      </c>
      <c r="H432" s="1">
        <f t="shared" si="72"/>
        <v>39312</v>
      </c>
      <c r="I432" s="2">
        <f t="shared" si="73"/>
        <v>69.569999999999993</v>
      </c>
      <c r="J432">
        <f t="shared" si="67"/>
        <v>0</v>
      </c>
      <c r="K432" s="2">
        <f t="shared" si="69"/>
        <v>0</v>
      </c>
      <c r="L432" s="2">
        <f t="shared" si="74"/>
        <v>0</v>
      </c>
      <c r="M432" s="2">
        <f t="shared" si="75"/>
        <v>1</v>
      </c>
      <c r="N432">
        <f t="shared" si="76"/>
        <v>3.0575630202793262</v>
      </c>
    </row>
    <row r="433" spans="1:14" x14ac:dyDescent="0.3">
      <c r="A433" s="1">
        <v>39323</v>
      </c>
      <c r="B433">
        <v>73.510000000000005</v>
      </c>
      <c r="D433">
        <f t="shared" si="66"/>
        <v>3</v>
      </c>
      <c r="E433" s="1">
        <f t="shared" si="68"/>
        <v>39316</v>
      </c>
      <c r="F433" s="1">
        <f t="shared" si="70"/>
        <v>39315</v>
      </c>
      <c r="G433" s="1">
        <f t="shared" si="71"/>
        <v>39314</v>
      </c>
      <c r="H433" s="1">
        <f t="shared" si="72"/>
        <v>39313</v>
      </c>
      <c r="I433" s="2">
        <f t="shared" si="73"/>
        <v>69.260000000000005</v>
      </c>
      <c r="J433">
        <f t="shared" si="67"/>
        <v>0</v>
      </c>
      <c r="K433" s="2">
        <f t="shared" si="69"/>
        <v>0</v>
      </c>
      <c r="L433" s="2">
        <f t="shared" si="74"/>
        <v>0</v>
      </c>
      <c r="M433" s="2">
        <f t="shared" si="75"/>
        <v>1</v>
      </c>
      <c r="N433">
        <f t="shared" si="76"/>
        <v>5.9553912411720402</v>
      </c>
    </row>
    <row r="434" spans="1:14" x14ac:dyDescent="0.3">
      <c r="A434" s="1">
        <v>39324</v>
      </c>
      <c r="B434">
        <v>73.36</v>
      </c>
      <c r="D434">
        <f t="shared" si="66"/>
        <v>4</v>
      </c>
      <c r="E434" s="1">
        <f t="shared" si="68"/>
        <v>39317</v>
      </c>
      <c r="F434" s="1">
        <f t="shared" si="70"/>
        <v>39316</v>
      </c>
      <c r="G434" s="1">
        <f t="shared" si="71"/>
        <v>39315</v>
      </c>
      <c r="H434" s="1">
        <f t="shared" si="72"/>
        <v>39314</v>
      </c>
      <c r="I434" s="2">
        <f t="shared" si="73"/>
        <v>69.83</v>
      </c>
      <c r="J434">
        <f t="shared" si="67"/>
        <v>0</v>
      </c>
      <c r="K434" s="2">
        <f t="shared" si="69"/>
        <v>0</v>
      </c>
      <c r="L434" s="2">
        <f t="shared" si="74"/>
        <v>0</v>
      </c>
      <c r="M434" s="2">
        <f t="shared" si="75"/>
        <v>1</v>
      </c>
      <c r="N434">
        <f t="shared" si="76"/>
        <v>4.9315111090265402</v>
      </c>
    </row>
    <row r="435" spans="1:14" x14ac:dyDescent="0.3">
      <c r="A435" s="1">
        <v>39325</v>
      </c>
      <c r="B435">
        <v>74.040000000000006</v>
      </c>
      <c r="D435">
        <f t="shared" si="66"/>
        <v>5</v>
      </c>
      <c r="E435" s="1">
        <f t="shared" si="68"/>
        <v>39318</v>
      </c>
      <c r="F435" s="1">
        <f t="shared" si="70"/>
        <v>39317</v>
      </c>
      <c r="G435" s="1">
        <f t="shared" si="71"/>
        <v>39316</v>
      </c>
      <c r="H435" s="1">
        <f t="shared" si="72"/>
        <v>39315</v>
      </c>
      <c r="I435" s="2">
        <f t="shared" si="73"/>
        <v>71.09</v>
      </c>
      <c r="J435">
        <f t="shared" si="67"/>
        <v>0</v>
      </c>
      <c r="K435" s="2">
        <f t="shared" si="69"/>
        <v>0</v>
      </c>
      <c r="L435" s="2">
        <f t="shared" si="74"/>
        <v>0</v>
      </c>
      <c r="M435" s="2">
        <f t="shared" si="75"/>
        <v>1</v>
      </c>
      <c r="N435">
        <f t="shared" si="76"/>
        <v>4.0658807763905145</v>
      </c>
    </row>
    <row r="436" spans="1:14" x14ac:dyDescent="0.3">
      <c r="A436" s="1">
        <v>39329</v>
      </c>
      <c r="B436">
        <v>75.08</v>
      </c>
      <c r="D436">
        <f t="shared" si="66"/>
        <v>2</v>
      </c>
      <c r="E436" s="1">
        <f t="shared" si="68"/>
        <v>39322</v>
      </c>
      <c r="F436" s="1">
        <f t="shared" si="70"/>
        <v>39321</v>
      </c>
      <c r="G436" s="1">
        <f t="shared" si="71"/>
        <v>39320</v>
      </c>
      <c r="H436" s="1">
        <f t="shared" si="72"/>
        <v>39319</v>
      </c>
      <c r="I436" s="2">
        <f t="shared" si="73"/>
        <v>71.73</v>
      </c>
      <c r="J436">
        <f t="shared" si="67"/>
        <v>0</v>
      </c>
      <c r="K436" s="2">
        <f t="shared" si="69"/>
        <v>0</v>
      </c>
      <c r="L436" s="2">
        <f t="shared" si="74"/>
        <v>0</v>
      </c>
      <c r="M436" s="2">
        <f t="shared" si="75"/>
        <v>1</v>
      </c>
      <c r="N436">
        <f t="shared" si="76"/>
        <v>4.5645141579964958</v>
      </c>
    </row>
    <row r="437" spans="1:14" x14ac:dyDescent="0.3">
      <c r="A437" s="1">
        <v>39330</v>
      </c>
      <c r="B437">
        <v>75.73</v>
      </c>
      <c r="D437">
        <f t="shared" si="66"/>
        <v>3</v>
      </c>
      <c r="E437" s="1">
        <f t="shared" si="68"/>
        <v>39323</v>
      </c>
      <c r="F437" s="1">
        <f t="shared" si="70"/>
        <v>39322</v>
      </c>
      <c r="G437" s="1">
        <f t="shared" si="71"/>
        <v>39321</v>
      </c>
      <c r="H437" s="1">
        <f t="shared" si="72"/>
        <v>39320</v>
      </c>
      <c r="I437" s="2">
        <f t="shared" si="73"/>
        <v>73.510000000000005</v>
      </c>
      <c r="J437">
        <f t="shared" si="67"/>
        <v>0</v>
      </c>
      <c r="K437" s="2">
        <f t="shared" si="69"/>
        <v>0</v>
      </c>
      <c r="L437" s="2">
        <f t="shared" si="74"/>
        <v>0</v>
      </c>
      <c r="M437" s="2">
        <f t="shared" si="75"/>
        <v>1</v>
      </c>
      <c r="N437">
        <f t="shared" si="76"/>
        <v>2.975293173973502</v>
      </c>
    </row>
    <row r="438" spans="1:14" x14ac:dyDescent="0.3">
      <c r="A438" s="1">
        <v>39331</v>
      </c>
      <c r="B438">
        <v>76.3</v>
      </c>
      <c r="D438">
        <f t="shared" si="66"/>
        <v>4</v>
      </c>
      <c r="E438" s="1">
        <f t="shared" si="68"/>
        <v>39324</v>
      </c>
      <c r="F438" s="1">
        <f t="shared" si="70"/>
        <v>39323</v>
      </c>
      <c r="G438" s="1">
        <f t="shared" si="71"/>
        <v>39322</v>
      </c>
      <c r="H438" s="1">
        <f t="shared" si="72"/>
        <v>39321</v>
      </c>
      <c r="I438" s="2">
        <f t="shared" si="73"/>
        <v>73.36</v>
      </c>
      <c r="J438">
        <f t="shared" si="67"/>
        <v>0</v>
      </c>
      <c r="K438" s="2">
        <f t="shared" si="69"/>
        <v>0</v>
      </c>
      <c r="L438" s="2">
        <f t="shared" si="74"/>
        <v>0</v>
      </c>
      <c r="M438" s="2">
        <f t="shared" si="75"/>
        <v>1</v>
      </c>
      <c r="N438">
        <f t="shared" si="76"/>
        <v>3.9294110342201947</v>
      </c>
    </row>
    <row r="439" spans="1:14" x14ac:dyDescent="0.3">
      <c r="A439" s="1">
        <v>39332</v>
      </c>
      <c r="B439">
        <v>76.7</v>
      </c>
      <c r="C439">
        <v>75.62</v>
      </c>
      <c r="D439">
        <f t="shared" si="66"/>
        <v>5</v>
      </c>
      <c r="E439" s="1">
        <f t="shared" si="68"/>
        <v>39325</v>
      </c>
      <c r="F439" s="1">
        <f t="shared" si="70"/>
        <v>39324</v>
      </c>
      <c r="G439" s="1">
        <f t="shared" si="71"/>
        <v>39323</v>
      </c>
      <c r="H439" s="1">
        <f t="shared" si="72"/>
        <v>39322</v>
      </c>
      <c r="I439" s="2">
        <f t="shared" si="73"/>
        <v>74.040000000000006</v>
      </c>
      <c r="J439">
        <f t="shared" si="67"/>
        <v>0</v>
      </c>
      <c r="K439" s="2">
        <f t="shared" si="69"/>
        <v>0</v>
      </c>
      <c r="L439" s="2">
        <f t="shared" si="74"/>
        <v>0</v>
      </c>
      <c r="M439" s="2">
        <f t="shared" si="75"/>
        <v>1</v>
      </c>
      <c r="N439">
        <f t="shared" si="76"/>
        <v>3.5296220667913749</v>
      </c>
    </row>
    <row r="440" spans="1:14" x14ac:dyDescent="0.3">
      <c r="A440" s="1">
        <v>39335</v>
      </c>
      <c r="B440">
        <v>76.260000000000005</v>
      </c>
      <c r="D440">
        <f t="shared" si="66"/>
        <v>1</v>
      </c>
      <c r="E440" s="1">
        <f t="shared" si="68"/>
        <v>39328</v>
      </c>
      <c r="F440" s="1">
        <f t="shared" si="70"/>
        <v>39327</v>
      </c>
      <c r="G440" s="1">
        <f t="shared" si="71"/>
        <v>39326</v>
      </c>
      <c r="H440" s="1">
        <f t="shared" si="72"/>
        <v>39325</v>
      </c>
      <c r="I440" s="2">
        <f t="shared" si="73"/>
        <v>74.040000000000006</v>
      </c>
      <c r="J440">
        <f t="shared" si="67"/>
        <v>75.62</v>
      </c>
      <c r="K440" s="2">
        <f t="shared" si="69"/>
        <v>75.62</v>
      </c>
      <c r="L440" s="2">
        <f t="shared" si="74"/>
        <v>76.7</v>
      </c>
      <c r="M440" s="2">
        <f t="shared" si="75"/>
        <v>1.0142819359957682</v>
      </c>
      <c r="N440">
        <f t="shared" si="76"/>
        <v>4.372397663454441</v>
      </c>
    </row>
    <row r="441" spans="1:14" x14ac:dyDescent="0.3">
      <c r="A441" s="1">
        <v>39336</v>
      </c>
      <c r="B441">
        <v>77</v>
      </c>
      <c r="D441">
        <f t="shared" si="66"/>
        <v>2</v>
      </c>
      <c r="E441" s="1">
        <f t="shared" si="68"/>
        <v>39329</v>
      </c>
      <c r="F441" s="1">
        <f t="shared" si="70"/>
        <v>39328</v>
      </c>
      <c r="G441" s="1">
        <f t="shared" si="71"/>
        <v>39327</v>
      </c>
      <c r="H441" s="1">
        <f t="shared" si="72"/>
        <v>39326</v>
      </c>
      <c r="I441" s="2">
        <f t="shared" si="73"/>
        <v>75.08</v>
      </c>
      <c r="J441">
        <f t="shared" si="67"/>
        <v>0</v>
      </c>
      <c r="K441" s="2">
        <f t="shared" si="69"/>
        <v>75.62</v>
      </c>
      <c r="L441" s="2">
        <f t="shared" si="74"/>
        <v>76.7</v>
      </c>
      <c r="M441" s="2">
        <f t="shared" si="75"/>
        <v>1.0142819359957682</v>
      </c>
      <c r="N441">
        <f t="shared" si="76"/>
        <v>3.9432120045799461</v>
      </c>
    </row>
    <row r="442" spans="1:14" x14ac:dyDescent="0.3">
      <c r="A442" s="1">
        <v>39337</v>
      </c>
      <c r="B442">
        <v>78.540000000000006</v>
      </c>
      <c r="D442">
        <f t="shared" si="66"/>
        <v>3</v>
      </c>
      <c r="E442" s="1">
        <f t="shared" si="68"/>
        <v>39330</v>
      </c>
      <c r="F442" s="1">
        <f t="shared" si="70"/>
        <v>39329</v>
      </c>
      <c r="G442" s="1">
        <f t="shared" si="71"/>
        <v>39328</v>
      </c>
      <c r="H442" s="1">
        <f t="shared" si="72"/>
        <v>39327</v>
      </c>
      <c r="I442" s="2">
        <f t="shared" si="73"/>
        <v>75.73</v>
      </c>
      <c r="J442">
        <f t="shared" si="67"/>
        <v>0</v>
      </c>
      <c r="K442" s="2">
        <f t="shared" si="69"/>
        <v>75.62</v>
      </c>
      <c r="L442" s="2">
        <f t="shared" si="74"/>
        <v>76.7</v>
      </c>
      <c r="M442" s="2">
        <f t="shared" si="75"/>
        <v>1.0142819359957682</v>
      </c>
      <c r="N442">
        <f t="shared" si="76"/>
        <v>5.0614575934555974</v>
      </c>
    </row>
    <row r="443" spans="1:14" x14ac:dyDescent="0.3">
      <c r="A443" s="1">
        <v>39338</v>
      </c>
      <c r="B443">
        <v>78.78</v>
      </c>
      <c r="D443">
        <f t="shared" si="66"/>
        <v>4</v>
      </c>
      <c r="E443" s="1">
        <f t="shared" si="68"/>
        <v>39331</v>
      </c>
      <c r="F443" s="1">
        <f t="shared" si="70"/>
        <v>39330</v>
      </c>
      <c r="G443" s="1">
        <f t="shared" si="71"/>
        <v>39329</v>
      </c>
      <c r="H443" s="1">
        <f t="shared" si="72"/>
        <v>39328</v>
      </c>
      <c r="I443" s="2">
        <f t="shared" si="73"/>
        <v>76.3</v>
      </c>
      <c r="J443">
        <f t="shared" si="67"/>
        <v>0</v>
      </c>
      <c r="K443" s="2">
        <f t="shared" si="69"/>
        <v>75.62</v>
      </c>
      <c r="L443" s="2">
        <f t="shared" si="74"/>
        <v>76.7</v>
      </c>
      <c r="M443" s="2">
        <f t="shared" si="75"/>
        <v>1.0142819359957682</v>
      </c>
      <c r="N443">
        <f t="shared" si="76"/>
        <v>4.6167129162772191</v>
      </c>
    </row>
    <row r="444" spans="1:14" x14ac:dyDescent="0.3">
      <c r="A444" s="1">
        <v>39339</v>
      </c>
      <c r="B444">
        <v>78.09</v>
      </c>
      <c r="D444">
        <f t="shared" si="66"/>
        <v>5</v>
      </c>
      <c r="E444" s="1">
        <f t="shared" si="68"/>
        <v>39332</v>
      </c>
      <c r="F444" s="1">
        <f t="shared" si="70"/>
        <v>39331</v>
      </c>
      <c r="G444" s="1">
        <f t="shared" si="71"/>
        <v>39330</v>
      </c>
      <c r="H444" s="1">
        <f t="shared" si="72"/>
        <v>39329</v>
      </c>
      <c r="I444" s="2">
        <f t="shared" si="73"/>
        <v>76.7</v>
      </c>
      <c r="J444">
        <f t="shared" si="67"/>
        <v>0</v>
      </c>
      <c r="K444" s="2">
        <f t="shared" si="69"/>
        <v>75.62</v>
      </c>
      <c r="L444" s="2">
        <f t="shared" si="74"/>
        <v>76.7</v>
      </c>
      <c r="M444" s="2">
        <f t="shared" si="75"/>
        <v>1.0142819359957682</v>
      </c>
      <c r="N444">
        <f t="shared" si="76"/>
        <v>3.2141209211796773</v>
      </c>
    </row>
    <row r="445" spans="1:14" x14ac:dyDescent="0.3">
      <c r="A445" s="1">
        <v>39342</v>
      </c>
      <c r="B445">
        <v>79.38</v>
      </c>
      <c r="D445">
        <f t="shared" si="66"/>
        <v>1</v>
      </c>
      <c r="E445" s="1">
        <f t="shared" si="68"/>
        <v>39335</v>
      </c>
      <c r="F445" s="1">
        <f t="shared" si="70"/>
        <v>39334</v>
      </c>
      <c r="G445" s="1">
        <f t="shared" si="71"/>
        <v>39333</v>
      </c>
      <c r="H445" s="1">
        <f t="shared" si="72"/>
        <v>39332</v>
      </c>
      <c r="I445" s="2">
        <f t="shared" si="73"/>
        <v>76.260000000000005</v>
      </c>
      <c r="J445">
        <f t="shared" si="67"/>
        <v>0</v>
      </c>
      <c r="K445" s="2">
        <f t="shared" si="69"/>
        <v>0</v>
      </c>
      <c r="L445" s="2">
        <f t="shared" si="74"/>
        <v>0</v>
      </c>
      <c r="M445" s="2">
        <f t="shared" si="75"/>
        <v>1</v>
      </c>
      <c r="N445">
        <f t="shared" si="76"/>
        <v>4.0097892925501508</v>
      </c>
    </row>
    <row r="446" spans="1:14" x14ac:dyDescent="0.3">
      <c r="A446" s="1">
        <v>39343</v>
      </c>
      <c r="B446">
        <v>80.23</v>
      </c>
      <c r="D446">
        <f t="shared" si="66"/>
        <v>2</v>
      </c>
      <c r="E446" s="1">
        <f t="shared" si="68"/>
        <v>39336</v>
      </c>
      <c r="F446" s="1">
        <f t="shared" si="70"/>
        <v>39335</v>
      </c>
      <c r="G446" s="1">
        <f t="shared" si="71"/>
        <v>39334</v>
      </c>
      <c r="H446" s="1">
        <f t="shared" si="72"/>
        <v>39333</v>
      </c>
      <c r="I446" s="2">
        <f t="shared" si="73"/>
        <v>77</v>
      </c>
      <c r="J446">
        <f t="shared" si="67"/>
        <v>0</v>
      </c>
      <c r="K446" s="2">
        <f t="shared" si="69"/>
        <v>0</v>
      </c>
      <c r="L446" s="2">
        <f t="shared" si="74"/>
        <v>0</v>
      </c>
      <c r="M446" s="2">
        <f t="shared" si="75"/>
        <v>1</v>
      </c>
      <c r="N446">
        <f t="shared" si="76"/>
        <v>4.1092087911880775</v>
      </c>
    </row>
    <row r="447" spans="1:14" x14ac:dyDescent="0.3">
      <c r="A447" s="1">
        <v>39344</v>
      </c>
      <c r="B447">
        <v>80.849999999999994</v>
      </c>
      <c r="D447">
        <f t="shared" si="66"/>
        <v>3</v>
      </c>
      <c r="E447" s="1">
        <f t="shared" si="68"/>
        <v>39337</v>
      </c>
      <c r="F447" s="1">
        <f t="shared" si="70"/>
        <v>39336</v>
      </c>
      <c r="G447" s="1">
        <f t="shared" si="71"/>
        <v>39335</v>
      </c>
      <c r="H447" s="1">
        <f t="shared" si="72"/>
        <v>39334</v>
      </c>
      <c r="I447" s="2">
        <f t="shared" si="73"/>
        <v>78.540000000000006</v>
      </c>
      <c r="J447">
        <f t="shared" si="67"/>
        <v>0</v>
      </c>
      <c r="K447" s="2">
        <f t="shared" si="69"/>
        <v>0</v>
      </c>
      <c r="L447" s="2">
        <f t="shared" si="74"/>
        <v>0</v>
      </c>
      <c r="M447" s="2">
        <f t="shared" si="75"/>
        <v>1</v>
      </c>
      <c r="N447">
        <f t="shared" si="76"/>
        <v>2.8987536873252187</v>
      </c>
    </row>
    <row r="448" spans="1:14" x14ac:dyDescent="0.3">
      <c r="A448" s="1">
        <v>39345</v>
      </c>
      <c r="B448">
        <v>81.78</v>
      </c>
      <c r="D448">
        <f t="shared" si="66"/>
        <v>4</v>
      </c>
      <c r="E448" s="1">
        <f t="shared" si="68"/>
        <v>39338</v>
      </c>
      <c r="F448" s="1">
        <f t="shared" si="70"/>
        <v>39337</v>
      </c>
      <c r="G448" s="1">
        <f t="shared" si="71"/>
        <v>39336</v>
      </c>
      <c r="H448" s="1">
        <f t="shared" si="72"/>
        <v>39335</v>
      </c>
      <c r="I448" s="2">
        <f t="shared" si="73"/>
        <v>78.78</v>
      </c>
      <c r="J448">
        <f t="shared" si="67"/>
        <v>0</v>
      </c>
      <c r="K448" s="2">
        <f t="shared" si="69"/>
        <v>0</v>
      </c>
      <c r="L448" s="2">
        <f t="shared" si="74"/>
        <v>0</v>
      </c>
      <c r="M448" s="2">
        <f t="shared" si="75"/>
        <v>1</v>
      </c>
      <c r="N448">
        <f t="shared" si="76"/>
        <v>3.7373557393736525</v>
      </c>
    </row>
    <row r="449" spans="1:14" x14ac:dyDescent="0.3">
      <c r="A449" s="1">
        <v>39346</v>
      </c>
      <c r="B449">
        <v>81.62</v>
      </c>
      <c r="D449">
        <f t="shared" si="66"/>
        <v>5</v>
      </c>
      <c r="E449" s="1">
        <f t="shared" si="68"/>
        <v>39339</v>
      </c>
      <c r="F449" s="1">
        <f t="shared" si="70"/>
        <v>39338</v>
      </c>
      <c r="G449" s="1">
        <f t="shared" si="71"/>
        <v>39337</v>
      </c>
      <c r="H449" s="1">
        <f t="shared" si="72"/>
        <v>39336</v>
      </c>
      <c r="I449" s="2">
        <f t="shared" si="73"/>
        <v>78.09</v>
      </c>
      <c r="J449">
        <f t="shared" si="67"/>
        <v>0</v>
      </c>
      <c r="K449" s="2">
        <f t="shared" si="69"/>
        <v>0</v>
      </c>
      <c r="L449" s="2">
        <f t="shared" si="74"/>
        <v>0</v>
      </c>
      <c r="M449" s="2">
        <f t="shared" si="75"/>
        <v>1</v>
      </c>
      <c r="N449">
        <f t="shared" si="76"/>
        <v>4.4212322303075835</v>
      </c>
    </row>
    <row r="450" spans="1:14" x14ac:dyDescent="0.3">
      <c r="A450" s="1">
        <v>39349</v>
      </c>
      <c r="B450">
        <v>80.95</v>
      </c>
      <c r="D450">
        <f t="shared" ref="D450:D513" si="77">WEEKDAY(A450,2)</f>
        <v>1</v>
      </c>
      <c r="E450" s="1">
        <f t="shared" si="68"/>
        <v>39342</v>
      </c>
      <c r="F450" s="1">
        <f t="shared" si="70"/>
        <v>39341</v>
      </c>
      <c r="G450" s="1">
        <f t="shared" si="71"/>
        <v>39340</v>
      </c>
      <c r="H450" s="1">
        <f t="shared" si="72"/>
        <v>39339</v>
      </c>
      <c r="I450" s="2">
        <f t="shared" si="73"/>
        <v>79.38</v>
      </c>
      <c r="J450">
        <f t="shared" si="67"/>
        <v>0</v>
      </c>
      <c r="K450" s="2">
        <f t="shared" si="69"/>
        <v>0</v>
      </c>
      <c r="L450" s="2">
        <f t="shared" si="74"/>
        <v>0</v>
      </c>
      <c r="M450" s="2">
        <f t="shared" si="75"/>
        <v>1</v>
      </c>
      <c r="N450">
        <f t="shared" si="76"/>
        <v>1.9585232768724863</v>
      </c>
    </row>
    <row r="451" spans="1:14" x14ac:dyDescent="0.3">
      <c r="A451" s="1">
        <v>39350</v>
      </c>
      <c r="B451">
        <v>79.53</v>
      </c>
      <c r="D451">
        <f t="shared" si="77"/>
        <v>2</v>
      </c>
      <c r="E451" s="1">
        <f t="shared" si="68"/>
        <v>39343</v>
      </c>
      <c r="F451" s="1">
        <f t="shared" si="70"/>
        <v>39342</v>
      </c>
      <c r="G451" s="1">
        <f t="shared" si="71"/>
        <v>39341</v>
      </c>
      <c r="H451" s="1">
        <f t="shared" si="72"/>
        <v>39340</v>
      </c>
      <c r="I451" s="2">
        <f t="shared" si="73"/>
        <v>80.23</v>
      </c>
      <c r="J451">
        <f t="shared" ref="J451:J514" si="78">C450</f>
        <v>0</v>
      </c>
      <c r="K451" s="2">
        <f t="shared" si="69"/>
        <v>0</v>
      </c>
      <c r="L451" s="2">
        <f t="shared" si="74"/>
        <v>0</v>
      </c>
      <c r="M451" s="2">
        <f t="shared" si="75"/>
        <v>1</v>
      </c>
      <c r="N451">
        <f t="shared" si="76"/>
        <v>-0.87632007965207781</v>
      </c>
    </row>
    <row r="452" spans="1:14" x14ac:dyDescent="0.3">
      <c r="A452" s="1">
        <v>39351</v>
      </c>
      <c r="B452">
        <v>80.3</v>
      </c>
      <c r="D452">
        <f t="shared" si="77"/>
        <v>3</v>
      </c>
      <c r="E452" s="1">
        <f t="shared" si="68"/>
        <v>39344</v>
      </c>
      <c r="F452" s="1">
        <f t="shared" si="70"/>
        <v>39343</v>
      </c>
      <c r="G452" s="1">
        <f t="shared" si="71"/>
        <v>39342</v>
      </c>
      <c r="H452" s="1">
        <f t="shared" si="72"/>
        <v>39341</v>
      </c>
      <c r="I452" s="2">
        <f t="shared" si="73"/>
        <v>80.849999999999994</v>
      </c>
      <c r="J452">
        <f t="shared" si="78"/>
        <v>0</v>
      </c>
      <c r="K452" s="2">
        <f t="shared" si="69"/>
        <v>0</v>
      </c>
      <c r="L452" s="2">
        <f t="shared" si="74"/>
        <v>0</v>
      </c>
      <c r="M452" s="2">
        <f t="shared" si="75"/>
        <v>1</v>
      </c>
      <c r="N452">
        <f t="shared" si="76"/>
        <v>-0.68259650703998709</v>
      </c>
    </row>
    <row r="453" spans="1:14" x14ac:dyDescent="0.3">
      <c r="A453" s="1">
        <v>39352</v>
      </c>
      <c r="B453">
        <v>82.88</v>
      </c>
      <c r="D453">
        <f t="shared" si="77"/>
        <v>4</v>
      </c>
      <c r="E453" s="1">
        <f t="shared" si="68"/>
        <v>39345</v>
      </c>
      <c r="F453" s="1">
        <f t="shared" si="70"/>
        <v>39344</v>
      </c>
      <c r="G453" s="1">
        <f t="shared" si="71"/>
        <v>39343</v>
      </c>
      <c r="H453" s="1">
        <f t="shared" si="72"/>
        <v>39342</v>
      </c>
      <c r="I453" s="2">
        <f t="shared" si="73"/>
        <v>81.78</v>
      </c>
      <c r="J453">
        <f t="shared" si="78"/>
        <v>0</v>
      </c>
      <c r="K453" s="2">
        <f t="shared" si="69"/>
        <v>0</v>
      </c>
      <c r="L453" s="2">
        <f t="shared" si="74"/>
        <v>0</v>
      </c>
      <c r="M453" s="2">
        <f t="shared" si="75"/>
        <v>1</v>
      </c>
      <c r="N453">
        <f t="shared" si="76"/>
        <v>1.3361063574676524</v>
      </c>
    </row>
    <row r="454" spans="1:14" x14ac:dyDescent="0.3">
      <c r="A454" s="1">
        <v>39353</v>
      </c>
      <c r="B454">
        <v>81.66</v>
      </c>
      <c r="D454">
        <f t="shared" si="77"/>
        <v>5</v>
      </c>
      <c r="E454" s="1">
        <f t="shared" si="68"/>
        <v>39346</v>
      </c>
      <c r="F454" s="1">
        <f t="shared" si="70"/>
        <v>39345</v>
      </c>
      <c r="G454" s="1">
        <f t="shared" si="71"/>
        <v>39344</v>
      </c>
      <c r="H454" s="1">
        <f t="shared" si="72"/>
        <v>39343</v>
      </c>
      <c r="I454" s="2">
        <f t="shared" si="73"/>
        <v>81.62</v>
      </c>
      <c r="J454">
        <f t="shared" si="78"/>
        <v>0</v>
      </c>
      <c r="K454" s="2">
        <f t="shared" si="69"/>
        <v>0</v>
      </c>
      <c r="L454" s="2">
        <f t="shared" si="74"/>
        <v>0</v>
      </c>
      <c r="M454" s="2">
        <f t="shared" si="75"/>
        <v>1</v>
      </c>
      <c r="N454">
        <f t="shared" si="76"/>
        <v>4.8995591377008839E-2</v>
      </c>
    </row>
    <row r="455" spans="1:14" x14ac:dyDescent="0.3">
      <c r="A455" s="1">
        <v>39356</v>
      </c>
      <c r="B455">
        <v>80.239999999999995</v>
      </c>
      <c r="D455">
        <f t="shared" si="77"/>
        <v>1</v>
      </c>
      <c r="E455" s="1">
        <f t="shared" ref="E455:E518" si="79">A455-7</f>
        <v>39349</v>
      </c>
      <c r="F455" s="1">
        <f t="shared" si="70"/>
        <v>39348</v>
      </c>
      <c r="G455" s="1">
        <f t="shared" si="71"/>
        <v>39347</v>
      </c>
      <c r="H455" s="1">
        <f t="shared" si="72"/>
        <v>39346</v>
      </c>
      <c r="I455" s="2">
        <f t="shared" si="73"/>
        <v>80.95</v>
      </c>
      <c r="J455">
        <f t="shared" si="78"/>
        <v>0</v>
      </c>
      <c r="K455" s="2">
        <f t="shared" ref="K455:K518" si="80">SUMIFS($J$2:$J$3507,$A$2:$A$3507,"&gt;"&amp;E455,$A$2:$A$3507,"&lt;="&amp;A455)</f>
        <v>0</v>
      </c>
      <c r="L455" s="2">
        <f t="shared" si="74"/>
        <v>0</v>
      </c>
      <c r="M455" s="2">
        <f t="shared" si="75"/>
        <v>1</v>
      </c>
      <c r="N455">
        <f t="shared" si="76"/>
        <v>-0.8809536469964111</v>
      </c>
    </row>
    <row r="456" spans="1:14" x14ac:dyDescent="0.3">
      <c r="A456" s="1">
        <v>39357</v>
      </c>
      <c r="B456">
        <v>80.05</v>
      </c>
      <c r="D456">
        <f t="shared" si="77"/>
        <v>2</v>
      </c>
      <c r="E456" s="1">
        <f t="shared" si="79"/>
        <v>39350</v>
      </c>
      <c r="F456" s="1">
        <f t="shared" ref="F456:F519" si="81">E456-1</f>
        <v>39349</v>
      </c>
      <c r="G456" s="1">
        <f t="shared" ref="G456:G519" si="82">E456-2</f>
        <v>39348</v>
      </c>
      <c r="H456" s="1">
        <f t="shared" ref="H456:H519" si="83">E456-3</f>
        <v>39347</v>
      </c>
      <c r="I456" s="2">
        <f t="shared" ref="I456:I519" si="84">IF(SUMIFS($B$2:$B$3507,$A$2:$A$3507,"="&amp;E456)=0,IF(SUMIFS($B$2:$B$3507,$A$2:$A$3507,"="&amp;F456)=0,IF(SUMIFS($B$2:$B$3507,$A$2:$A$3507,"="&amp;G456)=0,SUMIFS($B$2:$B$3507,$A$2:$A$3507,"="&amp;H456),SUMIFS($B$2:$B$3507,$A$2:$A$3507,"="&amp;G456)),SUMIFS($B$2:$B$3507,$A$2:$A$3507,"="&amp;F456)),SUMIFS($B$2:$B$3507,$A$2:$A$3507,"="&amp;E456))</f>
        <v>79.53</v>
      </c>
      <c r="J456">
        <f t="shared" si="78"/>
        <v>0</v>
      </c>
      <c r="K456" s="2">
        <f t="shared" si="80"/>
        <v>0</v>
      </c>
      <c r="L456" s="2">
        <f t="shared" ref="L456:L519" si="85">IF(K456&lt;&gt;0,LOOKUP(K456,C450:C456,B450:B456),0)</f>
        <v>0</v>
      </c>
      <c r="M456" s="2">
        <f t="shared" si="75"/>
        <v>1</v>
      </c>
      <c r="N456">
        <f t="shared" si="76"/>
        <v>0.65171304736798263</v>
      </c>
    </row>
    <row r="457" spans="1:14" x14ac:dyDescent="0.3">
      <c r="A457" s="1">
        <v>39358</v>
      </c>
      <c r="B457">
        <v>79.94</v>
      </c>
      <c r="D457">
        <f t="shared" si="77"/>
        <v>3</v>
      </c>
      <c r="E457" s="1">
        <f t="shared" si="79"/>
        <v>39351</v>
      </c>
      <c r="F457" s="1">
        <f t="shared" si="81"/>
        <v>39350</v>
      </c>
      <c r="G457" s="1">
        <f t="shared" si="82"/>
        <v>39349</v>
      </c>
      <c r="H457" s="1">
        <f t="shared" si="83"/>
        <v>39348</v>
      </c>
      <c r="I457" s="2">
        <f t="shared" si="84"/>
        <v>80.3</v>
      </c>
      <c r="J457">
        <f t="shared" si="78"/>
        <v>0</v>
      </c>
      <c r="K457" s="2">
        <f t="shared" si="80"/>
        <v>0</v>
      </c>
      <c r="L457" s="2">
        <f t="shared" si="85"/>
        <v>0</v>
      </c>
      <c r="M457" s="2">
        <f t="shared" ref="M457:M520" si="86">IF(K457&lt;&gt;0,L457/K457,1)</f>
        <v>1</v>
      </c>
      <c r="N457">
        <f t="shared" ref="N457:N520" si="87">LN(B457*M457/I457)*100</f>
        <v>-0.44932676695384771</v>
      </c>
    </row>
    <row r="458" spans="1:14" x14ac:dyDescent="0.3">
      <c r="A458" s="1">
        <v>39359</v>
      </c>
      <c r="B458">
        <v>81.44</v>
      </c>
      <c r="D458">
        <f t="shared" si="77"/>
        <v>4</v>
      </c>
      <c r="E458" s="1">
        <f t="shared" si="79"/>
        <v>39352</v>
      </c>
      <c r="F458" s="1">
        <f t="shared" si="81"/>
        <v>39351</v>
      </c>
      <c r="G458" s="1">
        <f t="shared" si="82"/>
        <v>39350</v>
      </c>
      <c r="H458" s="1">
        <f t="shared" si="83"/>
        <v>39349</v>
      </c>
      <c r="I458" s="2">
        <f t="shared" si="84"/>
        <v>82.88</v>
      </c>
      <c r="J458">
        <f t="shared" si="78"/>
        <v>0</v>
      </c>
      <c r="K458" s="2">
        <f t="shared" si="80"/>
        <v>0</v>
      </c>
      <c r="L458" s="2">
        <f t="shared" si="85"/>
        <v>0</v>
      </c>
      <c r="M458" s="2">
        <f t="shared" si="86"/>
        <v>1</v>
      </c>
      <c r="N458">
        <f t="shared" si="87"/>
        <v>-1.7527225708960279</v>
      </c>
    </row>
    <row r="459" spans="1:14" x14ac:dyDescent="0.3">
      <c r="A459" s="1">
        <v>39360</v>
      </c>
      <c r="B459">
        <v>81.22</v>
      </c>
      <c r="D459">
        <f t="shared" si="77"/>
        <v>5</v>
      </c>
      <c r="E459" s="1">
        <f t="shared" si="79"/>
        <v>39353</v>
      </c>
      <c r="F459" s="1">
        <f t="shared" si="81"/>
        <v>39352</v>
      </c>
      <c r="G459" s="1">
        <f t="shared" si="82"/>
        <v>39351</v>
      </c>
      <c r="H459" s="1">
        <f t="shared" si="83"/>
        <v>39350</v>
      </c>
      <c r="I459" s="2">
        <f t="shared" si="84"/>
        <v>81.66</v>
      </c>
      <c r="J459">
        <f t="shared" si="78"/>
        <v>0</v>
      </c>
      <c r="K459" s="2">
        <f t="shared" si="80"/>
        <v>0</v>
      </c>
      <c r="L459" s="2">
        <f t="shared" si="85"/>
        <v>0</v>
      </c>
      <c r="M459" s="2">
        <f t="shared" si="86"/>
        <v>1</v>
      </c>
      <c r="N459">
        <f t="shared" si="87"/>
        <v>-0.54027636332779116</v>
      </c>
    </row>
    <row r="460" spans="1:14" x14ac:dyDescent="0.3">
      <c r="A460" s="1">
        <v>39363</v>
      </c>
      <c r="B460">
        <v>79.02</v>
      </c>
      <c r="D460">
        <f t="shared" si="77"/>
        <v>1</v>
      </c>
      <c r="E460" s="1">
        <f t="shared" si="79"/>
        <v>39356</v>
      </c>
      <c r="F460" s="1">
        <f t="shared" si="81"/>
        <v>39355</v>
      </c>
      <c r="G460" s="1">
        <f t="shared" si="82"/>
        <v>39354</v>
      </c>
      <c r="H460" s="1">
        <f t="shared" si="83"/>
        <v>39353</v>
      </c>
      <c r="I460" s="2">
        <f t="shared" si="84"/>
        <v>80.239999999999995</v>
      </c>
      <c r="J460">
        <f t="shared" si="78"/>
        <v>0</v>
      </c>
      <c r="K460" s="2">
        <f t="shared" si="80"/>
        <v>0</v>
      </c>
      <c r="L460" s="2">
        <f t="shared" si="85"/>
        <v>0</v>
      </c>
      <c r="M460" s="2">
        <f t="shared" si="86"/>
        <v>1</v>
      </c>
      <c r="N460">
        <f t="shared" si="87"/>
        <v>-1.5321158670435415</v>
      </c>
    </row>
    <row r="461" spans="1:14" x14ac:dyDescent="0.3">
      <c r="A461" s="1">
        <v>39364</v>
      </c>
      <c r="B461">
        <v>80.260000000000005</v>
      </c>
      <c r="C461">
        <v>79.540000000000006</v>
      </c>
      <c r="D461">
        <f t="shared" si="77"/>
        <v>2</v>
      </c>
      <c r="E461" s="1">
        <f t="shared" si="79"/>
        <v>39357</v>
      </c>
      <c r="F461" s="1">
        <f t="shared" si="81"/>
        <v>39356</v>
      </c>
      <c r="G461" s="1">
        <f t="shared" si="82"/>
        <v>39355</v>
      </c>
      <c r="H461" s="1">
        <f t="shared" si="83"/>
        <v>39354</v>
      </c>
      <c r="I461" s="2">
        <f t="shared" si="84"/>
        <v>80.05</v>
      </c>
      <c r="J461">
        <f t="shared" si="78"/>
        <v>0</v>
      </c>
      <c r="K461" s="2">
        <f t="shared" si="80"/>
        <v>0</v>
      </c>
      <c r="L461" s="2">
        <f t="shared" si="85"/>
        <v>0</v>
      </c>
      <c r="M461" s="2">
        <f t="shared" si="86"/>
        <v>1</v>
      </c>
      <c r="N461">
        <f t="shared" si="87"/>
        <v>0.26199253960471247</v>
      </c>
    </row>
    <row r="462" spans="1:14" x14ac:dyDescent="0.3">
      <c r="A462" s="1">
        <v>39365</v>
      </c>
      <c r="B462">
        <v>80.61</v>
      </c>
      <c r="D462">
        <f t="shared" si="77"/>
        <v>3</v>
      </c>
      <c r="E462" s="1">
        <f t="shared" si="79"/>
        <v>39358</v>
      </c>
      <c r="F462" s="1">
        <f t="shared" si="81"/>
        <v>39357</v>
      </c>
      <c r="G462" s="1">
        <f t="shared" si="82"/>
        <v>39356</v>
      </c>
      <c r="H462" s="1">
        <f t="shared" si="83"/>
        <v>39355</v>
      </c>
      <c r="I462" s="2">
        <f t="shared" si="84"/>
        <v>79.94</v>
      </c>
      <c r="J462">
        <f t="shared" si="78"/>
        <v>79.540000000000006</v>
      </c>
      <c r="K462" s="2">
        <f t="shared" si="80"/>
        <v>79.540000000000006</v>
      </c>
      <c r="L462" s="2">
        <f t="shared" si="85"/>
        <v>80.260000000000005</v>
      </c>
      <c r="M462" s="2">
        <f t="shared" si="86"/>
        <v>1.0090520492833794</v>
      </c>
      <c r="N462">
        <f t="shared" si="87"/>
        <v>1.7357683071558088</v>
      </c>
    </row>
    <row r="463" spans="1:14" x14ac:dyDescent="0.3">
      <c r="A463" s="1">
        <v>39366</v>
      </c>
      <c r="B463">
        <v>82.26</v>
      </c>
      <c r="D463">
        <f t="shared" si="77"/>
        <v>4</v>
      </c>
      <c r="E463" s="1">
        <f t="shared" si="79"/>
        <v>39359</v>
      </c>
      <c r="F463" s="1">
        <f t="shared" si="81"/>
        <v>39358</v>
      </c>
      <c r="G463" s="1">
        <f t="shared" si="82"/>
        <v>39357</v>
      </c>
      <c r="H463" s="1">
        <f t="shared" si="83"/>
        <v>39356</v>
      </c>
      <c r="I463" s="2">
        <f t="shared" si="84"/>
        <v>81.44</v>
      </c>
      <c r="J463">
        <f t="shared" si="78"/>
        <v>0</v>
      </c>
      <c r="K463" s="2">
        <f t="shared" si="80"/>
        <v>79.540000000000006</v>
      </c>
      <c r="L463" s="2">
        <f t="shared" si="85"/>
        <v>80.260000000000005</v>
      </c>
      <c r="M463" s="2">
        <f t="shared" si="86"/>
        <v>1.0090520492833794</v>
      </c>
      <c r="N463">
        <f t="shared" si="87"/>
        <v>1.902973505929175</v>
      </c>
    </row>
    <row r="464" spans="1:14" x14ac:dyDescent="0.3">
      <c r="A464" s="1">
        <v>39367</v>
      </c>
      <c r="B464">
        <v>82.74</v>
      </c>
      <c r="D464">
        <f t="shared" si="77"/>
        <v>5</v>
      </c>
      <c r="E464" s="1">
        <f t="shared" si="79"/>
        <v>39360</v>
      </c>
      <c r="F464" s="1">
        <f t="shared" si="81"/>
        <v>39359</v>
      </c>
      <c r="G464" s="1">
        <f t="shared" si="82"/>
        <v>39358</v>
      </c>
      <c r="H464" s="1">
        <f t="shared" si="83"/>
        <v>39357</v>
      </c>
      <c r="I464" s="2">
        <f t="shared" si="84"/>
        <v>81.22</v>
      </c>
      <c r="J464">
        <f t="shared" si="78"/>
        <v>0</v>
      </c>
      <c r="K464" s="2">
        <f t="shared" si="80"/>
        <v>79.540000000000006</v>
      </c>
      <c r="L464" s="2">
        <f t="shared" si="85"/>
        <v>80.260000000000005</v>
      </c>
      <c r="M464" s="2">
        <f t="shared" si="86"/>
        <v>1.0090520492833794</v>
      </c>
      <c r="N464">
        <f t="shared" si="87"/>
        <v>2.7552963834339637</v>
      </c>
    </row>
    <row r="465" spans="1:14" x14ac:dyDescent="0.3">
      <c r="A465" s="1">
        <v>39370</v>
      </c>
      <c r="B465">
        <v>85.13</v>
      </c>
      <c r="D465">
        <f t="shared" si="77"/>
        <v>1</v>
      </c>
      <c r="E465" s="1">
        <f t="shared" si="79"/>
        <v>39363</v>
      </c>
      <c r="F465" s="1">
        <f t="shared" si="81"/>
        <v>39362</v>
      </c>
      <c r="G465" s="1">
        <f t="shared" si="82"/>
        <v>39361</v>
      </c>
      <c r="H465" s="1">
        <f t="shared" si="83"/>
        <v>39360</v>
      </c>
      <c r="I465" s="2">
        <f t="shared" si="84"/>
        <v>79.02</v>
      </c>
      <c r="J465">
        <f t="shared" si="78"/>
        <v>0</v>
      </c>
      <c r="K465" s="2">
        <f t="shared" si="80"/>
        <v>79.540000000000006</v>
      </c>
      <c r="L465" s="2">
        <f t="shared" si="85"/>
        <v>80.260000000000005</v>
      </c>
      <c r="M465" s="2">
        <f t="shared" si="86"/>
        <v>1.0090520492833794</v>
      </c>
      <c r="N465">
        <f t="shared" si="87"/>
        <v>8.3489839971946989</v>
      </c>
    </row>
    <row r="466" spans="1:14" x14ac:dyDescent="0.3">
      <c r="A466" s="1">
        <v>39371</v>
      </c>
      <c r="B466">
        <v>86.58</v>
      </c>
      <c r="D466">
        <f t="shared" si="77"/>
        <v>2</v>
      </c>
      <c r="E466" s="1">
        <f t="shared" si="79"/>
        <v>39364</v>
      </c>
      <c r="F466" s="1">
        <f t="shared" si="81"/>
        <v>39363</v>
      </c>
      <c r="G466" s="1">
        <f t="shared" si="82"/>
        <v>39362</v>
      </c>
      <c r="H466" s="1">
        <f t="shared" si="83"/>
        <v>39361</v>
      </c>
      <c r="I466" s="2">
        <f t="shared" si="84"/>
        <v>80.260000000000005</v>
      </c>
      <c r="J466">
        <f t="shared" si="78"/>
        <v>0</v>
      </c>
      <c r="K466" s="2">
        <f t="shared" si="80"/>
        <v>79.540000000000006</v>
      </c>
      <c r="L466" s="2">
        <f t="shared" si="85"/>
        <v>80.260000000000005</v>
      </c>
      <c r="M466" s="2">
        <f t="shared" si="86"/>
        <v>1.0090520492833794</v>
      </c>
      <c r="N466">
        <f t="shared" si="87"/>
        <v>8.4808802234289811</v>
      </c>
    </row>
    <row r="467" spans="1:14" x14ac:dyDescent="0.3">
      <c r="A467" s="1">
        <v>39372</v>
      </c>
      <c r="B467">
        <v>86.19</v>
      </c>
      <c r="D467">
        <f t="shared" si="77"/>
        <v>3</v>
      </c>
      <c r="E467" s="1">
        <f t="shared" si="79"/>
        <v>39365</v>
      </c>
      <c r="F467" s="1">
        <f t="shared" si="81"/>
        <v>39364</v>
      </c>
      <c r="G467" s="1">
        <f t="shared" si="82"/>
        <v>39363</v>
      </c>
      <c r="H467" s="1">
        <f t="shared" si="83"/>
        <v>39362</v>
      </c>
      <c r="I467" s="2">
        <f t="shared" si="84"/>
        <v>80.61</v>
      </c>
      <c r="J467">
        <f t="shared" si="78"/>
        <v>0</v>
      </c>
      <c r="K467" s="2">
        <f t="shared" si="80"/>
        <v>0</v>
      </c>
      <c r="L467" s="2">
        <f t="shared" si="85"/>
        <v>0</v>
      </c>
      <c r="M467" s="2">
        <f t="shared" si="86"/>
        <v>1</v>
      </c>
      <c r="N467">
        <f t="shared" si="87"/>
        <v>6.6931450363798373</v>
      </c>
    </row>
    <row r="468" spans="1:14" x14ac:dyDescent="0.3">
      <c r="A468" s="1">
        <v>39373</v>
      </c>
      <c r="B468">
        <v>88.04</v>
      </c>
      <c r="D468">
        <f t="shared" si="77"/>
        <v>4</v>
      </c>
      <c r="E468" s="1">
        <f t="shared" si="79"/>
        <v>39366</v>
      </c>
      <c r="F468" s="1">
        <f t="shared" si="81"/>
        <v>39365</v>
      </c>
      <c r="G468" s="1">
        <f t="shared" si="82"/>
        <v>39364</v>
      </c>
      <c r="H468" s="1">
        <f t="shared" si="83"/>
        <v>39363</v>
      </c>
      <c r="I468" s="2">
        <f t="shared" si="84"/>
        <v>82.26</v>
      </c>
      <c r="J468">
        <f t="shared" si="78"/>
        <v>0</v>
      </c>
      <c r="K468" s="2">
        <f t="shared" si="80"/>
        <v>0</v>
      </c>
      <c r="L468" s="2">
        <f t="shared" si="85"/>
        <v>0</v>
      </c>
      <c r="M468" s="2">
        <f t="shared" si="86"/>
        <v>1</v>
      </c>
      <c r="N468">
        <f t="shared" si="87"/>
        <v>6.7906293855982955</v>
      </c>
    </row>
    <row r="469" spans="1:14" x14ac:dyDescent="0.3">
      <c r="A469" s="1">
        <v>39374</v>
      </c>
      <c r="B469">
        <v>86.95</v>
      </c>
      <c r="D469">
        <f t="shared" si="77"/>
        <v>5</v>
      </c>
      <c r="E469" s="1">
        <f t="shared" si="79"/>
        <v>39367</v>
      </c>
      <c r="F469" s="1">
        <f t="shared" si="81"/>
        <v>39366</v>
      </c>
      <c r="G469" s="1">
        <f t="shared" si="82"/>
        <v>39365</v>
      </c>
      <c r="H469" s="1">
        <f t="shared" si="83"/>
        <v>39364</v>
      </c>
      <c r="I469" s="2">
        <f t="shared" si="84"/>
        <v>82.74</v>
      </c>
      <c r="J469">
        <f t="shared" si="78"/>
        <v>0</v>
      </c>
      <c r="K469" s="2">
        <f t="shared" si="80"/>
        <v>0</v>
      </c>
      <c r="L469" s="2">
        <f t="shared" si="85"/>
        <v>0</v>
      </c>
      <c r="M469" s="2">
        <f t="shared" si="86"/>
        <v>1</v>
      </c>
      <c r="N469">
        <f t="shared" si="87"/>
        <v>4.9630079767026656</v>
      </c>
    </row>
    <row r="470" spans="1:14" x14ac:dyDescent="0.3">
      <c r="A470" s="1">
        <v>39377</v>
      </c>
      <c r="B470">
        <v>86.02</v>
      </c>
      <c r="D470">
        <f t="shared" si="77"/>
        <v>1</v>
      </c>
      <c r="E470" s="1">
        <f t="shared" si="79"/>
        <v>39370</v>
      </c>
      <c r="F470" s="1">
        <f t="shared" si="81"/>
        <v>39369</v>
      </c>
      <c r="G470" s="1">
        <f t="shared" si="82"/>
        <v>39368</v>
      </c>
      <c r="H470" s="1">
        <f t="shared" si="83"/>
        <v>39367</v>
      </c>
      <c r="I470" s="2">
        <f t="shared" si="84"/>
        <v>85.13</v>
      </c>
      <c r="J470">
        <f t="shared" si="78"/>
        <v>0</v>
      </c>
      <c r="K470" s="2">
        <f t="shared" si="80"/>
        <v>0</v>
      </c>
      <c r="L470" s="2">
        <f t="shared" si="85"/>
        <v>0</v>
      </c>
      <c r="M470" s="2">
        <f t="shared" si="86"/>
        <v>1</v>
      </c>
      <c r="N470">
        <f t="shared" si="87"/>
        <v>1.040032745962451</v>
      </c>
    </row>
    <row r="471" spans="1:14" x14ac:dyDescent="0.3">
      <c r="A471" s="1">
        <v>39378</v>
      </c>
      <c r="B471">
        <v>85.27</v>
      </c>
      <c r="D471">
        <f t="shared" si="77"/>
        <v>2</v>
      </c>
      <c r="E471" s="1">
        <f t="shared" si="79"/>
        <v>39371</v>
      </c>
      <c r="F471" s="1">
        <f t="shared" si="81"/>
        <v>39370</v>
      </c>
      <c r="G471" s="1">
        <f t="shared" si="82"/>
        <v>39369</v>
      </c>
      <c r="H471" s="1">
        <f t="shared" si="83"/>
        <v>39368</v>
      </c>
      <c r="I471" s="2">
        <f t="shared" si="84"/>
        <v>86.58</v>
      </c>
      <c r="J471">
        <f t="shared" si="78"/>
        <v>0</v>
      </c>
      <c r="K471" s="2">
        <f t="shared" si="80"/>
        <v>0</v>
      </c>
      <c r="L471" s="2">
        <f t="shared" si="85"/>
        <v>0</v>
      </c>
      <c r="M471" s="2">
        <f t="shared" si="86"/>
        <v>1</v>
      </c>
      <c r="N471">
        <f t="shared" si="87"/>
        <v>-1.5246149259876265</v>
      </c>
    </row>
    <row r="472" spans="1:14" x14ac:dyDescent="0.3">
      <c r="A472" s="1">
        <v>39379</v>
      </c>
      <c r="B472">
        <v>87.1</v>
      </c>
      <c r="D472">
        <f t="shared" si="77"/>
        <v>3</v>
      </c>
      <c r="E472" s="1">
        <f t="shared" si="79"/>
        <v>39372</v>
      </c>
      <c r="F472" s="1">
        <f t="shared" si="81"/>
        <v>39371</v>
      </c>
      <c r="G472" s="1">
        <f t="shared" si="82"/>
        <v>39370</v>
      </c>
      <c r="H472" s="1">
        <f t="shared" si="83"/>
        <v>39369</v>
      </c>
      <c r="I472" s="2">
        <f t="shared" si="84"/>
        <v>86.19</v>
      </c>
      <c r="J472">
        <f t="shared" si="78"/>
        <v>0</v>
      </c>
      <c r="K472" s="2">
        <f t="shared" si="80"/>
        <v>0</v>
      </c>
      <c r="L472" s="2">
        <f t="shared" si="85"/>
        <v>0</v>
      </c>
      <c r="M472" s="2">
        <f t="shared" si="86"/>
        <v>1</v>
      </c>
      <c r="N472">
        <f t="shared" si="87"/>
        <v>1.0502722199149199</v>
      </c>
    </row>
    <row r="473" spans="1:14" x14ac:dyDescent="0.3">
      <c r="A473" s="1">
        <v>39380</v>
      </c>
      <c r="B473">
        <v>90.46</v>
      </c>
      <c r="D473">
        <f t="shared" si="77"/>
        <v>4</v>
      </c>
      <c r="E473" s="1">
        <f t="shared" si="79"/>
        <v>39373</v>
      </c>
      <c r="F473" s="1">
        <f t="shared" si="81"/>
        <v>39372</v>
      </c>
      <c r="G473" s="1">
        <f t="shared" si="82"/>
        <v>39371</v>
      </c>
      <c r="H473" s="1">
        <f t="shared" si="83"/>
        <v>39370</v>
      </c>
      <c r="I473" s="2">
        <f t="shared" si="84"/>
        <v>88.04</v>
      </c>
      <c r="J473">
        <f t="shared" si="78"/>
        <v>0</v>
      </c>
      <c r="K473" s="2">
        <f t="shared" si="80"/>
        <v>0</v>
      </c>
      <c r="L473" s="2">
        <f t="shared" si="85"/>
        <v>0</v>
      </c>
      <c r="M473" s="2">
        <f t="shared" si="86"/>
        <v>1</v>
      </c>
      <c r="N473">
        <f t="shared" si="87"/>
        <v>2.7116507391435998</v>
      </c>
    </row>
    <row r="474" spans="1:14" x14ac:dyDescent="0.3">
      <c r="A474" s="1">
        <v>39381</v>
      </c>
      <c r="B474">
        <v>91.86</v>
      </c>
      <c r="D474">
        <f t="shared" si="77"/>
        <v>5</v>
      </c>
      <c r="E474" s="1">
        <f t="shared" si="79"/>
        <v>39374</v>
      </c>
      <c r="F474" s="1">
        <f t="shared" si="81"/>
        <v>39373</v>
      </c>
      <c r="G474" s="1">
        <f t="shared" si="82"/>
        <v>39372</v>
      </c>
      <c r="H474" s="1">
        <f t="shared" si="83"/>
        <v>39371</v>
      </c>
      <c r="I474" s="2">
        <f t="shared" si="84"/>
        <v>86.95</v>
      </c>
      <c r="J474">
        <f t="shared" si="78"/>
        <v>0</v>
      </c>
      <c r="K474" s="2">
        <f t="shared" si="80"/>
        <v>0</v>
      </c>
      <c r="L474" s="2">
        <f t="shared" si="85"/>
        <v>0</v>
      </c>
      <c r="M474" s="2">
        <f t="shared" si="86"/>
        <v>1</v>
      </c>
      <c r="N474">
        <f t="shared" si="87"/>
        <v>5.4932438097355369</v>
      </c>
    </row>
    <row r="475" spans="1:14" x14ac:dyDescent="0.3">
      <c r="A475" s="1">
        <v>39384</v>
      </c>
      <c r="B475">
        <v>93.53</v>
      </c>
      <c r="D475">
        <f t="shared" si="77"/>
        <v>1</v>
      </c>
      <c r="E475" s="1">
        <f t="shared" si="79"/>
        <v>39377</v>
      </c>
      <c r="F475" s="1">
        <f t="shared" si="81"/>
        <v>39376</v>
      </c>
      <c r="G475" s="1">
        <f t="shared" si="82"/>
        <v>39375</v>
      </c>
      <c r="H475" s="1">
        <f t="shared" si="83"/>
        <v>39374</v>
      </c>
      <c r="I475" s="2">
        <f t="shared" si="84"/>
        <v>86.02</v>
      </c>
      <c r="J475">
        <f t="shared" si="78"/>
        <v>0</v>
      </c>
      <c r="K475" s="2">
        <f t="shared" si="80"/>
        <v>0</v>
      </c>
      <c r="L475" s="2">
        <f t="shared" si="85"/>
        <v>0</v>
      </c>
      <c r="M475" s="2">
        <f t="shared" si="86"/>
        <v>1</v>
      </c>
      <c r="N475">
        <f t="shared" si="87"/>
        <v>8.3702413090869321</v>
      </c>
    </row>
    <row r="476" spans="1:14" x14ac:dyDescent="0.3">
      <c r="A476" s="1">
        <v>39385</v>
      </c>
      <c r="B476">
        <v>90.38</v>
      </c>
      <c r="D476">
        <f t="shared" si="77"/>
        <v>2</v>
      </c>
      <c r="E476" s="1">
        <f t="shared" si="79"/>
        <v>39378</v>
      </c>
      <c r="F476" s="1">
        <f t="shared" si="81"/>
        <v>39377</v>
      </c>
      <c r="G476" s="1">
        <f t="shared" si="82"/>
        <v>39376</v>
      </c>
      <c r="H476" s="1">
        <f t="shared" si="83"/>
        <v>39375</v>
      </c>
      <c r="I476" s="2">
        <f t="shared" si="84"/>
        <v>85.27</v>
      </c>
      <c r="J476">
        <f t="shared" si="78"/>
        <v>0</v>
      </c>
      <c r="K476" s="2">
        <f t="shared" si="80"/>
        <v>0</v>
      </c>
      <c r="L476" s="2">
        <f t="shared" si="85"/>
        <v>0</v>
      </c>
      <c r="M476" s="2">
        <f t="shared" si="86"/>
        <v>1</v>
      </c>
      <c r="N476">
        <f t="shared" si="87"/>
        <v>5.8200311229175341</v>
      </c>
    </row>
    <row r="477" spans="1:14" x14ac:dyDescent="0.3">
      <c r="A477" s="1">
        <v>39386</v>
      </c>
      <c r="B477">
        <v>94.53</v>
      </c>
      <c r="D477">
        <f t="shared" si="77"/>
        <v>3</v>
      </c>
      <c r="E477" s="1">
        <f t="shared" si="79"/>
        <v>39379</v>
      </c>
      <c r="F477" s="1">
        <f t="shared" si="81"/>
        <v>39378</v>
      </c>
      <c r="G477" s="1">
        <f t="shared" si="82"/>
        <v>39377</v>
      </c>
      <c r="H477" s="1">
        <f t="shared" si="83"/>
        <v>39376</v>
      </c>
      <c r="I477" s="2">
        <f t="shared" si="84"/>
        <v>87.1</v>
      </c>
      <c r="J477">
        <f t="shared" si="78"/>
        <v>0</v>
      </c>
      <c r="K477" s="2">
        <f t="shared" si="80"/>
        <v>0</v>
      </c>
      <c r="L477" s="2">
        <f t="shared" si="85"/>
        <v>0</v>
      </c>
      <c r="M477" s="2">
        <f t="shared" si="86"/>
        <v>1</v>
      </c>
      <c r="N477">
        <f t="shared" si="87"/>
        <v>8.1860360578835909</v>
      </c>
    </row>
    <row r="478" spans="1:14" x14ac:dyDescent="0.3">
      <c r="A478" s="1">
        <v>39387</v>
      </c>
      <c r="B478">
        <v>93.49</v>
      </c>
      <c r="D478">
        <f t="shared" si="77"/>
        <v>4</v>
      </c>
      <c r="E478" s="1">
        <f t="shared" si="79"/>
        <v>39380</v>
      </c>
      <c r="F478" s="1">
        <f t="shared" si="81"/>
        <v>39379</v>
      </c>
      <c r="G478" s="1">
        <f t="shared" si="82"/>
        <v>39378</v>
      </c>
      <c r="H478" s="1">
        <f t="shared" si="83"/>
        <v>39377</v>
      </c>
      <c r="I478" s="2">
        <f t="shared" si="84"/>
        <v>90.46</v>
      </c>
      <c r="J478">
        <f t="shared" si="78"/>
        <v>0</v>
      </c>
      <c r="K478" s="2">
        <f t="shared" si="80"/>
        <v>0</v>
      </c>
      <c r="L478" s="2">
        <f t="shared" si="85"/>
        <v>0</v>
      </c>
      <c r="M478" s="2">
        <f t="shared" si="86"/>
        <v>1</v>
      </c>
      <c r="N478">
        <f t="shared" si="87"/>
        <v>3.2946714653527285</v>
      </c>
    </row>
    <row r="479" spans="1:14" x14ac:dyDescent="0.3">
      <c r="A479" s="1">
        <v>39388</v>
      </c>
      <c r="B479">
        <v>95.93</v>
      </c>
      <c r="D479">
        <f t="shared" si="77"/>
        <v>5</v>
      </c>
      <c r="E479" s="1">
        <f t="shared" si="79"/>
        <v>39381</v>
      </c>
      <c r="F479" s="1">
        <f t="shared" si="81"/>
        <v>39380</v>
      </c>
      <c r="G479" s="1">
        <f t="shared" si="82"/>
        <v>39379</v>
      </c>
      <c r="H479" s="1">
        <f t="shared" si="83"/>
        <v>39378</v>
      </c>
      <c r="I479" s="2">
        <f t="shared" si="84"/>
        <v>91.86</v>
      </c>
      <c r="J479">
        <f t="shared" si="78"/>
        <v>0</v>
      </c>
      <c r="K479" s="2">
        <f t="shared" si="80"/>
        <v>0</v>
      </c>
      <c r="L479" s="2">
        <f t="shared" si="85"/>
        <v>0</v>
      </c>
      <c r="M479" s="2">
        <f t="shared" si="86"/>
        <v>1</v>
      </c>
      <c r="N479">
        <f t="shared" si="87"/>
        <v>4.3353079932209004</v>
      </c>
    </row>
    <row r="480" spans="1:14" x14ac:dyDescent="0.3">
      <c r="A480" s="1">
        <v>39391</v>
      </c>
      <c r="B480">
        <v>93.98</v>
      </c>
      <c r="D480">
        <f t="shared" si="77"/>
        <v>1</v>
      </c>
      <c r="E480" s="1">
        <f t="shared" si="79"/>
        <v>39384</v>
      </c>
      <c r="F480" s="1">
        <f t="shared" si="81"/>
        <v>39383</v>
      </c>
      <c r="G480" s="1">
        <f t="shared" si="82"/>
        <v>39382</v>
      </c>
      <c r="H480" s="1">
        <f t="shared" si="83"/>
        <v>39381</v>
      </c>
      <c r="I480" s="2">
        <f t="shared" si="84"/>
        <v>93.53</v>
      </c>
      <c r="J480">
        <f t="shared" si="78"/>
        <v>0</v>
      </c>
      <c r="K480" s="2">
        <f t="shared" si="80"/>
        <v>0</v>
      </c>
      <c r="L480" s="2">
        <f t="shared" si="85"/>
        <v>0</v>
      </c>
      <c r="M480" s="2">
        <f t="shared" si="86"/>
        <v>1</v>
      </c>
      <c r="N480">
        <f t="shared" si="87"/>
        <v>0.47997532282100863</v>
      </c>
    </row>
    <row r="481" spans="1:14" x14ac:dyDescent="0.3">
      <c r="A481" s="1">
        <v>39392</v>
      </c>
      <c r="B481">
        <v>96.7</v>
      </c>
      <c r="D481">
        <f t="shared" si="77"/>
        <v>2</v>
      </c>
      <c r="E481" s="1">
        <f t="shared" si="79"/>
        <v>39385</v>
      </c>
      <c r="F481" s="1">
        <f t="shared" si="81"/>
        <v>39384</v>
      </c>
      <c r="G481" s="1">
        <f t="shared" si="82"/>
        <v>39383</v>
      </c>
      <c r="H481" s="1">
        <f t="shared" si="83"/>
        <v>39382</v>
      </c>
      <c r="I481" s="2">
        <f t="shared" si="84"/>
        <v>90.38</v>
      </c>
      <c r="J481">
        <f t="shared" si="78"/>
        <v>0</v>
      </c>
      <c r="K481" s="2">
        <f t="shared" si="80"/>
        <v>0</v>
      </c>
      <c r="L481" s="2">
        <f t="shared" si="85"/>
        <v>0</v>
      </c>
      <c r="M481" s="2">
        <f t="shared" si="86"/>
        <v>1</v>
      </c>
      <c r="N481">
        <f t="shared" si="87"/>
        <v>6.7590398476115183</v>
      </c>
    </row>
    <row r="482" spans="1:14" x14ac:dyDescent="0.3">
      <c r="A482" s="1">
        <v>39393</v>
      </c>
      <c r="B482">
        <v>96.37</v>
      </c>
      <c r="D482">
        <f t="shared" si="77"/>
        <v>3</v>
      </c>
      <c r="E482" s="1">
        <f t="shared" si="79"/>
        <v>39386</v>
      </c>
      <c r="F482" s="1">
        <f t="shared" si="81"/>
        <v>39385</v>
      </c>
      <c r="G482" s="1">
        <f t="shared" si="82"/>
        <v>39384</v>
      </c>
      <c r="H482" s="1">
        <f t="shared" si="83"/>
        <v>39383</v>
      </c>
      <c r="I482" s="2">
        <f t="shared" si="84"/>
        <v>94.53</v>
      </c>
      <c r="J482">
        <f t="shared" si="78"/>
        <v>0</v>
      </c>
      <c r="K482" s="2">
        <f t="shared" si="80"/>
        <v>0</v>
      </c>
      <c r="L482" s="2">
        <f t="shared" si="85"/>
        <v>0</v>
      </c>
      <c r="M482" s="2">
        <f t="shared" si="86"/>
        <v>1</v>
      </c>
      <c r="N482">
        <f t="shared" si="87"/>
        <v>1.92777054259031</v>
      </c>
    </row>
    <row r="483" spans="1:14" x14ac:dyDescent="0.3">
      <c r="A483" s="1">
        <v>39394</v>
      </c>
      <c r="B483">
        <v>95.46</v>
      </c>
      <c r="D483">
        <f t="shared" si="77"/>
        <v>4</v>
      </c>
      <c r="E483" s="1">
        <f t="shared" si="79"/>
        <v>39387</v>
      </c>
      <c r="F483" s="1">
        <f t="shared" si="81"/>
        <v>39386</v>
      </c>
      <c r="G483" s="1">
        <f t="shared" si="82"/>
        <v>39385</v>
      </c>
      <c r="H483" s="1">
        <f t="shared" si="83"/>
        <v>39384</v>
      </c>
      <c r="I483" s="2">
        <f t="shared" si="84"/>
        <v>93.49</v>
      </c>
      <c r="J483">
        <f t="shared" si="78"/>
        <v>0</v>
      </c>
      <c r="K483" s="2">
        <f t="shared" si="80"/>
        <v>0</v>
      </c>
      <c r="L483" s="2">
        <f t="shared" si="85"/>
        <v>0</v>
      </c>
      <c r="M483" s="2">
        <f t="shared" si="86"/>
        <v>1</v>
      </c>
      <c r="N483">
        <f t="shared" si="87"/>
        <v>2.0852832874526275</v>
      </c>
    </row>
    <row r="484" spans="1:14" x14ac:dyDescent="0.3">
      <c r="A484" s="1">
        <v>39395</v>
      </c>
      <c r="B484">
        <v>96.32</v>
      </c>
      <c r="C484">
        <v>95.3</v>
      </c>
      <c r="D484">
        <f t="shared" si="77"/>
        <v>5</v>
      </c>
      <c r="E484" s="1">
        <f t="shared" si="79"/>
        <v>39388</v>
      </c>
      <c r="F484" s="1">
        <f t="shared" si="81"/>
        <v>39387</v>
      </c>
      <c r="G484" s="1">
        <f t="shared" si="82"/>
        <v>39386</v>
      </c>
      <c r="H484" s="1">
        <f t="shared" si="83"/>
        <v>39385</v>
      </c>
      <c r="I484" s="2">
        <f t="shared" si="84"/>
        <v>95.93</v>
      </c>
      <c r="J484">
        <f t="shared" si="78"/>
        <v>0</v>
      </c>
      <c r="K484" s="2">
        <f t="shared" si="80"/>
        <v>0</v>
      </c>
      <c r="L484" s="2">
        <f t="shared" si="85"/>
        <v>0</v>
      </c>
      <c r="M484" s="2">
        <f t="shared" si="86"/>
        <v>1</v>
      </c>
      <c r="N484">
        <f t="shared" si="87"/>
        <v>0.40572227306546366</v>
      </c>
    </row>
    <row r="485" spans="1:14" x14ac:dyDescent="0.3">
      <c r="A485" s="1">
        <v>39398</v>
      </c>
      <c r="B485">
        <v>93.52</v>
      </c>
      <c r="D485">
        <f t="shared" si="77"/>
        <v>1</v>
      </c>
      <c r="E485" s="1">
        <f t="shared" si="79"/>
        <v>39391</v>
      </c>
      <c r="F485" s="1">
        <f t="shared" si="81"/>
        <v>39390</v>
      </c>
      <c r="G485" s="1">
        <f t="shared" si="82"/>
        <v>39389</v>
      </c>
      <c r="H485" s="1">
        <f t="shared" si="83"/>
        <v>39388</v>
      </c>
      <c r="I485" s="2">
        <f t="shared" si="84"/>
        <v>93.98</v>
      </c>
      <c r="J485">
        <f t="shared" si="78"/>
        <v>95.3</v>
      </c>
      <c r="K485" s="2">
        <f t="shared" si="80"/>
        <v>95.3</v>
      </c>
      <c r="L485" s="2">
        <f t="shared" si="85"/>
        <v>96.32</v>
      </c>
      <c r="M485" s="2">
        <f t="shared" si="86"/>
        <v>1.0107030430220356</v>
      </c>
      <c r="N485">
        <f t="shared" si="87"/>
        <v>0.57394943894975836</v>
      </c>
    </row>
    <row r="486" spans="1:14" x14ac:dyDescent="0.3">
      <c r="A486" s="1">
        <v>39399</v>
      </c>
      <c r="B486">
        <v>90.2</v>
      </c>
      <c r="D486">
        <f t="shared" si="77"/>
        <v>2</v>
      </c>
      <c r="E486" s="1">
        <f t="shared" si="79"/>
        <v>39392</v>
      </c>
      <c r="F486" s="1">
        <f t="shared" si="81"/>
        <v>39391</v>
      </c>
      <c r="G486" s="1">
        <f t="shared" si="82"/>
        <v>39390</v>
      </c>
      <c r="H486" s="1">
        <f t="shared" si="83"/>
        <v>39389</v>
      </c>
      <c r="I486" s="2">
        <f t="shared" si="84"/>
        <v>96.7</v>
      </c>
      <c r="J486">
        <f t="shared" si="78"/>
        <v>0</v>
      </c>
      <c r="K486" s="2">
        <f t="shared" si="80"/>
        <v>95.3</v>
      </c>
      <c r="L486" s="2">
        <f t="shared" si="85"/>
        <v>96.32</v>
      </c>
      <c r="M486" s="2">
        <f t="shared" si="86"/>
        <v>1.0107030430220356</v>
      </c>
      <c r="N486">
        <f t="shared" si="87"/>
        <v>-5.8937804490316257</v>
      </c>
    </row>
    <row r="487" spans="1:14" x14ac:dyDescent="0.3">
      <c r="A487" s="1">
        <v>39400</v>
      </c>
      <c r="B487">
        <v>92.83</v>
      </c>
      <c r="D487">
        <f t="shared" si="77"/>
        <v>3</v>
      </c>
      <c r="E487" s="1">
        <f t="shared" si="79"/>
        <v>39393</v>
      </c>
      <c r="F487" s="1">
        <f t="shared" si="81"/>
        <v>39392</v>
      </c>
      <c r="G487" s="1">
        <f t="shared" si="82"/>
        <v>39391</v>
      </c>
      <c r="H487" s="1">
        <f t="shared" si="83"/>
        <v>39390</v>
      </c>
      <c r="I487" s="2">
        <f t="shared" si="84"/>
        <v>96.37</v>
      </c>
      <c r="J487">
        <f t="shared" si="78"/>
        <v>0</v>
      </c>
      <c r="K487" s="2">
        <f t="shared" si="80"/>
        <v>95.3</v>
      </c>
      <c r="L487" s="2">
        <f t="shared" si="85"/>
        <v>96.32</v>
      </c>
      <c r="M487" s="2">
        <f t="shared" si="86"/>
        <v>1.0107030430220356</v>
      </c>
      <c r="N487">
        <f t="shared" si="87"/>
        <v>-2.6778915551000444</v>
      </c>
    </row>
    <row r="488" spans="1:14" x14ac:dyDescent="0.3">
      <c r="A488" s="1">
        <v>39401</v>
      </c>
      <c r="B488">
        <v>92.07</v>
      </c>
      <c r="D488">
        <f t="shared" si="77"/>
        <v>4</v>
      </c>
      <c r="E488" s="1">
        <f t="shared" si="79"/>
        <v>39394</v>
      </c>
      <c r="F488" s="1">
        <f t="shared" si="81"/>
        <v>39393</v>
      </c>
      <c r="G488" s="1">
        <f t="shared" si="82"/>
        <v>39392</v>
      </c>
      <c r="H488" s="1">
        <f t="shared" si="83"/>
        <v>39391</v>
      </c>
      <c r="I488" s="2">
        <f t="shared" si="84"/>
        <v>95.46</v>
      </c>
      <c r="J488">
        <f t="shared" si="78"/>
        <v>0</v>
      </c>
      <c r="K488" s="2">
        <f t="shared" si="80"/>
        <v>95.3</v>
      </c>
      <c r="L488" s="2">
        <f t="shared" si="85"/>
        <v>96.32</v>
      </c>
      <c r="M488" s="2">
        <f t="shared" si="86"/>
        <v>1.0107030430220356</v>
      </c>
      <c r="N488">
        <f t="shared" si="87"/>
        <v>-2.5511983377641583</v>
      </c>
    </row>
    <row r="489" spans="1:14" x14ac:dyDescent="0.3">
      <c r="A489" s="1">
        <v>39402</v>
      </c>
      <c r="B489">
        <v>93.84</v>
      </c>
      <c r="D489">
        <f t="shared" si="77"/>
        <v>5</v>
      </c>
      <c r="E489" s="1">
        <f t="shared" si="79"/>
        <v>39395</v>
      </c>
      <c r="F489" s="1">
        <f t="shared" si="81"/>
        <v>39394</v>
      </c>
      <c r="G489" s="1">
        <f t="shared" si="82"/>
        <v>39393</v>
      </c>
      <c r="H489" s="1">
        <f t="shared" si="83"/>
        <v>39392</v>
      </c>
      <c r="I489" s="2">
        <f t="shared" si="84"/>
        <v>96.32</v>
      </c>
      <c r="J489">
        <f t="shared" si="78"/>
        <v>0</v>
      </c>
      <c r="K489" s="2">
        <f t="shared" si="80"/>
        <v>95.3</v>
      </c>
      <c r="L489" s="2">
        <f t="shared" si="85"/>
        <v>96.32</v>
      </c>
      <c r="M489" s="2">
        <f t="shared" si="86"/>
        <v>1.0107030430220356</v>
      </c>
      <c r="N489">
        <f t="shared" si="87"/>
        <v>-1.5438606314936418</v>
      </c>
    </row>
    <row r="490" spans="1:14" x14ac:dyDescent="0.3">
      <c r="A490" s="1">
        <v>39405</v>
      </c>
      <c r="B490">
        <v>94.64</v>
      </c>
      <c r="D490">
        <f t="shared" si="77"/>
        <v>1</v>
      </c>
      <c r="E490" s="1">
        <f t="shared" si="79"/>
        <v>39398</v>
      </c>
      <c r="F490" s="1">
        <f t="shared" si="81"/>
        <v>39397</v>
      </c>
      <c r="G490" s="1">
        <f t="shared" si="82"/>
        <v>39396</v>
      </c>
      <c r="H490" s="1">
        <f t="shared" si="83"/>
        <v>39395</v>
      </c>
      <c r="I490" s="2">
        <f t="shared" si="84"/>
        <v>93.52</v>
      </c>
      <c r="J490">
        <f t="shared" si="78"/>
        <v>0</v>
      </c>
      <c r="K490" s="2">
        <f t="shared" si="80"/>
        <v>0</v>
      </c>
      <c r="L490" s="2">
        <f t="shared" si="85"/>
        <v>0</v>
      </c>
      <c r="M490" s="2">
        <f t="shared" si="86"/>
        <v>1</v>
      </c>
      <c r="N490">
        <f t="shared" si="87"/>
        <v>1.1904902506318458</v>
      </c>
    </row>
    <row r="491" spans="1:14" x14ac:dyDescent="0.3">
      <c r="A491" s="1">
        <v>39406</v>
      </c>
      <c r="B491">
        <v>98.03</v>
      </c>
      <c r="D491">
        <f t="shared" si="77"/>
        <v>2</v>
      </c>
      <c r="E491" s="1">
        <f t="shared" si="79"/>
        <v>39399</v>
      </c>
      <c r="F491" s="1">
        <f t="shared" si="81"/>
        <v>39398</v>
      </c>
      <c r="G491" s="1">
        <f t="shared" si="82"/>
        <v>39397</v>
      </c>
      <c r="H491" s="1">
        <f t="shared" si="83"/>
        <v>39396</v>
      </c>
      <c r="I491" s="2">
        <f t="shared" si="84"/>
        <v>90.2</v>
      </c>
      <c r="J491">
        <f t="shared" si="78"/>
        <v>0</v>
      </c>
      <c r="K491" s="2">
        <f t="shared" si="80"/>
        <v>0</v>
      </c>
      <c r="L491" s="2">
        <f t="shared" si="85"/>
        <v>0</v>
      </c>
      <c r="M491" s="2">
        <f t="shared" si="86"/>
        <v>1</v>
      </c>
      <c r="N491">
        <f t="shared" si="87"/>
        <v>8.3244127205056682</v>
      </c>
    </row>
    <row r="492" spans="1:14" x14ac:dyDescent="0.3">
      <c r="A492" s="1">
        <v>39407</v>
      </c>
      <c r="B492">
        <v>97.29</v>
      </c>
      <c r="D492">
        <f t="shared" si="77"/>
        <v>3</v>
      </c>
      <c r="E492" s="1">
        <f t="shared" si="79"/>
        <v>39400</v>
      </c>
      <c r="F492" s="1">
        <f t="shared" si="81"/>
        <v>39399</v>
      </c>
      <c r="G492" s="1">
        <f t="shared" si="82"/>
        <v>39398</v>
      </c>
      <c r="H492" s="1">
        <f t="shared" si="83"/>
        <v>39397</v>
      </c>
      <c r="I492" s="2">
        <f t="shared" si="84"/>
        <v>92.83</v>
      </c>
      <c r="J492">
        <f t="shared" si="78"/>
        <v>0</v>
      </c>
      <c r="K492" s="2">
        <f t="shared" si="80"/>
        <v>0</v>
      </c>
      <c r="L492" s="2">
        <f t="shared" si="85"/>
        <v>0</v>
      </c>
      <c r="M492" s="2">
        <f t="shared" si="86"/>
        <v>1</v>
      </c>
      <c r="N492">
        <f t="shared" si="87"/>
        <v>4.6926345575495194</v>
      </c>
    </row>
    <row r="493" spans="1:14" x14ac:dyDescent="0.3">
      <c r="A493" s="1">
        <v>39409</v>
      </c>
      <c r="B493">
        <v>98.18</v>
      </c>
      <c r="D493">
        <f t="shared" si="77"/>
        <v>5</v>
      </c>
      <c r="E493" s="1">
        <f t="shared" si="79"/>
        <v>39402</v>
      </c>
      <c r="F493" s="1">
        <f t="shared" si="81"/>
        <v>39401</v>
      </c>
      <c r="G493" s="1">
        <f t="shared" si="82"/>
        <v>39400</v>
      </c>
      <c r="H493" s="1">
        <f t="shared" si="83"/>
        <v>39399</v>
      </c>
      <c r="I493" s="2">
        <f t="shared" si="84"/>
        <v>93.84</v>
      </c>
      <c r="J493">
        <f t="shared" si="78"/>
        <v>0</v>
      </c>
      <c r="K493" s="2">
        <f t="shared" si="80"/>
        <v>0</v>
      </c>
      <c r="L493" s="2">
        <f t="shared" si="85"/>
        <v>0</v>
      </c>
      <c r="M493" s="2">
        <f t="shared" si="86"/>
        <v>1</v>
      </c>
      <c r="N493">
        <f t="shared" si="87"/>
        <v>4.5211324284686416</v>
      </c>
    </row>
    <row r="494" spans="1:14" x14ac:dyDescent="0.3">
      <c r="A494" s="1">
        <v>39412</v>
      </c>
      <c r="B494">
        <v>97.7</v>
      </c>
      <c r="D494">
        <f t="shared" si="77"/>
        <v>1</v>
      </c>
      <c r="E494" s="1">
        <f t="shared" si="79"/>
        <v>39405</v>
      </c>
      <c r="F494" s="1">
        <f t="shared" si="81"/>
        <v>39404</v>
      </c>
      <c r="G494" s="1">
        <f t="shared" si="82"/>
        <v>39403</v>
      </c>
      <c r="H494" s="1">
        <f t="shared" si="83"/>
        <v>39402</v>
      </c>
      <c r="I494" s="2">
        <f t="shared" si="84"/>
        <v>94.64</v>
      </c>
      <c r="J494">
        <f t="shared" si="78"/>
        <v>0</v>
      </c>
      <c r="K494" s="2">
        <f t="shared" si="80"/>
        <v>0</v>
      </c>
      <c r="L494" s="2">
        <f t="shared" si="85"/>
        <v>0</v>
      </c>
      <c r="M494" s="2">
        <f t="shared" si="86"/>
        <v>1</v>
      </c>
      <c r="N494">
        <f t="shared" si="87"/>
        <v>3.1821339378605642</v>
      </c>
    </row>
    <row r="495" spans="1:14" x14ac:dyDescent="0.3">
      <c r="A495" s="1">
        <v>39413</v>
      </c>
      <c r="B495">
        <v>94.42</v>
      </c>
      <c r="D495">
        <f t="shared" si="77"/>
        <v>2</v>
      </c>
      <c r="E495" s="1">
        <f t="shared" si="79"/>
        <v>39406</v>
      </c>
      <c r="F495" s="1">
        <f t="shared" si="81"/>
        <v>39405</v>
      </c>
      <c r="G495" s="1">
        <f t="shared" si="82"/>
        <v>39404</v>
      </c>
      <c r="H495" s="1">
        <f t="shared" si="83"/>
        <v>39403</v>
      </c>
      <c r="I495" s="2">
        <f t="shared" si="84"/>
        <v>98.03</v>
      </c>
      <c r="J495">
        <f t="shared" si="78"/>
        <v>0</v>
      </c>
      <c r="K495" s="2">
        <f t="shared" si="80"/>
        <v>0</v>
      </c>
      <c r="L495" s="2">
        <f t="shared" si="85"/>
        <v>0</v>
      </c>
      <c r="M495" s="2">
        <f t="shared" si="86"/>
        <v>1</v>
      </c>
      <c r="N495">
        <f t="shared" si="87"/>
        <v>-3.7520639155494044</v>
      </c>
    </row>
    <row r="496" spans="1:14" x14ac:dyDescent="0.3">
      <c r="A496" s="1">
        <v>39414</v>
      </c>
      <c r="B496">
        <v>90.62</v>
      </c>
      <c r="D496">
        <f t="shared" si="77"/>
        <v>3</v>
      </c>
      <c r="E496" s="1">
        <f t="shared" si="79"/>
        <v>39407</v>
      </c>
      <c r="F496" s="1">
        <f t="shared" si="81"/>
        <v>39406</v>
      </c>
      <c r="G496" s="1">
        <f t="shared" si="82"/>
        <v>39405</v>
      </c>
      <c r="H496" s="1">
        <f t="shared" si="83"/>
        <v>39404</v>
      </c>
      <c r="I496" s="2">
        <f t="shared" si="84"/>
        <v>97.29</v>
      </c>
      <c r="J496">
        <f t="shared" si="78"/>
        <v>0</v>
      </c>
      <c r="K496" s="2">
        <f t="shared" si="80"/>
        <v>0</v>
      </c>
      <c r="L496" s="2">
        <f t="shared" si="85"/>
        <v>0</v>
      </c>
      <c r="M496" s="2">
        <f t="shared" si="86"/>
        <v>1</v>
      </c>
      <c r="N496">
        <f t="shared" si="87"/>
        <v>-7.1021269748344134</v>
      </c>
    </row>
    <row r="497" spans="1:14" x14ac:dyDescent="0.3">
      <c r="A497" s="1">
        <v>39415</v>
      </c>
      <c r="B497">
        <v>91.01</v>
      </c>
      <c r="D497">
        <f t="shared" si="77"/>
        <v>4</v>
      </c>
      <c r="E497" s="1">
        <f t="shared" si="79"/>
        <v>39408</v>
      </c>
      <c r="F497" s="1">
        <f t="shared" si="81"/>
        <v>39407</v>
      </c>
      <c r="G497" s="1">
        <f t="shared" si="82"/>
        <v>39406</v>
      </c>
      <c r="H497" s="1">
        <f t="shared" si="83"/>
        <v>39405</v>
      </c>
      <c r="I497" s="2">
        <f t="shared" si="84"/>
        <v>97.29</v>
      </c>
      <c r="J497">
        <f t="shared" si="78"/>
        <v>0</v>
      </c>
      <c r="K497" s="2">
        <f t="shared" si="80"/>
        <v>0</v>
      </c>
      <c r="L497" s="2">
        <f t="shared" si="85"/>
        <v>0</v>
      </c>
      <c r="M497" s="2">
        <f t="shared" si="86"/>
        <v>1</v>
      </c>
      <c r="N497">
        <f t="shared" si="87"/>
        <v>-6.6726818398071934</v>
      </c>
    </row>
    <row r="498" spans="1:14" x14ac:dyDescent="0.3">
      <c r="A498" s="1">
        <v>39416</v>
      </c>
      <c r="B498">
        <v>88.71</v>
      </c>
      <c r="D498">
        <f t="shared" si="77"/>
        <v>5</v>
      </c>
      <c r="E498" s="1">
        <f t="shared" si="79"/>
        <v>39409</v>
      </c>
      <c r="F498" s="1">
        <f t="shared" si="81"/>
        <v>39408</v>
      </c>
      <c r="G498" s="1">
        <f t="shared" si="82"/>
        <v>39407</v>
      </c>
      <c r="H498" s="1">
        <f t="shared" si="83"/>
        <v>39406</v>
      </c>
      <c r="I498" s="2">
        <f t="shared" si="84"/>
        <v>98.18</v>
      </c>
      <c r="J498">
        <f t="shared" si="78"/>
        <v>0</v>
      </c>
      <c r="K498" s="2">
        <f t="shared" si="80"/>
        <v>0</v>
      </c>
      <c r="L498" s="2">
        <f t="shared" si="85"/>
        <v>0</v>
      </c>
      <c r="M498" s="2">
        <f t="shared" si="86"/>
        <v>1</v>
      </c>
      <c r="N498">
        <f t="shared" si="87"/>
        <v>-10.142990609741096</v>
      </c>
    </row>
    <row r="499" spans="1:14" x14ac:dyDescent="0.3">
      <c r="A499" s="1">
        <v>39419</v>
      </c>
      <c r="B499">
        <v>89.31</v>
      </c>
      <c r="D499">
        <f t="shared" si="77"/>
        <v>1</v>
      </c>
      <c r="E499" s="1">
        <f t="shared" si="79"/>
        <v>39412</v>
      </c>
      <c r="F499" s="1">
        <f t="shared" si="81"/>
        <v>39411</v>
      </c>
      <c r="G499" s="1">
        <f t="shared" si="82"/>
        <v>39410</v>
      </c>
      <c r="H499" s="1">
        <f t="shared" si="83"/>
        <v>39409</v>
      </c>
      <c r="I499" s="2">
        <f t="shared" si="84"/>
        <v>97.7</v>
      </c>
      <c r="J499">
        <f t="shared" si="78"/>
        <v>0</v>
      </c>
      <c r="K499" s="2">
        <f t="shared" si="80"/>
        <v>0</v>
      </c>
      <c r="L499" s="2">
        <f t="shared" si="85"/>
        <v>0</v>
      </c>
      <c r="M499" s="2">
        <f t="shared" si="86"/>
        <v>1</v>
      </c>
      <c r="N499">
        <f t="shared" si="87"/>
        <v>-8.9788095352942374</v>
      </c>
    </row>
    <row r="500" spans="1:14" x14ac:dyDescent="0.3">
      <c r="A500" s="1">
        <v>39420</v>
      </c>
      <c r="B500">
        <v>88.32</v>
      </c>
      <c r="D500">
        <f t="shared" si="77"/>
        <v>2</v>
      </c>
      <c r="E500" s="1">
        <f t="shared" si="79"/>
        <v>39413</v>
      </c>
      <c r="F500" s="1">
        <f t="shared" si="81"/>
        <v>39412</v>
      </c>
      <c r="G500" s="1">
        <f t="shared" si="82"/>
        <v>39411</v>
      </c>
      <c r="H500" s="1">
        <f t="shared" si="83"/>
        <v>39410</v>
      </c>
      <c r="I500" s="2">
        <f t="shared" si="84"/>
        <v>94.42</v>
      </c>
      <c r="J500">
        <f t="shared" si="78"/>
        <v>0</v>
      </c>
      <c r="K500" s="2">
        <f t="shared" si="80"/>
        <v>0</v>
      </c>
      <c r="L500" s="2">
        <f t="shared" si="85"/>
        <v>0</v>
      </c>
      <c r="M500" s="2">
        <f t="shared" si="86"/>
        <v>1</v>
      </c>
      <c r="N500">
        <f t="shared" si="87"/>
        <v>-6.6786332589355606</v>
      </c>
    </row>
    <row r="501" spans="1:14" x14ac:dyDescent="0.3">
      <c r="A501" s="1">
        <v>39421</v>
      </c>
      <c r="B501">
        <v>87.49</v>
      </c>
      <c r="D501">
        <f t="shared" si="77"/>
        <v>3</v>
      </c>
      <c r="E501" s="1">
        <f t="shared" si="79"/>
        <v>39414</v>
      </c>
      <c r="F501" s="1">
        <f t="shared" si="81"/>
        <v>39413</v>
      </c>
      <c r="G501" s="1">
        <f t="shared" si="82"/>
        <v>39412</v>
      </c>
      <c r="H501" s="1">
        <f t="shared" si="83"/>
        <v>39411</v>
      </c>
      <c r="I501" s="2">
        <f t="shared" si="84"/>
        <v>90.62</v>
      </c>
      <c r="J501">
        <f t="shared" si="78"/>
        <v>0</v>
      </c>
      <c r="K501" s="2">
        <f t="shared" si="80"/>
        <v>0</v>
      </c>
      <c r="L501" s="2">
        <f t="shared" si="85"/>
        <v>0</v>
      </c>
      <c r="M501" s="2">
        <f t="shared" si="86"/>
        <v>1</v>
      </c>
      <c r="N501">
        <f t="shared" si="87"/>
        <v>-3.5150438120819048</v>
      </c>
    </row>
    <row r="502" spans="1:14" x14ac:dyDescent="0.3">
      <c r="A502" s="1">
        <v>39422</v>
      </c>
      <c r="B502">
        <v>90.23</v>
      </c>
      <c r="D502">
        <f t="shared" si="77"/>
        <v>4</v>
      </c>
      <c r="E502" s="1">
        <f t="shared" si="79"/>
        <v>39415</v>
      </c>
      <c r="F502" s="1">
        <f t="shared" si="81"/>
        <v>39414</v>
      </c>
      <c r="G502" s="1">
        <f t="shared" si="82"/>
        <v>39413</v>
      </c>
      <c r="H502" s="1">
        <f t="shared" si="83"/>
        <v>39412</v>
      </c>
      <c r="I502" s="2">
        <f t="shared" si="84"/>
        <v>91.01</v>
      </c>
      <c r="J502">
        <f t="shared" si="78"/>
        <v>0</v>
      </c>
      <c r="K502" s="2">
        <f t="shared" si="80"/>
        <v>0</v>
      </c>
      <c r="L502" s="2">
        <f t="shared" si="85"/>
        <v>0</v>
      </c>
      <c r="M502" s="2">
        <f t="shared" si="86"/>
        <v>1</v>
      </c>
      <c r="N502">
        <f t="shared" si="87"/>
        <v>-0.86074245828550044</v>
      </c>
    </row>
    <row r="503" spans="1:14" x14ac:dyDescent="0.3">
      <c r="A503" s="1">
        <v>39423</v>
      </c>
      <c r="B503">
        <v>88.28</v>
      </c>
      <c r="C503">
        <v>88.15</v>
      </c>
      <c r="D503">
        <f t="shared" si="77"/>
        <v>5</v>
      </c>
      <c r="E503" s="1">
        <f t="shared" si="79"/>
        <v>39416</v>
      </c>
      <c r="F503" s="1">
        <f t="shared" si="81"/>
        <v>39415</v>
      </c>
      <c r="G503" s="1">
        <f t="shared" si="82"/>
        <v>39414</v>
      </c>
      <c r="H503" s="1">
        <f t="shared" si="83"/>
        <v>39413</v>
      </c>
      <c r="I503" s="2">
        <f t="shared" si="84"/>
        <v>88.71</v>
      </c>
      <c r="J503">
        <f t="shared" si="78"/>
        <v>0</v>
      </c>
      <c r="K503" s="2">
        <f t="shared" si="80"/>
        <v>0</v>
      </c>
      <c r="L503" s="2">
        <f t="shared" si="85"/>
        <v>0</v>
      </c>
      <c r="M503" s="2">
        <f t="shared" si="86"/>
        <v>1</v>
      </c>
      <c r="N503">
        <f t="shared" si="87"/>
        <v>-0.48590411439598047</v>
      </c>
    </row>
    <row r="504" spans="1:14" x14ac:dyDescent="0.3">
      <c r="A504" s="1">
        <v>39426</v>
      </c>
      <c r="B504">
        <v>87.77</v>
      </c>
      <c r="D504">
        <f t="shared" si="77"/>
        <v>1</v>
      </c>
      <c r="E504" s="1">
        <f t="shared" si="79"/>
        <v>39419</v>
      </c>
      <c r="F504" s="1">
        <f t="shared" si="81"/>
        <v>39418</v>
      </c>
      <c r="G504" s="1">
        <f t="shared" si="82"/>
        <v>39417</v>
      </c>
      <c r="H504" s="1">
        <f t="shared" si="83"/>
        <v>39416</v>
      </c>
      <c r="I504" s="2">
        <f t="shared" si="84"/>
        <v>89.31</v>
      </c>
      <c r="J504">
        <f t="shared" si="78"/>
        <v>88.15</v>
      </c>
      <c r="K504" s="2">
        <f t="shared" si="80"/>
        <v>88.15</v>
      </c>
      <c r="L504" s="2">
        <f t="shared" si="85"/>
        <v>88.28</v>
      </c>
      <c r="M504" s="2">
        <f t="shared" si="86"/>
        <v>1.0014747589336357</v>
      </c>
      <c r="N504">
        <f t="shared" si="87"/>
        <v>-1.5920034547112221</v>
      </c>
    </row>
    <row r="505" spans="1:14" x14ac:dyDescent="0.3">
      <c r="A505" s="1">
        <v>39427</v>
      </c>
      <c r="B505">
        <v>89.92</v>
      </c>
      <c r="D505">
        <f t="shared" si="77"/>
        <v>2</v>
      </c>
      <c r="E505" s="1">
        <f t="shared" si="79"/>
        <v>39420</v>
      </c>
      <c r="F505" s="1">
        <f t="shared" si="81"/>
        <v>39419</v>
      </c>
      <c r="G505" s="1">
        <f t="shared" si="82"/>
        <v>39418</v>
      </c>
      <c r="H505" s="1">
        <f t="shared" si="83"/>
        <v>39417</v>
      </c>
      <c r="I505" s="2">
        <f t="shared" si="84"/>
        <v>88.32</v>
      </c>
      <c r="J505">
        <f t="shared" si="78"/>
        <v>0</v>
      </c>
      <c r="K505" s="2">
        <f t="shared" si="80"/>
        <v>88.15</v>
      </c>
      <c r="L505" s="2">
        <f t="shared" si="85"/>
        <v>88.28</v>
      </c>
      <c r="M505" s="2">
        <f t="shared" si="86"/>
        <v>1.0014747589336357</v>
      </c>
      <c r="N505">
        <f t="shared" si="87"/>
        <v>1.9427476161252062</v>
      </c>
    </row>
    <row r="506" spans="1:14" x14ac:dyDescent="0.3">
      <c r="A506" s="1">
        <v>39428</v>
      </c>
      <c r="B506">
        <v>94.28</v>
      </c>
      <c r="D506">
        <f t="shared" si="77"/>
        <v>3</v>
      </c>
      <c r="E506" s="1">
        <f t="shared" si="79"/>
        <v>39421</v>
      </c>
      <c r="F506" s="1">
        <f t="shared" si="81"/>
        <v>39420</v>
      </c>
      <c r="G506" s="1">
        <f t="shared" si="82"/>
        <v>39419</v>
      </c>
      <c r="H506" s="1">
        <f t="shared" si="83"/>
        <v>39418</v>
      </c>
      <c r="I506" s="2">
        <f t="shared" si="84"/>
        <v>87.49</v>
      </c>
      <c r="J506">
        <f t="shared" si="78"/>
        <v>0</v>
      </c>
      <c r="K506" s="2">
        <f t="shared" si="80"/>
        <v>88.15</v>
      </c>
      <c r="L506" s="2">
        <f t="shared" si="85"/>
        <v>88.28</v>
      </c>
      <c r="M506" s="2">
        <f t="shared" si="86"/>
        <v>1.0014747589336357</v>
      </c>
      <c r="N506">
        <f t="shared" si="87"/>
        <v>7.6218249494413524</v>
      </c>
    </row>
    <row r="507" spans="1:14" x14ac:dyDescent="0.3">
      <c r="A507" s="1">
        <v>39429</v>
      </c>
      <c r="B507">
        <v>92.46</v>
      </c>
      <c r="D507">
        <f t="shared" si="77"/>
        <v>4</v>
      </c>
      <c r="E507" s="1">
        <f t="shared" si="79"/>
        <v>39422</v>
      </c>
      <c r="F507" s="1">
        <f t="shared" si="81"/>
        <v>39421</v>
      </c>
      <c r="G507" s="1">
        <f t="shared" si="82"/>
        <v>39420</v>
      </c>
      <c r="H507" s="1">
        <f t="shared" si="83"/>
        <v>39419</v>
      </c>
      <c r="I507" s="2">
        <f t="shared" si="84"/>
        <v>90.23</v>
      </c>
      <c r="J507">
        <f t="shared" si="78"/>
        <v>0</v>
      </c>
      <c r="K507" s="2">
        <f t="shared" si="80"/>
        <v>88.15</v>
      </c>
      <c r="L507" s="2">
        <f t="shared" si="85"/>
        <v>88.28</v>
      </c>
      <c r="M507" s="2">
        <f t="shared" si="86"/>
        <v>1.0014747589336357</v>
      </c>
      <c r="N507">
        <f t="shared" si="87"/>
        <v>2.5887825098326172</v>
      </c>
    </row>
    <row r="508" spans="1:14" x14ac:dyDescent="0.3">
      <c r="A508" s="1">
        <v>39430</v>
      </c>
      <c r="B508">
        <v>91.55</v>
      </c>
      <c r="D508">
        <f t="shared" si="77"/>
        <v>5</v>
      </c>
      <c r="E508" s="1">
        <f t="shared" si="79"/>
        <v>39423</v>
      </c>
      <c r="F508" s="1">
        <f t="shared" si="81"/>
        <v>39422</v>
      </c>
      <c r="G508" s="1">
        <f t="shared" si="82"/>
        <v>39421</v>
      </c>
      <c r="H508" s="1">
        <f t="shared" si="83"/>
        <v>39420</v>
      </c>
      <c r="I508" s="2">
        <f t="shared" si="84"/>
        <v>88.28</v>
      </c>
      <c r="J508">
        <f t="shared" si="78"/>
        <v>0</v>
      </c>
      <c r="K508" s="2">
        <f t="shared" si="80"/>
        <v>88.15</v>
      </c>
      <c r="L508" s="2">
        <f t="shared" si="85"/>
        <v>88.28</v>
      </c>
      <c r="M508" s="2">
        <f t="shared" si="86"/>
        <v>1.0014747589336357</v>
      </c>
      <c r="N508">
        <f t="shared" si="87"/>
        <v>3.7845362276640269</v>
      </c>
    </row>
    <row r="509" spans="1:14" x14ac:dyDescent="0.3">
      <c r="A509" s="1">
        <v>39433</v>
      </c>
      <c r="B509">
        <v>91.05</v>
      </c>
      <c r="D509">
        <f t="shared" si="77"/>
        <v>1</v>
      </c>
      <c r="E509" s="1">
        <f t="shared" si="79"/>
        <v>39426</v>
      </c>
      <c r="F509" s="1">
        <f t="shared" si="81"/>
        <v>39425</v>
      </c>
      <c r="G509" s="1">
        <f t="shared" si="82"/>
        <v>39424</v>
      </c>
      <c r="H509" s="1">
        <f t="shared" si="83"/>
        <v>39423</v>
      </c>
      <c r="I509" s="2">
        <f t="shared" si="84"/>
        <v>87.77</v>
      </c>
      <c r="J509">
        <f t="shared" si="78"/>
        <v>0</v>
      </c>
      <c r="K509" s="2">
        <f t="shared" si="80"/>
        <v>0</v>
      </c>
      <c r="L509" s="2">
        <f t="shared" si="85"/>
        <v>0</v>
      </c>
      <c r="M509" s="2">
        <f t="shared" si="86"/>
        <v>1</v>
      </c>
      <c r="N509">
        <f t="shared" si="87"/>
        <v>3.6689049569590648</v>
      </c>
    </row>
    <row r="510" spans="1:14" x14ac:dyDescent="0.3">
      <c r="A510" s="1">
        <v>39434</v>
      </c>
      <c r="B510">
        <v>90.08</v>
      </c>
      <c r="D510">
        <f t="shared" si="77"/>
        <v>2</v>
      </c>
      <c r="E510" s="1">
        <f t="shared" si="79"/>
        <v>39427</v>
      </c>
      <c r="F510" s="1">
        <f t="shared" si="81"/>
        <v>39426</v>
      </c>
      <c r="G510" s="1">
        <f t="shared" si="82"/>
        <v>39425</v>
      </c>
      <c r="H510" s="1">
        <f t="shared" si="83"/>
        <v>39424</v>
      </c>
      <c r="I510" s="2">
        <f t="shared" si="84"/>
        <v>89.92</v>
      </c>
      <c r="J510">
        <f t="shared" si="78"/>
        <v>0</v>
      </c>
      <c r="K510" s="2">
        <f t="shared" si="80"/>
        <v>0</v>
      </c>
      <c r="L510" s="2">
        <f t="shared" si="85"/>
        <v>0</v>
      </c>
      <c r="M510" s="2">
        <f t="shared" si="86"/>
        <v>1</v>
      </c>
      <c r="N510">
        <f t="shared" si="87"/>
        <v>0.17777782459993571</v>
      </c>
    </row>
    <row r="511" spans="1:14" x14ac:dyDescent="0.3">
      <c r="A511" s="1">
        <v>39435</v>
      </c>
      <c r="B511">
        <v>91.24</v>
      </c>
      <c r="D511">
        <f t="shared" si="77"/>
        <v>3</v>
      </c>
      <c r="E511" s="1">
        <f t="shared" si="79"/>
        <v>39428</v>
      </c>
      <c r="F511" s="1">
        <f t="shared" si="81"/>
        <v>39427</v>
      </c>
      <c r="G511" s="1">
        <f t="shared" si="82"/>
        <v>39426</v>
      </c>
      <c r="H511" s="1">
        <f t="shared" si="83"/>
        <v>39425</v>
      </c>
      <c r="I511" s="2">
        <f t="shared" si="84"/>
        <v>94.28</v>
      </c>
      <c r="J511">
        <f t="shared" si="78"/>
        <v>0</v>
      </c>
      <c r="K511" s="2">
        <f t="shared" si="80"/>
        <v>0</v>
      </c>
      <c r="L511" s="2">
        <f t="shared" si="85"/>
        <v>0</v>
      </c>
      <c r="M511" s="2">
        <f t="shared" si="86"/>
        <v>1</v>
      </c>
      <c r="N511">
        <f t="shared" si="87"/>
        <v>-3.2775680651743113</v>
      </c>
    </row>
    <row r="512" spans="1:14" x14ac:dyDescent="0.3">
      <c r="A512" s="1">
        <v>39436</v>
      </c>
      <c r="B512">
        <v>91.06</v>
      </c>
      <c r="D512">
        <f t="shared" si="77"/>
        <v>4</v>
      </c>
      <c r="E512" s="1">
        <f t="shared" si="79"/>
        <v>39429</v>
      </c>
      <c r="F512" s="1">
        <f t="shared" si="81"/>
        <v>39428</v>
      </c>
      <c r="G512" s="1">
        <f t="shared" si="82"/>
        <v>39427</v>
      </c>
      <c r="H512" s="1">
        <f t="shared" si="83"/>
        <v>39426</v>
      </c>
      <c r="I512" s="2">
        <f t="shared" si="84"/>
        <v>92.46</v>
      </c>
      <c r="J512">
        <f t="shared" si="78"/>
        <v>0</v>
      </c>
      <c r="K512" s="2">
        <f t="shared" si="80"/>
        <v>0</v>
      </c>
      <c r="L512" s="2">
        <f t="shared" si="85"/>
        <v>0</v>
      </c>
      <c r="M512" s="2">
        <f t="shared" si="86"/>
        <v>1</v>
      </c>
      <c r="N512">
        <f t="shared" si="87"/>
        <v>-1.5257488653443279</v>
      </c>
    </row>
    <row r="513" spans="1:14" x14ac:dyDescent="0.3">
      <c r="A513" s="1">
        <v>39437</v>
      </c>
      <c r="B513">
        <v>93.31</v>
      </c>
      <c r="D513">
        <f t="shared" si="77"/>
        <v>5</v>
      </c>
      <c r="E513" s="1">
        <f t="shared" si="79"/>
        <v>39430</v>
      </c>
      <c r="F513" s="1">
        <f t="shared" si="81"/>
        <v>39429</v>
      </c>
      <c r="G513" s="1">
        <f t="shared" si="82"/>
        <v>39428</v>
      </c>
      <c r="H513" s="1">
        <f t="shared" si="83"/>
        <v>39427</v>
      </c>
      <c r="I513" s="2">
        <f t="shared" si="84"/>
        <v>91.55</v>
      </c>
      <c r="J513">
        <f t="shared" si="78"/>
        <v>0</v>
      </c>
      <c r="K513" s="2">
        <f t="shared" si="80"/>
        <v>0</v>
      </c>
      <c r="L513" s="2">
        <f t="shared" si="85"/>
        <v>0</v>
      </c>
      <c r="M513" s="2">
        <f t="shared" si="86"/>
        <v>1</v>
      </c>
      <c r="N513">
        <f t="shared" si="87"/>
        <v>1.9042012125410994</v>
      </c>
    </row>
    <row r="514" spans="1:14" x14ac:dyDescent="0.3">
      <c r="A514" s="1">
        <v>39440</v>
      </c>
      <c r="B514">
        <v>94.13</v>
      </c>
      <c r="D514">
        <f t="shared" ref="D514:D577" si="88">WEEKDAY(A514,2)</f>
        <v>1</v>
      </c>
      <c r="E514" s="1">
        <f t="shared" si="79"/>
        <v>39433</v>
      </c>
      <c r="F514" s="1">
        <f t="shared" si="81"/>
        <v>39432</v>
      </c>
      <c r="G514" s="1">
        <f t="shared" si="82"/>
        <v>39431</v>
      </c>
      <c r="H514" s="1">
        <f t="shared" si="83"/>
        <v>39430</v>
      </c>
      <c r="I514" s="2">
        <f t="shared" si="84"/>
        <v>91.05</v>
      </c>
      <c r="J514">
        <f t="shared" si="78"/>
        <v>0</v>
      </c>
      <c r="K514" s="2">
        <f t="shared" si="80"/>
        <v>0</v>
      </c>
      <c r="L514" s="2">
        <f t="shared" si="85"/>
        <v>0</v>
      </c>
      <c r="M514" s="2">
        <f t="shared" si="86"/>
        <v>1</v>
      </c>
      <c r="N514">
        <f t="shared" si="87"/>
        <v>3.3267999385511975</v>
      </c>
    </row>
    <row r="515" spans="1:14" x14ac:dyDescent="0.3">
      <c r="A515" s="1">
        <v>39442</v>
      </c>
      <c r="B515">
        <v>95.97</v>
      </c>
      <c r="D515">
        <f t="shared" si="88"/>
        <v>3</v>
      </c>
      <c r="E515" s="1">
        <f t="shared" si="79"/>
        <v>39435</v>
      </c>
      <c r="F515" s="1">
        <f t="shared" si="81"/>
        <v>39434</v>
      </c>
      <c r="G515" s="1">
        <f t="shared" si="82"/>
        <v>39433</v>
      </c>
      <c r="H515" s="1">
        <f t="shared" si="83"/>
        <v>39432</v>
      </c>
      <c r="I515" s="2">
        <f t="shared" si="84"/>
        <v>91.24</v>
      </c>
      <c r="J515">
        <f t="shared" ref="J515:J578" si="89">C514</f>
        <v>0</v>
      </c>
      <c r="K515" s="2">
        <f t="shared" si="80"/>
        <v>0</v>
      </c>
      <c r="L515" s="2">
        <f t="shared" si="85"/>
        <v>0</v>
      </c>
      <c r="M515" s="2">
        <f t="shared" si="86"/>
        <v>1</v>
      </c>
      <c r="N515">
        <f t="shared" si="87"/>
        <v>5.0542245213349082</v>
      </c>
    </row>
    <row r="516" spans="1:14" x14ac:dyDescent="0.3">
      <c r="A516" s="1">
        <v>39443</v>
      </c>
      <c r="B516">
        <v>96.62</v>
      </c>
      <c r="D516">
        <f t="shared" si="88"/>
        <v>4</v>
      </c>
      <c r="E516" s="1">
        <f t="shared" si="79"/>
        <v>39436</v>
      </c>
      <c r="F516" s="1">
        <f t="shared" si="81"/>
        <v>39435</v>
      </c>
      <c r="G516" s="1">
        <f t="shared" si="82"/>
        <v>39434</v>
      </c>
      <c r="H516" s="1">
        <f t="shared" si="83"/>
        <v>39433</v>
      </c>
      <c r="I516" s="2">
        <f t="shared" si="84"/>
        <v>91.06</v>
      </c>
      <c r="J516">
        <f t="shared" si="89"/>
        <v>0</v>
      </c>
      <c r="K516" s="2">
        <f t="shared" si="80"/>
        <v>0</v>
      </c>
      <c r="L516" s="2">
        <f t="shared" si="85"/>
        <v>0</v>
      </c>
      <c r="M516" s="2">
        <f t="shared" si="86"/>
        <v>1</v>
      </c>
      <c r="N516">
        <f t="shared" si="87"/>
        <v>5.926712921962471</v>
      </c>
    </row>
    <row r="517" spans="1:14" x14ac:dyDescent="0.3">
      <c r="A517" s="1">
        <v>39444</v>
      </c>
      <c r="B517">
        <v>96</v>
      </c>
      <c r="D517">
        <f t="shared" si="88"/>
        <v>5</v>
      </c>
      <c r="E517" s="1">
        <f t="shared" si="79"/>
        <v>39437</v>
      </c>
      <c r="F517" s="1">
        <f t="shared" si="81"/>
        <v>39436</v>
      </c>
      <c r="G517" s="1">
        <f t="shared" si="82"/>
        <v>39435</v>
      </c>
      <c r="H517" s="1">
        <f t="shared" si="83"/>
        <v>39434</v>
      </c>
      <c r="I517" s="2">
        <f t="shared" si="84"/>
        <v>93.31</v>
      </c>
      <c r="J517">
        <f t="shared" si="89"/>
        <v>0</v>
      </c>
      <c r="K517" s="2">
        <f t="shared" si="80"/>
        <v>0</v>
      </c>
      <c r="L517" s="2">
        <f t="shared" si="85"/>
        <v>0</v>
      </c>
      <c r="M517" s="2">
        <f t="shared" si="86"/>
        <v>1</v>
      </c>
      <c r="N517">
        <f t="shared" si="87"/>
        <v>2.8420908221905568</v>
      </c>
    </row>
    <row r="518" spans="1:14" x14ac:dyDescent="0.3">
      <c r="A518" s="1">
        <v>39447</v>
      </c>
      <c r="B518">
        <v>95.98</v>
      </c>
      <c r="D518">
        <f t="shared" si="88"/>
        <v>1</v>
      </c>
      <c r="E518" s="1">
        <f t="shared" si="79"/>
        <v>39440</v>
      </c>
      <c r="F518" s="1">
        <f t="shared" si="81"/>
        <v>39439</v>
      </c>
      <c r="G518" s="1">
        <f t="shared" si="82"/>
        <v>39438</v>
      </c>
      <c r="H518" s="1">
        <f t="shared" si="83"/>
        <v>39437</v>
      </c>
      <c r="I518" s="2">
        <f t="shared" si="84"/>
        <v>94.13</v>
      </c>
      <c r="J518">
        <f t="shared" si="89"/>
        <v>0</v>
      </c>
      <c r="K518" s="2">
        <f t="shared" si="80"/>
        <v>0</v>
      </c>
      <c r="L518" s="2">
        <f t="shared" si="85"/>
        <v>0</v>
      </c>
      <c r="M518" s="2">
        <f t="shared" si="86"/>
        <v>1</v>
      </c>
      <c r="N518">
        <f t="shared" si="87"/>
        <v>1.946303087097075</v>
      </c>
    </row>
    <row r="519" spans="1:14" x14ac:dyDescent="0.3">
      <c r="A519" s="1">
        <v>39449</v>
      </c>
      <c r="B519">
        <v>99.62</v>
      </c>
      <c r="D519">
        <f t="shared" si="88"/>
        <v>3</v>
      </c>
      <c r="E519" s="1">
        <f t="shared" ref="E519:E582" si="90">A519-7</f>
        <v>39442</v>
      </c>
      <c r="F519" s="1">
        <f t="shared" si="81"/>
        <v>39441</v>
      </c>
      <c r="G519" s="1">
        <f t="shared" si="82"/>
        <v>39440</v>
      </c>
      <c r="H519" s="1">
        <f t="shared" si="83"/>
        <v>39439</v>
      </c>
      <c r="I519" s="2">
        <f t="shared" si="84"/>
        <v>95.97</v>
      </c>
      <c r="J519">
        <f t="shared" si="89"/>
        <v>0</v>
      </c>
      <c r="K519" s="2">
        <f t="shared" ref="K519:K582" si="91">SUMIFS($J$2:$J$3507,$A$2:$A$3507,"&gt;"&amp;E519,$A$2:$A$3507,"&lt;="&amp;A519)</f>
        <v>0</v>
      </c>
      <c r="L519" s="2">
        <f t="shared" si="85"/>
        <v>0</v>
      </c>
      <c r="M519" s="2">
        <f t="shared" si="86"/>
        <v>1</v>
      </c>
      <c r="N519">
        <f t="shared" si="87"/>
        <v>3.7327305015601135</v>
      </c>
    </row>
    <row r="520" spans="1:14" x14ac:dyDescent="0.3">
      <c r="A520" s="1">
        <v>39450</v>
      </c>
      <c r="B520">
        <v>99.18</v>
      </c>
      <c r="D520">
        <f t="shared" si="88"/>
        <v>4</v>
      </c>
      <c r="E520" s="1">
        <f t="shared" si="90"/>
        <v>39443</v>
      </c>
      <c r="F520" s="1">
        <f t="shared" ref="F520:F583" si="92">E520-1</f>
        <v>39442</v>
      </c>
      <c r="G520" s="1">
        <f t="shared" ref="G520:G583" si="93">E520-2</f>
        <v>39441</v>
      </c>
      <c r="H520" s="1">
        <f t="shared" ref="H520:H583" si="94">E520-3</f>
        <v>39440</v>
      </c>
      <c r="I520" s="2">
        <f t="shared" ref="I520:I583" si="95">IF(SUMIFS($B$2:$B$3507,$A$2:$A$3507,"="&amp;E520)=0,IF(SUMIFS($B$2:$B$3507,$A$2:$A$3507,"="&amp;F520)=0,IF(SUMIFS($B$2:$B$3507,$A$2:$A$3507,"="&amp;G520)=0,SUMIFS($B$2:$B$3507,$A$2:$A$3507,"="&amp;H520),SUMIFS($B$2:$B$3507,$A$2:$A$3507,"="&amp;G520)),SUMIFS($B$2:$B$3507,$A$2:$A$3507,"="&amp;F520)),SUMIFS($B$2:$B$3507,$A$2:$A$3507,"="&amp;E520))</f>
        <v>96.62</v>
      </c>
      <c r="J520">
        <f t="shared" si="89"/>
        <v>0</v>
      </c>
      <c r="K520" s="2">
        <f t="shared" si="91"/>
        <v>0</v>
      </c>
      <c r="L520" s="2">
        <f t="shared" ref="L520:L583" si="96">IF(K520&lt;&gt;0,LOOKUP(K520,C514:C520,B514:B520),0)</f>
        <v>0</v>
      </c>
      <c r="M520" s="2">
        <f t="shared" si="86"/>
        <v>1</v>
      </c>
      <c r="N520">
        <f t="shared" si="87"/>
        <v>2.615062193472713</v>
      </c>
    </row>
    <row r="521" spans="1:14" x14ac:dyDescent="0.3">
      <c r="A521" s="1">
        <v>39451</v>
      </c>
      <c r="B521">
        <v>97.91</v>
      </c>
      <c r="D521">
        <f t="shared" si="88"/>
        <v>5</v>
      </c>
      <c r="E521" s="1">
        <f t="shared" si="90"/>
        <v>39444</v>
      </c>
      <c r="F521" s="1">
        <f t="shared" si="92"/>
        <v>39443</v>
      </c>
      <c r="G521" s="1">
        <f t="shared" si="93"/>
        <v>39442</v>
      </c>
      <c r="H521" s="1">
        <f t="shared" si="94"/>
        <v>39441</v>
      </c>
      <c r="I521" s="2">
        <f t="shared" si="95"/>
        <v>96</v>
      </c>
      <c r="J521">
        <f t="shared" si="89"/>
        <v>0</v>
      </c>
      <c r="K521" s="2">
        <f t="shared" si="91"/>
        <v>0</v>
      </c>
      <c r="L521" s="2">
        <f t="shared" si="96"/>
        <v>0</v>
      </c>
      <c r="M521" s="2">
        <f t="shared" ref="M521:M584" si="97">IF(K521&lt;&gt;0,L521/K521,1)</f>
        <v>1</v>
      </c>
      <c r="N521">
        <f t="shared" ref="N521:N584" si="98">LN(B521*M521/I521)*100</f>
        <v>1.9700497898143636</v>
      </c>
    </row>
    <row r="522" spans="1:14" x14ac:dyDescent="0.3">
      <c r="A522" s="1">
        <v>39454</v>
      </c>
      <c r="B522">
        <v>95.09</v>
      </c>
      <c r="D522">
        <f t="shared" si="88"/>
        <v>1</v>
      </c>
      <c r="E522" s="1">
        <f t="shared" si="90"/>
        <v>39447</v>
      </c>
      <c r="F522" s="1">
        <f t="shared" si="92"/>
        <v>39446</v>
      </c>
      <c r="G522" s="1">
        <f t="shared" si="93"/>
        <v>39445</v>
      </c>
      <c r="H522" s="1">
        <f t="shared" si="94"/>
        <v>39444</v>
      </c>
      <c r="I522" s="2">
        <f t="shared" si="95"/>
        <v>95.98</v>
      </c>
      <c r="J522">
        <f t="shared" si="89"/>
        <v>0</v>
      </c>
      <c r="K522" s="2">
        <f t="shared" si="91"/>
        <v>0</v>
      </c>
      <c r="L522" s="2">
        <f t="shared" si="96"/>
        <v>0</v>
      </c>
      <c r="M522" s="2">
        <f t="shared" si="97"/>
        <v>1</v>
      </c>
      <c r="N522">
        <f t="shared" si="98"/>
        <v>-0.93160248787466038</v>
      </c>
    </row>
    <row r="523" spans="1:14" x14ac:dyDescent="0.3">
      <c r="A523" s="1">
        <v>39455</v>
      </c>
      <c r="B523">
        <v>96.33</v>
      </c>
      <c r="D523">
        <f t="shared" si="88"/>
        <v>2</v>
      </c>
      <c r="E523" s="1">
        <f t="shared" si="90"/>
        <v>39448</v>
      </c>
      <c r="F523" s="1">
        <f t="shared" si="92"/>
        <v>39447</v>
      </c>
      <c r="G523" s="1">
        <f t="shared" si="93"/>
        <v>39446</v>
      </c>
      <c r="H523" s="1">
        <f t="shared" si="94"/>
        <v>39445</v>
      </c>
      <c r="I523" s="2">
        <f t="shared" si="95"/>
        <v>95.98</v>
      </c>
      <c r="J523">
        <f t="shared" si="89"/>
        <v>0</v>
      </c>
      <c r="K523" s="2">
        <f t="shared" si="91"/>
        <v>0</v>
      </c>
      <c r="L523" s="2">
        <f t="shared" si="96"/>
        <v>0</v>
      </c>
      <c r="M523" s="2">
        <f t="shared" si="97"/>
        <v>1</v>
      </c>
      <c r="N523">
        <f t="shared" si="98"/>
        <v>0.363996033943283</v>
      </c>
    </row>
    <row r="524" spans="1:14" x14ac:dyDescent="0.3">
      <c r="A524" s="1">
        <v>39456</v>
      </c>
      <c r="B524">
        <v>95.67</v>
      </c>
      <c r="C524">
        <v>95.23</v>
      </c>
      <c r="D524">
        <f t="shared" si="88"/>
        <v>3</v>
      </c>
      <c r="E524" s="1">
        <f t="shared" si="90"/>
        <v>39449</v>
      </c>
      <c r="F524" s="1">
        <f t="shared" si="92"/>
        <v>39448</v>
      </c>
      <c r="G524" s="1">
        <f t="shared" si="93"/>
        <v>39447</v>
      </c>
      <c r="H524" s="1">
        <f t="shared" si="94"/>
        <v>39446</v>
      </c>
      <c r="I524" s="2">
        <f t="shared" si="95"/>
        <v>99.62</v>
      </c>
      <c r="J524">
        <f t="shared" si="89"/>
        <v>0</v>
      </c>
      <c r="K524" s="2">
        <f t="shared" si="91"/>
        <v>0</v>
      </c>
      <c r="L524" s="2">
        <f t="shared" si="96"/>
        <v>0</v>
      </c>
      <c r="M524" s="2">
        <f t="shared" si="97"/>
        <v>1</v>
      </c>
      <c r="N524">
        <f t="shared" si="98"/>
        <v>-4.0458177955061441</v>
      </c>
    </row>
    <row r="525" spans="1:14" x14ac:dyDescent="0.3">
      <c r="A525" s="1">
        <v>39457</v>
      </c>
      <c r="B525">
        <v>93.21</v>
      </c>
      <c r="D525">
        <f t="shared" si="88"/>
        <v>4</v>
      </c>
      <c r="E525" s="1">
        <f t="shared" si="90"/>
        <v>39450</v>
      </c>
      <c r="F525" s="1">
        <f t="shared" si="92"/>
        <v>39449</v>
      </c>
      <c r="G525" s="1">
        <f t="shared" si="93"/>
        <v>39448</v>
      </c>
      <c r="H525" s="1">
        <f t="shared" si="94"/>
        <v>39447</v>
      </c>
      <c r="I525" s="2">
        <f t="shared" si="95"/>
        <v>99.18</v>
      </c>
      <c r="J525">
        <f t="shared" si="89"/>
        <v>95.23</v>
      </c>
      <c r="K525" s="2">
        <f t="shared" si="91"/>
        <v>95.23</v>
      </c>
      <c r="L525" s="2">
        <f t="shared" si="96"/>
        <v>95.67</v>
      </c>
      <c r="M525" s="2">
        <f t="shared" si="97"/>
        <v>1.0046203927333823</v>
      </c>
      <c r="N525">
        <f t="shared" si="98"/>
        <v>-5.7471617503800916</v>
      </c>
    </row>
    <row r="526" spans="1:14" x14ac:dyDescent="0.3">
      <c r="A526" s="1">
        <v>39458</v>
      </c>
      <c r="B526">
        <v>92.16</v>
      </c>
      <c r="D526">
        <f t="shared" si="88"/>
        <v>5</v>
      </c>
      <c r="E526" s="1">
        <f t="shared" si="90"/>
        <v>39451</v>
      </c>
      <c r="F526" s="1">
        <f t="shared" si="92"/>
        <v>39450</v>
      </c>
      <c r="G526" s="1">
        <f t="shared" si="93"/>
        <v>39449</v>
      </c>
      <c r="H526" s="1">
        <f t="shared" si="94"/>
        <v>39448</v>
      </c>
      <c r="I526" s="2">
        <f t="shared" si="95"/>
        <v>97.91</v>
      </c>
      <c r="J526">
        <f t="shared" si="89"/>
        <v>0</v>
      </c>
      <c r="K526" s="2">
        <f t="shared" si="91"/>
        <v>95.23</v>
      </c>
      <c r="L526" s="2">
        <f t="shared" si="96"/>
        <v>95.67</v>
      </c>
      <c r="M526" s="2">
        <f t="shared" si="97"/>
        <v>1.0046203927333823</v>
      </c>
      <c r="N526">
        <f t="shared" si="98"/>
        <v>-5.5912740934277627</v>
      </c>
    </row>
    <row r="527" spans="1:14" x14ac:dyDescent="0.3">
      <c r="A527" s="1">
        <v>39461</v>
      </c>
      <c r="B527">
        <v>93.87</v>
      </c>
      <c r="D527">
        <f t="shared" si="88"/>
        <v>1</v>
      </c>
      <c r="E527" s="1">
        <f t="shared" si="90"/>
        <v>39454</v>
      </c>
      <c r="F527" s="1">
        <f t="shared" si="92"/>
        <v>39453</v>
      </c>
      <c r="G527" s="1">
        <f t="shared" si="93"/>
        <v>39452</v>
      </c>
      <c r="H527" s="1">
        <f t="shared" si="94"/>
        <v>39451</v>
      </c>
      <c r="I527" s="2">
        <f t="shared" si="95"/>
        <v>95.09</v>
      </c>
      <c r="J527">
        <f t="shared" si="89"/>
        <v>0</v>
      </c>
      <c r="K527" s="2">
        <f t="shared" si="91"/>
        <v>95.23</v>
      </c>
      <c r="L527" s="2">
        <f t="shared" si="96"/>
        <v>95.67</v>
      </c>
      <c r="M527" s="2">
        <f t="shared" si="97"/>
        <v>1.0046203927333823</v>
      </c>
      <c r="N527">
        <f t="shared" si="98"/>
        <v>-0.83032137183311228</v>
      </c>
    </row>
    <row r="528" spans="1:14" x14ac:dyDescent="0.3">
      <c r="A528" s="1">
        <v>39462</v>
      </c>
      <c r="B528">
        <v>91.73</v>
      </c>
      <c r="D528">
        <f t="shared" si="88"/>
        <v>2</v>
      </c>
      <c r="E528" s="1">
        <f t="shared" si="90"/>
        <v>39455</v>
      </c>
      <c r="F528" s="1">
        <f t="shared" si="92"/>
        <v>39454</v>
      </c>
      <c r="G528" s="1">
        <f t="shared" si="93"/>
        <v>39453</v>
      </c>
      <c r="H528" s="1">
        <f t="shared" si="94"/>
        <v>39452</v>
      </c>
      <c r="I528" s="2">
        <f t="shared" si="95"/>
        <v>96.33</v>
      </c>
      <c r="J528">
        <f t="shared" si="89"/>
        <v>0</v>
      </c>
      <c r="K528" s="2">
        <f t="shared" si="91"/>
        <v>95.23</v>
      </c>
      <c r="L528" s="2">
        <f t="shared" si="96"/>
        <v>95.67</v>
      </c>
      <c r="M528" s="2">
        <f t="shared" si="97"/>
        <v>1.0046203927333823</v>
      </c>
      <c r="N528">
        <f t="shared" si="98"/>
        <v>-4.4320565763846771</v>
      </c>
    </row>
    <row r="529" spans="1:14" x14ac:dyDescent="0.3">
      <c r="A529" s="1">
        <v>39463</v>
      </c>
      <c r="B529">
        <v>90.36</v>
      </c>
      <c r="D529">
        <f t="shared" si="88"/>
        <v>3</v>
      </c>
      <c r="E529" s="1">
        <f t="shared" si="90"/>
        <v>39456</v>
      </c>
      <c r="F529" s="1">
        <f t="shared" si="92"/>
        <v>39455</v>
      </c>
      <c r="G529" s="1">
        <f t="shared" si="93"/>
        <v>39454</v>
      </c>
      <c r="H529" s="1">
        <f t="shared" si="94"/>
        <v>39453</v>
      </c>
      <c r="I529" s="2">
        <f t="shared" si="95"/>
        <v>95.67</v>
      </c>
      <c r="J529">
        <f t="shared" si="89"/>
        <v>0</v>
      </c>
      <c r="K529" s="2">
        <f t="shared" si="91"/>
        <v>95.23</v>
      </c>
      <c r="L529" s="2">
        <f t="shared" si="96"/>
        <v>95.67</v>
      </c>
      <c r="M529" s="2">
        <f t="shared" si="97"/>
        <v>1.0046203927333823</v>
      </c>
      <c r="N529">
        <f t="shared" si="98"/>
        <v>-5.2493326606152078</v>
      </c>
    </row>
    <row r="530" spans="1:14" x14ac:dyDescent="0.3">
      <c r="A530" s="1">
        <v>39464</v>
      </c>
      <c r="B530">
        <v>89.57</v>
      </c>
      <c r="D530">
        <f t="shared" si="88"/>
        <v>4</v>
      </c>
      <c r="E530" s="1">
        <f t="shared" si="90"/>
        <v>39457</v>
      </c>
      <c r="F530" s="1">
        <f t="shared" si="92"/>
        <v>39456</v>
      </c>
      <c r="G530" s="1">
        <f t="shared" si="93"/>
        <v>39455</v>
      </c>
      <c r="H530" s="1">
        <f t="shared" si="94"/>
        <v>39454</v>
      </c>
      <c r="I530" s="2">
        <f t="shared" si="95"/>
        <v>93.21</v>
      </c>
      <c r="J530">
        <f t="shared" si="89"/>
        <v>0</v>
      </c>
      <c r="K530" s="2">
        <f t="shared" si="91"/>
        <v>0</v>
      </c>
      <c r="L530" s="2">
        <f t="shared" si="96"/>
        <v>0</v>
      </c>
      <c r="M530" s="2">
        <f t="shared" si="97"/>
        <v>1</v>
      </c>
      <c r="N530">
        <f t="shared" si="98"/>
        <v>-3.9834569585961779</v>
      </c>
    </row>
    <row r="531" spans="1:14" x14ac:dyDescent="0.3">
      <c r="A531" s="1">
        <v>39465</v>
      </c>
      <c r="B531">
        <v>89.92</v>
      </c>
      <c r="D531">
        <f t="shared" si="88"/>
        <v>5</v>
      </c>
      <c r="E531" s="1">
        <f t="shared" si="90"/>
        <v>39458</v>
      </c>
      <c r="F531" s="1">
        <f t="shared" si="92"/>
        <v>39457</v>
      </c>
      <c r="G531" s="1">
        <f t="shared" si="93"/>
        <v>39456</v>
      </c>
      <c r="H531" s="1">
        <f t="shared" si="94"/>
        <v>39455</v>
      </c>
      <c r="I531" s="2">
        <f t="shared" si="95"/>
        <v>92.16</v>
      </c>
      <c r="J531">
        <f t="shared" si="89"/>
        <v>0</v>
      </c>
      <c r="K531" s="2">
        <f t="shared" si="91"/>
        <v>0</v>
      </c>
      <c r="L531" s="2">
        <f t="shared" si="96"/>
        <v>0</v>
      </c>
      <c r="M531" s="2">
        <f t="shared" si="97"/>
        <v>1</v>
      </c>
      <c r="N531">
        <f t="shared" si="98"/>
        <v>-2.4605810802200074</v>
      </c>
    </row>
    <row r="532" spans="1:14" x14ac:dyDescent="0.3">
      <c r="A532" s="1">
        <v>39469</v>
      </c>
      <c r="B532">
        <v>89.21</v>
      </c>
      <c r="D532">
        <f t="shared" si="88"/>
        <v>2</v>
      </c>
      <c r="E532" s="1">
        <f t="shared" si="90"/>
        <v>39462</v>
      </c>
      <c r="F532" s="1">
        <f t="shared" si="92"/>
        <v>39461</v>
      </c>
      <c r="G532" s="1">
        <f t="shared" si="93"/>
        <v>39460</v>
      </c>
      <c r="H532" s="1">
        <f t="shared" si="94"/>
        <v>39459</v>
      </c>
      <c r="I532" s="2">
        <f t="shared" si="95"/>
        <v>91.73</v>
      </c>
      <c r="J532">
        <f t="shared" si="89"/>
        <v>0</v>
      </c>
      <c r="K532" s="2">
        <f t="shared" si="91"/>
        <v>0</v>
      </c>
      <c r="L532" s="2">
        <f t="shared" si="96"/>
        <v>0</v>
      </c>
      <c r="M532" s="2">
        <f t="shared" si="97"/>
        <v>1</v>
      </c>
      <c r="N532">
        <f t="shared" si="98"/>
        <v>-2.7856338595872261</v>
      </c>
    </row>
    <row r="533" spans="1:14" x14ac:dyDescent="0.3">
      <c r="A533" s="1">
        <v>39470</v>
      </c>
      <c r="B533">
        <v>86.99</v>
      </c>
      <c r="D533">
        <f t="shared" si="88"/>
        <v>3</v>
      </c>
      <c r="E533" s="1">
        <f t="shared" si="90"/>
        <v>39463</v>
      </c>
      <c r="F533" s="1">
        <f t="shared" si="92"/>
        <v>39462</v>
      </c>
      <c r="G533" s="1">
        <f t="shared" si="93"/>
        <v>39461</v>
      </c>
      <c r="H533" s="1">
        <f t="shared" si="94"/>
        <v>39460</v>
      </c>
      <c r="I533" s="2">
        <f t="shared" si="95"/>
        <v>90.36</v>
      </c>
      <c r="J533">
        <f t="shared" si="89"/>
        <v>0</v>
      </c>
      <c r="K533" s="2">
        <f t="shared" si="91"/>
        <v>0</v>
      </c>
      <c r="L533" s="2">
        <f t="shared" si="96"/>
        <v>0</v>
      </c>
      <c r="M533" s="2">
        <f t="shared" si="97"/>
        <v>1</v>
      </c>
      <c r="N533">
        <f t="shared" si="98"/>
        <v>-3.8008522080353173</v>
      </c>
    </row>
    <row r="534" spans="1:14" x14ac:dyDescent="0.3">
      <c r="A534" s="1">
        <v>39471</v>
      </c>
      <c r="B534">
        <v>89.41</v>
      </c>
      <c r="D534">
        <f t="shared" si="88"/>
        <v>4</v>
      </c>
      <c r="E534" s="1">
        <f t="shared" si="90"/>
        <v>39464</v>
      </c>
      <c r="F534" s="1">
        <f t="shared" si="92"/>
        <v>39463</v>
      </c>
      <c r="G534" s="1">
        <f t="shared" si="93"/>
        <v>39462</v>
      </c>
      <c r="H534" s="1">
        <f t="shared" si="94"/>
        <v>39461</v>
      </c>
      <c r="I534" s="2">
        <f t="shared" si="95"/>
        <v>89.57</v>
      </c>
      <c r="J534">
        <f t="shared" si="89"/>
        <v>0</v>
      </c>
      <c r="K534" s="2">
        <f t="shared" si="91"/>
        <v>0</v>
      </c>
      <c r="L534" s="2">
        <f t="shared" si="96"/>
        <v>0</v>
      </c>
      <c r="M534" s="2">
        <f t="shared" si="97"/>
        <v>1</v>
      </c>
      <c r="N534">
        <f t="shared" si="98"/>
        <v>-0.17879097398771551</v>
      </c>
    </row>
    <row r="535" spans="1:14" x14ac:dyDescent="0.3">
      <c r="A535" s="1">
        <v>39472</v>
      </c>
      <c r="B535">
        <v>90.71</v>
      </c>
      <c r="D535">
        <f t="shared" si="88"/>
        <v>5</v>
      </c>
      <c r="E535" s="1">
        <f t="shared" si="90"/>
        <v>39465</v>
      </c>
      <c r="F535" s="1">
        <f t="shared" si="92"/>
        <v>39464</v>
      </c>
      <c r="G535" s="1">
        <f t="shared" si="93"/>
        <v>39463</v>
      </c>
      <c r="H535" s="1">
        <f t="shared" si="94"/>
        <v>39462</v>
      </c>
      <c r="I535" s="2">
        <f t="shared" si="95"/>
        <v>89.92</v>
      </c>
      <c r="J535">
        <f t="shared" si="89"/>
        <v>0</v>
      </c>
      <c r="K535" s="2">
        <f t="shared" si="91"/>
        <v>0</v>
      </c>
      <c r="L535" s="2">
        <f t="shared" si="96"/>
        <v>0</v>
      </c>
      <c r="M535" s="2">
        <f t="shared" si="97"/>
        <v>1</v>
      </c>
      <c r="N535">
        <f t="shared" si="98"/>
        <v>0.87472184814717269</v>
      </c>
    </row>
    <row r="536" spans="1:14" x14ac:dyDescent="0.3">
      <c r="A536" s="1">
        <v>39475</v>
      </c>
      <c r="B536">
        <v>90.99</v>
      </c>
      <c r="D536">
        <f t="shared" si="88"/>
        <v>1</v>
      </c>
      <c r="E536" s="1">
        <f t="shared" si="90"/>
        <v>39468</v>
      </c>
      <c r="F536" s="1">
        <f t="shared" si="92"/>
        <v>39467</v>
      </c>
      <c r="G536" s="1">
        <f t="shared" si="93"/>
        <v>39466</v>
      </c>
      <c r="H536" s="1">
        <f t="shared" si="94"/>
        <v>39465</v>
      </c>
      <c r="I536" s="2">
        <f t="shared" si="95"/>
        <v>89.92</v>
      </c>
      <c r="J536">
        <f t="shared" si="89"/>
        <v>0</v>
      </c>
      <c r="K536" s="2">
        <f t="shared" si="91"/>
        <v>0</v>
      </c>
      <c r="L536" s="2">
        <f t="shared" si="96"/>
        <v>0</v>
      </c>
      <c r="M536" s="2">
        <f t="shared" si="97"/>
        <v>1</v>
      </c>
      <c r="N536">
        <f t="shared" si="98"/>
        <v>1.1829224223218417</v>
      </c>
    </row>
    <row r="537" spans="1:14" x14ac:dyDescent="0.3">
      <c r="A537" s="1">
        <v>39476</v>
      </c>
      <c r="B537">
        <v>91.64</v>
      </c>
      <c r="D537">
        <f t="shared" si="88"/>
        <v>2</v>
      </c>
      <c r="E537" s="1">
        <f t="shared" si="90"/>
        <v>39469</v>
      </c>
      <c r="F537" s="1">
        <f t="shared" si="92"/>
        <v>39468</v>
      </c>
      <c r="G537" s="1">
        <f t="shared" si="93"/>
        <v>39467</v>
      </c>
      <c r="H537" s="1">
        <f t="shared" si="94"/>
        <v>39466</v>
      </c>
      <c r="I537" s="2">
        <f t="shared" si="95"/>
        <v>89.21</v>
      </c>
      <c r="J537">
        <f t="shared" si="89"/>
        <v>0</v>
      </c>
      <c r="K537" s="2">
        <f t="shared" si="91"/>
        <v>0</v>
      </c>
      <c r="L537" s="2">
        <f t="shared" si="96"/>
        <v>0</v>
      </c>
      <c r="M537" s="2">
        <f t="shared" si="97"/>
        <v>1</v>
      </c>
      <c r="N537">
        <f t="shared" si="98"/>
        <v>2.6874716659602731</v>
      </c>
    </row>
    <row r="538" spans="1:14" x14ac:dyDescent="0.3">
      <c r="A538" s="1">
        <v>39477</v>
      </c>
      <c r="B538">
        <v>92.33</v>
      </c>
      <c r="D538">
        <f t="shared" si="88"/>
        <v>3</v>
      </c>
      <c r="E538" s="1">
        <f t="shared" si="90"/>
        <v>39470</v>
      </c>
      <c r="F538" s="1">
        <f t="shared" si="92"/>
        <v>39469</v>
      </c>
      <c r="G538" s="1">
        <f t="shared" si="93"/>
        <v>39468</v>
      </c>
      <c r="H538" s="1">
        <f t="shared" si="94"/>
        <v>39467</v>
      </c>
      <c r="I538" s="2">
        <f t="shared" si="95"/>
        <v>86.99</v>
      </c>
      <c r="J538">
        <f t="shared" si="89"/>
        <v>0</v>
      </c>
      <c r="K538" s="2">
        <f t="shared" si="91"/>
        <v>0</v>
      </c>
      <c r="L538" s="2">
        <f t="shared" si="96"/>
        <v>0</v>
      </c>
      <c r="M538" s="2">
        <f t="shared" si="97"/>
        <v>1</v>
      </c>
      <c r="N538">
        <f t="shared" si="98"/>
        <v>5.957594626508719</v>
      </c>
    </row>
    <row r="539" spans="1:14" x14ac:dyDescent="0.3">
      <c r="A539" s="1">
        <v>39478</v>
      </c>
      <c r="B539">
        <v>91.75</v>
      </c>
      <c r="D539">
        <f t="shared" si="88"/>
        <v>4</v>
      </c>
      <c r="E539" s="1">
        <f t="shared" si="90"/>
        <v>39471</v>
      </c>
      <c r="F539" s="1">
        <f t="shared" si="92"/>
        <v>39470</v>
      </c>
      <c r="G539" s="1">
        <f t="shared" si="93"/>
        <v>39469</v>
      </c>
      <c r="H539" s="1">
        <f t="shared" si="94"/>
        <v>39468</v>
      </c>
      <c r="I539" s="2">
        <f t="shared" si="95"/>
        <v>89.41</v>
      </c>
      <c r="J539">
        <f t="shared" si="89"/>
        <v>0</v>
      </c>
      <c r="K539" s="2">
        <f t="shared" si="91"/>
        <v>0</v>
      </c>
      <c r="L539" s="2">
        <f t="shared" si="96"/>
        <v>0</v>
      </c>
      <c r="M539" s="2">
        <f t="shared" si="97"/>
        <v>1</v>
      </c>
      <c r="N539">
        <f t="shared" si="98"/>
        <v>2.5834954187452941</v>
      </c>
    </row>
    <row r="540" spans="1:14" x14ac:dyDescent="0.3">
      <c r="A540" s="1">
        <v>39479</v>
      </c>
      <c r="B540">
        <v>88.96</v>
      </c>
      <c r="D540">
        <f t="shared" si="88"/>
        <v>5</v>
      </c>
      <c r="E540" s="1">
        <f t="shared" si="90"/>
        <v>39472</v>
      </c>
      <c r="F540" s="1">
        <f t="shared" si="92"/>
        <v>39471</v>
      </c>
      <c r="G540" s="1">
        <f t="shared" si="93"/>
        <v>39470</v>
      </c>
      <c r="H540" s="1">
        <f t="shared" si="94"/>
        <v>39469</v>
      </c>
      <c r="I540" s="2">
        <f t="shared" si="95"/>
        <v>90.71</v>
      </c>
      <c r="J540">
        <f t="shared" si="89"/>
        <v>0</v>
      </c>
      <c r="K540" s="2">
        <f t="shared" si="91"/>
        <v>0</v>
      </c>
      <c r="L540" s="2">
        <f t="shared" si="96"/>
        <v>0</v>
      </c>
      <c r="M540" s="2">
        <f t="shared" si="97"/>
        <v>1</v>
      </c>
      <c r="N540">
        <f t="shared" si="98"/>
        <v>-1.9480774124580578</v>
      </c>
    </row>
    <row r="541" spans="1:14" x14ac:dyDescent="0.3">
      <c r="A541" s="1">
        <v>39482</v>
      </c>
      <c r="B541">
        <v>90.02</v>
      </c>
      <c r="D541">
        <f t="shared" si="88"/>
        <v>1</v>
      </c>
      <c r="E541" s="1">
        <f t="shared" si="90"/>
        <v>39475</v>
      </c>
      <c r="F541" s="1">
        <f t="shared" si="92"/>
        <v>39474</v>
      </c>
      <c r="G541" s="1">
        <f t="shared" si="93"/>
        <v>39473</v>
      </c>
      <c r="H541" s="1">
        <f t="shared" si="94"/>
        <v>39472</v>
      </c>
      <c r="I541" s="2">
        <f t="shared" si="95"/>
        <v>90.99</v>
      </c>
      <c r="J541">
        <f t="shared" si="89"/>
        <v>0</v>
      </c>
      <c r="K541" s="2">
        <f t="shared" si="91"/>
        <v>0</v>
      </c>
      <c r="L541" s="2">
        <f t="shared" si="96"/>
        <v>0</v>
      </c>
      <c r="M541" s="2">
        <f t="shared" si="97"/>
        <v>1</v>
      </c>
      <c r="N541">
        <f t="shared" si="98"/>
        <v>-1.0717742503812739</v>
      </c>
    </row>
    <row r="542" spans="1:14" x14ac:dyDescent="0.3">
      <c r="A542" s="1">
        <v>39483</v>
      </c>
      <c r="B542">
        <v>88.41</v>
      </c>
      <c r="D542">
        <f t="shared" si="88"/>
        <v>2</v>
      </c>
      <c r="E542" s="1">
        <f t="shared" si="90"/>
        <v>39476</v>
      </c>
      <c r="F542" s="1">
        <f t="shared" si="92"/>
        <v>39475</v>
      </c>
      <c r="G542" s="1">
        <f t="shared" si="93"/>
        <v>39474</v>
      </c>
      <c r="H542" s="1">
        <f t="shared" si="94"/>
        <v>39473</v>
      </c>
      <c r="I542" s="2">
        <f t="shared" si="95"/>
        <v>91.64</v>
      </c>
      <c r="J542">
        <f t="shared" si="89"/>
        <v>0</v>
      </c>
      <c r="K542" s="2">
        <f t="shared" si="91"/>
        <v>0</v>
      </c>
      <c r="L542" s="2">
        <f t="shared" si="96"/>
        <v>0</v>
      </c>
      <c r="M542" s="2">
        <f t="shared" si="97"/>
        <v>1</v>
      </c>
      <c r="N542">
        <f t="shared" si="98"/>
        <v>-3.5882772167581733</v>
      </c>
    </row>
    <row r="543" spans="1:14" x14ac:dyDescent="0.3">
      <c r="A543" s="1">
        <v>39484</v>
      </c>
      <c r="B543">
        <v>87.14</v>
      </c>
      <c r="D543">
        <f t="shared" si="88"/>
        <v>3</v>
      </c>
      <c r="E543" s="1">
        <f t="shared" si="90"/>
        <v>39477</v>
      </c>
      <c r="F543" s="1">
        <f t="shared" si="92"/>
        <v>39476</v>
      </c>
      <c r="G543" s="1">
        <f t="shared" si="93"/>
        <v>39475</v>
      </c>
      <c r="H543" s="1">
        <f t="shared" si="94"/>
        <v>39474</v>
      </c>
      <c r="I543" s="2">
        <f t="shared" si="95"/>
        <v>92.33</v>
      </c>
      <c r="J543">
        <f t="shared" si="89"/>
        <v>0</v>
      </c>
      <c r="K543" s="2">
        <f t="shared" si="91"/>
        <v>0</v>
      </c>
      <c r="L543" s="2">
        <f t="shared" si="96"/>
        <v>0</v>
      </c>
      <c r="M543" s="2">
        <f t="shared" si="97"/>
        <v>1</v>
      </c>
      <c r="N543">
        <f t="shared" si="98"/>
        <v>-5.7853095095240432</v>
      </c>
    </row>
    <row r="544" spans="1:14" x14ac:dyDescent="0.3">
      <c r="A544" s="1">
        <v>39485</v>
      </c>
      <c r="B544">
        <v>88.11</v>
      </c>
      <c r="D544">
        <f t="shared" si="88"/>
        <v>4</v>
      </c>
      <c r="E544" s="1">
        <f t="shared" si="90"/>
        <v>39478</v>
      </c>
      <c r="F544" s="1">
        <f t="shared" si="92"/>
        <v>39477</v>
      </c>
      <c r="G544" s="1">
        <f t="shared" si="93"/>
        <v>39476</v>
      </c>
      <c r="H544" s="1">
        <f t="shared" si="94"/>
        <v>39475</v>
      </c>
      <c r="I544" s="2">
        <f t="shared" si="95"/>
        <v>91.75</v>
      </c>
      <c r="J544">
        <f t="shared" si="89"/>
        <v>0</v>
      </c>
      <c r="K544" s="2">
        <f t="shared" si="91"/>
        <v>0</v>
      </c>
      <c r="L544" s="2">
        <f t="shared" si="96"/>
        <v>0</v>
      </c>
      <c r="M544" s="2">
        <f t="shared" si="97"/>
        <v>1</v>
      </c>
      <c r="N544">
        <f t="shared" si="98"/>
        <v>-4.0481453056041294</v>
      </c>
    </row>
    <row r="545" spans="1:14" x14ac:dyDescent="0.3">
      <c r="A545" s="1">
        <v>39486</v>
      </c>
      <c r="B545">
        <v>91.77</v>
      </c>
      <c r="C545">
        <v>91.77</v>
      </c>
      <c r="D545">
        <f t="shared" si="88"/>
        <v>5</v>
      </c>
      <c r="E545" s="1">
        <f t="shared" si="90"/>
        <v>39479</v>
      </c>
      <c r="F545" s="1">
        <f t="shared" si="92"/>
        <v>39478</v>
      </c>
      <c r="G545" s="1">
        <f t="shared" si="93"/>
        <v>39477</v>
      </c>
      <c r="H545" s="1">
        <f t="shared" si="94"/>
        <v>39476</v>
      </c>
      <c r="I545" s="2">
        <f t="shared" si="95"/>
        <v>88.96</v>
      </c>
      <c r="J545">
        <f t="shared" si="89"/>
        <v>0</v>
      </c>
      <c r="K545" s="2">
        <f t="shared" si="91"/>
        <v>0</v>
      </c>
      <c r="L545" s="2">
        <f t="shared" si="96"/>
        <v>0</v>
      </c>
      <c r="M545" s="2">
        <f t="shared" si="97"/>
        <v>1</v>
      </c>
      <c r="N545">
        <f t="shared" si="98"/>
        <v>3.109861632864952</v>
      </c>
    </row>
    <row r="546" spans="1:14" x14ac:dyDescent="0.3">
      <c r="A546" s="1">
        <v>39489</v>
      </c>
      <c r="B546">
        <v>93.61</v>
      </c>
      <c r="D546">
        <f t="shared" si="88"/>
        <v>1</v>
      </c>
      <c r="E546" s="1">
        <f t="shared" si="90"/>
        <v>39482</v>
      </c>
      <c r="F546" s="1">
        <f t="shared" si="92"/>
        <v>39481</v>
      </c>
      <c r="G546" s="1">
        <f t="shared" si="93"/>
        <v>39480</v>
      </c>
      <c r="H546" s="1">
        <f t="shared" si="94"/>
        <v>39479</v>
      </c>
      <c r="I546" s="2">
        <f t="shared" si="95"/>
        <v>90.02</v>
      </c>
      <c r="J546">
        <f t="shared" si="89"/>
        <v>91.77</v>
      </c>
      <c r="K546" s="2">
        <f t="shared" si="91"/>
        <v>91.77</v>
      </c>
      <c r="L546" s="2">
        <f t="shared" si="96"/>
        <v>91.77</v>
      </c>
      <c r="M546" s="2">
        <f t="shared" si="97"/>
        <v>1</v>
      </c>
      <c r="N546">
        <f t="shared" si="98"/>
        <v>3.9105347518866811</v>
      </c>
    </row>
    <row r="547" spans="1:14" x14ac:dyDescent="0.3">
      <c r="A547" s="1">
        <v>39490</v>
      </c>
      <c r="B547">
        <v>92.86</v>
      </c>
      <c r="D547">
        <f t="shared" si="88"/>
        <v>2</v>
      </c>
      <c r="E547" s="1">
        <f t="shared" si="90"/>
        <v>39483</v>
      </c>
      <c r="F547" s="1">
        <f t="shared" si="92"/>
        <v>39482</v>
      </c>
      <c r="G547" s="1">
        <f t="shared" si="93"/>
        <v>39481</v>
      </c>
      <c r="H547" s="1">
        <f t="shared" si="94"/>
        <v>39480</v>
      </c>
      <c r="I547" s="2">
        <f t="shared" si="95"/>
        <v>88.41</v>
      </c>
      <c r="J547">
        <f t="shared" si="89"/>
        <v>0</v>
      </c>
      <c r="K547" s="2">
        <f t="shared" si="91"/>
        <v>91.77</v>
      </c>
      <c r="L547" s="2">
        <f t="shared" si="96"/>
        <v>91.77</v>
      </c>
      <c r="M547" s="2">
        <f t="shared" si="97"/>
        <v>1</v>
      </c>
      <c r="N547">
        <f t="shared" si="98"/>
        <v>4.9107897174062574</v>
      </c>
    </row>
    <row r="548" spans="1:14" x14ac:dyDescent="0.3">
      <c r="A548" s="1">
        <v>39491</v>
      </c>
      <c r="B548">
        <v>93.41</v>
      </c>
      <c r="D548">
        <f t="shared" si="88"/>
        <v>3</v>
      </c>
      <c r="E548" s="1">
        <f t="shared" si="90"/>
        <v>39484</v>
      </c>
      <c r="F548" s="1">
        <f t="shared" si="92"/>
        <v>39483</v>
      </c>
      <c r="G548" s="1">
        <f t="shared" si="93"/>
        <v>39482</v>
      </c>
      <c r="H548" s="1">
        <f t="shared" si="94"/>
        <v>39481</v>
      </c>
      <c r="I548" s="2">
        <f t="shared" si="95"/>
        <v>87.14</v>
      </c>
      <c r="J548">
        <f t="shared" si="89"/>
        <v>0</v>
      </c>
      <c r="K548" s="2">
        <f t="shared" si="91"/>
        <v>91.77</v>
      </c>
      <c r="L548" s="2">
        <f t="shared" si="96"/>
        <v>91.77</v>
      </c>
      <c r="M548" s="2">
        <f t="shared" si="97"/>
        <v>1</v>
      </c>
      <c r="N548">
        <f t="shared" si="98"/>
        <v>6.9482385195461198</v>
      </c>
    </row>
    <row r="549" spans="1:14" x14ac:dyDescent="0.3">
      <c r="A549" s="1">
        <v>39492</v>
      </c>
      <c r="B549">
        <v>95.55</v>
      </c>
      <c r="D549">
        <f t="shared" si="88"/>
        <v>4</v>
      </c>
      <c r="E549" s="1">
        <f t="shared" si="90"/>
        <v>39485</v>
      </c>
      <c r="F549" s="1">
        <f t="shared" si="92"/>
        <v>39484</v>
      </c>
      <c r="G549" s="1">
        <f t="shared" si="93"/>
        <v>39483</v>
      </c>
      <c r="H549" s="1">
        <f t="shared" si="94"/>
        <v>39482</v>
      </c>
      <c r="I549" s="2">
        <f t="shared" si="95"/>
        <v>88.11</v>
      </c>
      <c r="J549">
        <f t="shared" si="89"/>
        <v>0</v>
      </c>
      <c r="K549" s="2">
        <f t="shared" si="91"/>
        <v>91.77</v>
      </c>
      <c r="L549" s="2">
        <f t="shared" si="96"/>
        <v>91.77</v>
      </c>
      <c r="M549" s="2">
        <f t="shared" si="97"/>
        <v>1</v>
      </c>
      <c r="N549">
        <f t="shared" si="98"/>
        <v>8.1063636807643675</v>
      </c>
    </row>
    <row r="550" spans="1:14" x14ac:dyDescent="0.3">
      <c r="A550" s="1">
        <v>39493</v>
      </c>
      <c r="B550">
        <v>95.45</v>
      </c>
      <c r="D550">
        <f t="shared" si="88"/>
        <v>5</v>
      </c>
      <c r="E550" s="1">
        <f t="shared" si="90"/>
        <v>39486</v>
      </c>
      <c r="F550" s="1">
        <f t="shared" si="92"/>
        <v>39485</v>
      </c>
      <c r="G550" s="1">
        <f t="shared" si="93"/>
        <v>39484</v>
      </c>
      <c r="H550" s="1">
        <f t="shared" si="94"/>
        <v>39483</v>
      </c>
      <c r="I550" s="2">
        <f t="shared" si="95"/>
        <v>91.77</v>
      </c>
      <c r="J550">
        <f t="shared" si="89"/>
        <v>0</v>
      </c>
      <c r="K550" s="2">
        <f t="shared" si="91"/>
        <v>91.77</v>
      </c>
      <c r="L550" s="2">
        <f t="shared" si="96"/>
        <v>91.77</v>
      </c>
      <c r="M550" s="2">
        <f t="shared" si="97"/>
        <v>1</v>
      </c>
      <c r="N550">
        <f t="shared" si="98"/>
        <v>3.9317103340834838</v>
      </c>
    </row>
    <row r="551" spans="1:14" x14ac:dyDescent="0.3">
      <c r="A551" s="1">
        <v>39497</v>
      </c>
      <c r="B551">
        <v>99.7</v>
      </c>
      <c r="D551">
        <f t="shared" si="88"/>
        <v>2</v>
      </c>
      <c r="E551" s="1">
        <f t="shared" si="90"/>
        <v>39490</v>
      </c>
      <c r="F551" s="1">
        <f t="shared" si="92"/>
        <v>39489</v>
      </c>
      <c r="G551" s="1">
        <f t="shared" si="93"/>
        <v>39488</v>
      </c>
      <c r="H551" s="1">
        <f t="shared" si="94"/>
        <v>39487</v>
      </c>
      <c r="I551" s="2">
        <f t="shared" si="95"/>
        <v>92.86</v>
      </c>
      <c r="J551">
        <f t="shared" si="89"/>
        <v>0</v>
      </c>
      <c r="K551" s="2">
        <f t="shared" si="91"/>
        <v>0</v>
      </c>
      <c r="L551" s="2">
        <f t="shared" si="96"/>
        <v>0</v>
      </c>
      <c r="M551" s="2">
        <f t="shared" si="97"/>
        <v>1</v>
      </c>
      <c r="N551">
        <f t="shared" si="98"/>
        <v>7.10726943760171</v>
      </c>
    </row>
    <row r="552" spans="1:14" x14ac:dyDescent="0.3">
      <c r="A552" s="1">
        <v>39498</v>
      </c>
      <c r="B552">
        <v>99.7</v>
      </c>
      <c r="D552">
        <f t="shared" si="88"/>
        <v>3</v>
      </c>
      <c r="E552" s="1">
        <f t="shared" si="90"/>
        <v>39491</v>
      </c>
      <c r="F552" s="1">
        <f t="shared" si="92"/>
        <v>39490</v>
      </c>
      <c r="G552" s="1">
        <f t="shared" si="93"/>
        <v>39489</v>
      </c>
      <c r="H552" s="1">
        <f t="shared" si="94"/>
        <v>39488</v>
      </c>
      <c r="I552" s="2">
        <f t="shared" si="95"/>
        <v>93.41</v>
      </c>
      <c r="J552">
        <f t="shared" si="89"/>
        <v>0</v>
      </c>
      <c r="K552" s="2">
        <f t="shared" si="91"/>
        <v>0</v>
      </c>
      <c r="L552" s="2">
        <f t="shared" si="96"/>
        <v>0</v>
      </c>
      <c r="M552" s="2">
        <f t="shared" si="97"/>
        <v>1</v>
      </c>
      <c r="N552">
        <f t="shared" si="98"/>
        <v>6.5167271083035381</v>
      </c>
    </row>
    <row r="553" spans="1:14" x14ac:dyDescent="0.3">
      <c r="A553" s="1">
        <v>39499</v>
      </c>
      <c r="B553">
        <v>98.23</v>
      </c>
      <c r="D553">
        <f t="shared" si="88"/>
        <v>4</v>
      </c>
      <c r="E553" s="1">
        <f t="shared" si="90"/>
        <v>39492</v>
      </c>
      <c r="F553" s="1">
        <f t="shared" si="92"/>
        <v>39491</v>
      </c>
      <c r="G553" s="1">
        <f t="shared" si="93"/>
        <v>39490</v>
      </c>
      <c r="H553" s="1">
        <f t="shared" si="94"/>
        <v>39489</v>
      </c>
      <c r="I553" s="2">
        <f t="shared" si="95"/>
        <v>95.55</v>
      </c>
      <c r="J553">
        <f t="shared" si="89"/>
        <v>0</v>
      </c>
      <c r="K553" s="2">
        <f t="shared" si="91"/>
        <v>0</v>
      </c>
      <c r="L553" s="2">
        <f t="shared" si="96"/>
        <v>0</v>
      </c>
      <c r="M553" s="2">
        <f t="shared" si="97"/>
        <v>1</v>
      </c>
      <c r="N553">
        <f t="shared" si="98"/>
        <v>2.7661997000496328</v>
      </c>
    </row>
    <row r="554" spans="1:14" x14ac:dyDescent="0.3">
      <c r="A554" s="1">
        <v>39500</v>
      </c>
      <c r="B554">
        <v>98.81</v>
      </c>
      <c r="D554">
        <f t="shared" si="88"/>
        <v>5</v>
      </c>
      <c r="E554" s="1">
        <f t="shared" si="90"/>
        <v>39493</v>
      </c>
      <c r="F554" s="1">
        <f t="shared" si="92"/>
        <v>39492</v>
      </c>
      <c r="G554" s="1">
        <f t="shared" si="93"/>
        <v>39491</v>
      </c>
      <c r="H554" s="1">
        <f t="shared" si="94"/>
        <v>39490</v>
      </c>
      <c r="I554" s="2">
        <f t="shared" si="95"/>
        <v>95.45</v>
      </c>
      <c r="J554">
        <f t="shared" si="89"/>
        <v>0</v>
      </c>
      <c r="K554" s="2">
        <f t="shared" si="91"/>
        <v>0</v>
      </c>
      <c r="L554" s="2">
        <f t="shared" si="96"/>
        <v>0</v>
      </c>
      <c r="M554" s="2">
        <f t="shared" si="97"/>
        <v>1</v>
      </c>
      <c r="N554">
        <f t="shared" si="98"/>
        <v>3.4596264035114905</v>
      </c>
    </row>
    <row r="555" spans="1:14" x14ac:dyDescent="0.3">
      <c r="A555" s="1">
        <v>39503</v>
      </c>
      <c r="B555">
        <v>99.23</v>
      </c>
      <c r="D555">
        <f t="shared" si="88"/>
        <v>1</v>
      </c>
      <c r="E555" s="1">
        <f t="shared" si="90"/>
        <v>39496</v>
      </c>
      <c r="F555" s="1">
        <f t="shared" si="92"/>
        <v>39495</v>
      </c>
      <c r="G555" s="1">
        <f t="shared" si="93"/>
        <v>39494</v>
      </c>
      <c r="H555" s="1">
        <f t="shared" si="94"/>
        <v>39493</v>
      </c>
      <c r="I555" s="2">
        <f t="shared" si="95"/>
        <v>95.45</v>
      </c>
      <c r="J555">
        <f t="shared" si="89"/>
        <v>0</v>
      </c>
      <c r="K555" s="2">
        <f t="shared" si="91"/>
        <v>0</v>
      </c>
      <c r="L555" s="2">
        <f t="shared" si="96"/>
        <v>0</v>
      </c>
      <c r="M555" s="2">
        <f t="shared" si="97"/>
        <v>1</v>
      </c>
      <c r="N555">
        <f t="shared" si="98"/>
        <v>3.8837837754393472</v>
      </c>
    </row>
    <row r="556" spans="1:14" x14ac:dyDescent="0.3">
      <c r="A556" s="1">
        <v>39504</v>
      </c>
      <c r="B556">
        <v>100.88</v>
      </c>
      <c r="D556">
        <f t="shared" si="88"/>
        <v>2</v>
      </c>
      <c r="E556" s="1">
        <f t="shared" si="90"/>
        <v>39497</v>
      </c>
      <c r="F556" s="1">
        <f t="shared" si="92"/>
        <v>39496</v>
      </c>
      <c r="G556" s="1">
        <f t="shared" si="93"/>
        <v>39495</v>
      </c>
      <c r="H556" s="1">
        <f t="shared" si="94"/>
        <v>39494</v>
      </c>
      <c r="I556" s="2">
        <f t="shared" si="95"/>
        <v>99.7</v>
      </c>
      <c r="J556">
        <f t="shared" si="89"/>
        <v>0</v>
      </c>
      <c r="K556" s="2">
        <f t="shared" si="91"/>
        <v>0</v>
      </c>
      <c r="L556" s="2">
        <f t="shared" si="96"/>
        <v>0</v>
      </c>
      <c r="M556" s="2">
        <f t="shared" si="97"/>
        <v>1</v>
      </c>
      <c r="N556">
        <f t="shared" si="98"/>
        <v>1.1766014688871356</v>
      </c>
    </row>
    <row r="557" spans="1:14" x14ac:dyDescent="0.3">
      <c r="A557" s="1">
        <v>39505</v>
      </c>
      <c r="B557">
        <v>99.64</v>
      </c>
      <c r="D557">
        <f t="shared" si="88"/>
        <v>3</v>
      </c>
      <c r="E557" s="1">
        <f t="shared" si="90"/>
        <v>39498</v>
      </c>
      <c r="F557" s="1">
        <f t="shared" si="92"/>
        <v>39497</v>
      </c>
      <c r="G557" s="1">
        <f t="shared" si="93"/>
        <v>39496</v>
      </c>
      <c r="H557" s="1">
        <f t="shared" si="94"/>
        <v>39495</v>
      </c>
      <c r="I557" s="2">
        <f t="shared" si="95"/>
        <v>99.7</v>
      </c>
      <c r="J557">
        <f t="shared" si="89"/>
        <v>0</v>
      </c>
      <c r="K557" s="2">
        <f t="shared" si="91"/>
        <v>0</v>
      </c>
      <c r="L557" s="2">
        <f t="shared" si="96"/>
        <v>0</v>
      </c>
      <c r="M557" s="2">
        <f t="shared" si="97"/>
        <v>1</v>
      </c>
      <c r="N557">
        <f t="shared" si="98"/>
        <v>-6.0198657381299668E-2</v>
      </c>
    </row>
    <row r="558" spans="1:14" x14ac:dyDescent="0.3">
      <c r="A558" s="1">
        <v>39506</v>
      </c>
      <c r="B558">
        <v>102.59</v>
      </c>
      <c r="D558">
        <f t="shared" si="88"/>
        <v>4</v>
      </c>
      <c r="E558" s="1">
        <f t="shared" si="90"/>
        <v>39499</v>
      </c>
      <c r="F558" s="1">
        <f t="shared" si="92"/>
        <v>39498</v>
      </c>
      <c r="G558" s="1">
        <f t="shared" si="93"/>
        <v>39497</v>
      </c>
      <c r="H558" s="1">
        <f t="shared" si="94"/>
        <v>39496</v>
      </c>
      <c r="I558" s="2">
        <f t="shared" si="95"/>
        <v>98.23</v>
      </c>
      <c r="J558">
        <f t="shared" si="89"/>
        <v>0</v>
      </c>
      <c r="K558" s="2">
        <f t="shared" si="91"/>
        <v>0</v>
      </c>
      <c r="L558" s="2">
        <f t="shared" si="96"/>
        <v>0</v>
      </c>
      <c r="M558" s="2">
        <f t="shared" si="97"/>
        <v>1</v>
      </c>
      <c r="N558">
        <f t="shared" si="98"/>
        <v>4.3428794412843104</v>
      </c>
    </row>
    <row r="559" spans="1:14" x14ac:dyDescent="0.3">
      <c r="A559" s="1">
        <v>39507</v>
      </c>
      <c r="B559">
        <v>101.84</v>
      </c>
      <c r="D559">
        <f t="shared" si="88"/>
        <v>5</v>
      </c>
      <c r="E559" s="1">
        <f t="shared" si="90"/>
        <v>39500</v>
      </c>
      <c r="F559" s="1">
        <f t="shared" si="92"/>
        <v>39499</v>
      </c>
      <c r="G559" s="1">
        <f t="shared" si="93"/>
        <v>39498</v>
      </c>
      <c r="H559" s="1">
        <f t="shared" si="94"/>
        <v>39497</v>
      </c>
      <c r="I559" s="2">
        <f t="shared" si="95"/>
        <v>98.81</v>
      </c>
      <c r="J559">
        <f t="shared" si="89"/>
        <v>0</v>
      </c>
      <c r="K559" s="2">
        <f t="shared" si="91"/>
        <v>0</v>
      </c>
      <c r="L559" s="2">
        <f t="shared" si="96"/>
        <v>0</v>
      </c>
      <c r="M559" s="2">
        <f t="shared" si="97"/>
        <v>1</v>
      </c>
      <c r="N559">
        <f t="shared" si="98"/>
        <v>3.0204140042279639</v>
      </c>
    </row>
    <row r="560" spans="1:14" x14ac:dyDescent="0.3">
      <c r="A560" s="1">
        <v>39510</v>
      </c>
      <c r="B560">
        <v>102.45</v>
      </c>
      <c r="D560">
        <f t="shared" si="88"/>
        <v>1</v>
      </c>
      <c r="E560" s="1">
        <f t="shared" si="90"/>
        <v>39503</v>
      </c>
      <c r="F560" s="1">
        <f t="shared" si="92"/>
        <v>39502</v>
      </c>
      <c r="G560" s="1">
        <f t="shared" si="93"/>
        <v>39501</v>
      </c>
      <c r="H560" s="1">
        <f t="shared" si="94"/>
        <v>39500</v>
      </c>
      <c r="I560" s="2">
        <f t="shared" si="95"/>
        <v>99.23</v>
      </c>
      <c r="J560">
        <f t="shared" si="89"/>
        <v>0</v>
      </c>
      <c r="K560" s="2">
        <f t="shared" si="91"/>
        <v>0</v>
      </c>
      <c r="L560" s="2">
        <f t="shared" si="96"/>
        <v>0</v>
      </c>
      <c r="M560" s="2">
        <f t="shared" si="97"/>
        <v>1</v>
      </c>
      <c r="N560">
        <f t="shared" si="98"/>
        <v>3.1934486758758642</v>
      </c>
    </row>
    <row r="561" spans="1:14" x14ac:dyDescent="0.3">
      <c r="A561" s="1">
        <v>39511</v>
      </c>
      <c r="B561">
        <v>99.52</v>
      </c>
      <c r="D561">
        <f t="shared" si="88"/>
        <v>2</v>
      </c>
      <c r="E561" s="1">
        <f t="shared" si="90"/>
        <v>39504</v>
      </c>
      <c r="F561" s="1">
        <f t="shared" si="92"/>
        <v>39503</v>
      </c>
      <c r="G561" s="1">
        <f t="shared" si="93"/>
        <v>39502</v>
      </c>
      <c r="H561" s="1">
        <f t="shared" si="94"/>
        <v>39501</v>
      </c>
      <c r="I561" s="2">
        <f t="shared" si="95"/>
        <v>100.88</v>
      </c>
      <c r="J561">
        <f t="shared" si="89"/>
        <v>0</v>
      </c>
      <c r="K561" s="2">
        <f t="shared" si="91"/>
        <v>0</v>
      </c>
      <c r="L561" s="2">
        <f t="shared" si="96"/>
        <v>0</v>
      </c>
      <c r="M561" s="2">
        <f t="shared" si="97"/>
        <v>1</v>
      </c>
      <c r="N561">
        <f t="shared" si="98"/>
        <v>-1.3573062665794757</v>
      </c>
    </row>
    <row r="562" spans="1:14" x14ac:dyDescent="0.3">
      <c r="A562" s="1">
        <v>39512</v>
      </c>
      <c r="B562">
        <v>104.52</v>
      </c>
      <c r="D562">
        <f t="shared" si="88"/>
        <v>3</v>
      </c>
      <c r="E562" s="1">
        <f t="shared" si="90"/>
        <v>39505</v>
      </c>
      <c r="F562" s="1">
        <f t="shared" si="92"/>
        <v>39504</v>
      </c>
      <c r="G562" s="1">
        <f t="shared" si="93"/>
        <v>39503</v>
      </c>
      <c r="H562" s="1">
        <f t="shared" si="94"/>
        <v>39502</v>
      </c>
      <c r="I562" s="2">
        <f t="shared" si="95"/>
        <v>99.64</v>
      </c>
      <c r="J562">
        <f t="shared" si="89"/>
        <v>0</v>
      </c>
      <c r="K562" s="2">
        <f t="shared" si="91"/>
        <v>0</v>
      </c>
      <c r="L562" s="2">
        <f t="shared" si="96"/>
        <v>0</v>
      </c>
      <c r="M562" s="2">
        <f t="shared" si="97"/>
        <v>1</v>
      </c>
      <c r="N562">
        <f t="shared" si="98"/>
        <v>4.7814750258431999</v>
      </c>
    </row>
    <row r="563" spans="1:14" x14ac:dyDescent="0.3">
      <c r="A563" s="1">
        <v>39513</v>
      </c>
      <c r="B563">
        <v>105.47</v>
      </c>
      <c r="D563">
        <f t="shared" si="88"/>
        <v>4</v>
      </c>
      <c r="E563" s="1">
        <f t="shared" si="90"/>
        <v>39506</v>
      </c>
      <c r="F563" s="1">
        <f t="shared" si="92"/>
        <v>39505</v>
      </c>
      <c r="G563" s="1">
        <f t="shared" si="93"/>
        <v>39504</v>
      </c>
      <c r="H563" s="1">
        <f t="shared" si="94"/>
        <v>39503</v>
      </c>
      <c r="I563" s="2">
        <f t="shared" si="95"/>
        <v>102.59</v>
      </c>
      <c r="J563">
        <f t="shared" si="89"/>
        <v>0</v>
      </c>
      <c r="K563" s="2">
        <f t="shared" si="91"/>
        <v>0</v>
      </c>
      <c r="L563" s="2">
        <f t="shared" si="96"/>
        <v>0</v>
      </c>
      <c r="M563" s="2">
        <f t="shared" si="97"/>
        <v>1</v>
      </c>
      <c r="N563">
        <f t="shared" si="98"/>
        <v>2.7686090188901415</v>
      </c>
    </row>
    <row r="564" spans="1:14" x14ac:dyDescent="0.3">
      <c r="A564" s="1">
        <v>39514</v>
      </c>
      <c r="B564">
        <v>105.15</v>
      </c>
      <c r="C564">
        <v>104.28</v>
      </c>
      <c r="D564">
        <f t="shared" si="88"/>
        <v>5</v>
      </c>
      <c r="E564" s="1">
        <f t="shared" si="90"/>
        <v>39507</v>
      </c>
      <c r="F564" s="1">
        <f t="shared" si="92"/>
        <v>39506</v>
      </c>
      <c r="G564" s="1">
        <f t="shared" si="93"/>
        <v>39505</v>
      </c>
      <c r="H564" s="1">
        <f t="shared" si="94"/>
        <v>39504</v>
      </c>
      <c r="I564" s="2">
        <f t="shared" si="95"/>
        <v>101.84</v>
      </c>
      <c r="J564">
        <f t="shared" si="89"/>
        <v>0</v>
      </c>
      <c r="K564" s="2">
        <f t="shared" si="91"/>
        <v>0</v>
      </c>
      <c r="L564" s="2">
        <f t="shared" si="96"/>
        <v>0</v>
      </c>
      <c r="M564" s="2">
        <f t="shared" si="97"/>
        <v>1</v>
      </c>
      <c r="N564">
        <f t="shared" si="98"/>
        <v>3.1984947899557636</v>
      </c>
    </row>
    <row r="565" spans="1:14" x14ac:dyDescent="0.3">
      <c r="A565" s="1">
        <v>39517</v>
      </c>
      <c r="B565">
        <v>106.74</v>
      </c>
      <c r="D565">
        <f t="shared" si="88"/>
        <v>1</v>
      </c>
      <c r="E565" s="1">
        <f t="shared" si="90"/>
        <v>39510</v>
      </c>
      <c r="F565" s="1">
        <f t="shared" si="92"/>
        <v>39509</v>
      </c>
      <c r="G565" s="1">
        <f t="shared" si="93"/>
        <v>39508</v>
      </c>
      <c r="H565" s="1">
        <f t="shared" si="94"/>
        <v>39507</v>
      </c>
      <c r="I565" s="2">
        <f t="shared" si="95"/>
        <v>102.45</v>
      </c>
      <c r="J565">
        <f t="shared" si="89"/>
        <v>104.28</v>
      </c>
      <c r="K565" s="2">
        <f t="shared" si="91"/>
        <v>104.28</v>
      </c>
      <c r="L565" s="2">
        <f t="shared" si="96"/>
        <v>105.15</v>
      </c>
      <c r="M565" s="2">
        <f t="shared" si="97"/>
        <v>1.008342922899885</v>
      </c>
      <c r="N565">
        <f t="shared" si="98"/>
        <v>4.932940930429778</v>
      </c>
    </row>
    <row r="566" spans="1:14" x14ac:dyDescent="0.3">
      <c r="A566" s="1">
        <v>39518</v>
      </c>
      <c r="B566">
        <v>107.52</v>
      </c>
      <c r="D566">
        <f t="shared" si="88"/>
        <v>2</v>
      </c>
      <c r="E566" s="1">
        <f t="shared" si="90"/>
        <v>39511</v>
      </c>
      <c r="F566" s="1">
        <f t="shared" si="92"/>
        <v>39510</v>
      </c>
      <c r="G566" s="1">
        <f t="shared" si="93"/>
        <v>39509</v>
      </c>
      <c r="H566" s="1">
        <f t="shared" si="94"/>
        <v>39508</v>
      </c>
      <c r="I566" s="2">
        <f t="shared" si="95"/>
        <v>99.52</v>
      </c>
      <c r="J566">
        <f t="shared" si="89"/>
        <v>0</v>
      </c>
      <c r="K566" s="2">
        <f t="shared" si="91"/>
        <v>104.28</v>
      </c>
      <c r="L566" s="2">
        <f t="shared" si="96"/>
        <v>105.15</v>
      </c>
      <c r="M566" s="2">
        <f t="shared" si="97"/>
        <v>1.008342922899885</v>
      </c>
      <c r="N566">
        <f t="shared" si="98"/>
        <v>8.5626560867377997</v>
      </c>
    </row>
    <row r="567" spans="1:14" x14ac:dyDescent="0.3">
      <c r="A567" s="1">
        <v>39519</v>
      </c>
      <c r="B567">
        <v>108.57</v>
      </c>
      <c r="D567">
        <f t="shared" si="88"/>
        <v>3</v>
      </c>
      <c r="E567" s="1">
        <f t="shared" si="90"/>
        <v>39512</v>
      </c>
      <c r="F567" s="1">
        <f t="shared" si="92"/>
        <v>39511</v>
      </c>
      <c r="G567" s="1">
        <f t="shared" si="93"/>
        <v>39510</v>
      </c>
      <c r="H567" s="1">
        <f t="shared" si="94"/>
        <v>39509</v>
      </c>
      <c r="I567" s="2">
        <f t="shared" si="95"/>
        <v>104.52</v>
      </c>
      <c r="J567">
        <f t="shared" si="89"/>
        <v>0</v>
      </c>
      <c r="K567" s="2">
        <f t="shared" si="91"/>
        <v>104.28</v>
      </c>
      <c r="L567" s="2">
        <f t="shared" si="96"/>
        <v>105.15</v>
      </c>
      <c r="M567" s="2">
        <f t="shared" si="97"/>
        <v>1.008342922899885</v>
      </c>
      <c r="N567">
        <f t="shared" si="98"/>
        <v>4.6324998674756896</v>
      </c>
    </row>
    <row r="568" spans="1:14" x14ac:dyDescent="0.3">
      <c r="A568" s="1">
        <v>39520</v>
      </c>
      <c r="B568">
        <v>109.17</v>
      </c>
      <c r="D568">
        <f t="shared" si="88"/>
        <v>4</v>
      </c>
      <c r="E568" s="1">
        <f t="shared" si="90"/>
        <v>39513</v>
      </c>
      <c r="F568" s="1">
        <f t="shared" si="92"/>
        <v>39512</v>
      </c>
      <c r="G568" s="1">
        <f t="shared" si="93"/>
        <v>39511</v>
      </c>
      <c r="H568" s="1">
        <f t="shared" si="94"/>
        <v>39510</v>
      </c>
      <c r="I568" s="2">
        <f t="shared" si="95"/>
        <v>105.47</v>
      </c>
      <c r="J568">
        <f t="shared" si="89"/>
        <v>0</v>
      </c>
      <c r="K568" s="2">
        <f t="shared" si="91"/>
        <v>104.28</v>
      </c>
      <c r="L568" s="2">
        <f t="shared" si="96"/>
        <v>105.15</v>
      </c>
      <c r="M568" s="2">
        <f t="shared" si="97"/>
        <v>1.008342922899885</v>
      </c>
      <c r="N568">
        <f t="shared" si="98"/>
        <v>4.2788061087063127</v>
      </c>
    </row>
    <row r="569" spans="1:14" x14ac:dyDescent="0.3">
      <c r="A569" s="1">
        <v>39521</v>
      </c>
      <c r="B569">
        <v>108.74</v>
      </c>
      <c r="D569">
        <f t="shared" si="88"/>
        <v>5</v>
      </c>
      <c r="E569" s="1">
        <f t="shared" si="90"/>
        <v>39514</v>
      </c>
      <c r="F569" s="1">
        <f t="shared" si="92"/>
        <v>39513</v>
      </c>
      <c r="G569" s="1">
        <f t="shared" si="93"/>
        <v>39512</v>
      </c>
      <c r="H569" s="1">
        <f t="shared" si="94"/>
        <v>39511</v>
      </c>
      <c r="I569" s="2">
        <f t="shared" si="95"/>
        <v>105.15</v>
      </c>
      <c r="J569">
        <f t="shared" si="89"/>
        <v>0</v>
      </c>
      <c r="K569" s="2">
        <f t="shared" si="91"/>
        <v>104.28</v>
      </c>
      <c r="L569" s="2">
        <f t="shared" si="96"/>
        <v>105.15</v>
      </c>
      <c r="M569" s="2">
        <f t="shared" si="97"/>
        <v>1.008342922899885</v>
      </c>
      <c r="N569">
        <f t="shared" si="98"/>
        <v>4.1880122652473633</v>
      </c>
    </row>
    <row r="570" spans="1:14" x14ac:dyDescent="0.3">
      <c r="A570" s="1">
        <v>39524</v>
      </c>
      <c r="B570">
        <v>104.23</v>
      </c>
      <c r="D570">
        <f t="shared" si="88"/>
        <v>1</v>
      </c>
      <c r="E570" s="1">
        <f t="shared" si="90"/>
        <v>39517</v>
      </c>
      <c r="F570" s="1">
        <f t="shared" si="92"/>
        <v>39516</v>
      </c>
      <c r="G570" s="1">
        <f t="shared" si="93"/>
        <v>39515</v>
      </c>
      <c r="H570" s="1">
        <f t="shared" si="94"/>
        <v>39514</v>
      </c>
      <c r="I570" s="2">
        <f t="shared" si="95"/>
        <v>106.74</v>
      </c>
      <c r="J570">
        <f t="shared" si="89"/>
        <v>0</v>
      </c>
      <c r="K570" s="2">
        <f t="shared" si="91"/>
        <v>0</v>
      </c>
      <c r="L570" s="2">
        <f t="shared" si="96"/>
        <v>0</v>
      </c>
      <c r="M570" s="2">
        <f t="shared" si="97"/>
        <v>1</v>
      </c>
      <c r="N570">
        <f t="shared" si="98"/>
        <v>-2.3795975154567772</v>
      </c>
    </row>
    <row r="571" spans="1:14" x14ac:dyDescent="0.3">
      <c r="A571" s="1">
        <v>39525</v>
      </c>
      <c r="B571">
        <v>108.5</v>
      </c>
      <c r="D571">
        <f t="shared" si="88"/>
        <v>2</v>
      </c>
      <c r="E571" s="1">
        <f t="shared" si="90"/>
        <v>39518</v>
      </c>
      <c r="F571" s="1">
        <f t="shared" si="92"/>
        <v>39517</v>
      </c>
      <c r="G571" s="1">
        <f t="shared" si="93"/>
        <v>39516</v>
      </c>
      <c r="H571" s="1">
        <f t="shared" si="94"/>
        <v>39515</v>
      </c>
      <c r="I571" s="2">
        <f t="shared" si="95"/>
        <v>107.52</v>
      </c>
      <c r="J571">
        <f t="shared" si="89"/>
        <v>0</v>
      </c>
      <c r="K571" s="2">
        <f t="shared" si="91"/>
        <v>0</v>
      </c>
      <c r="L571" s="2">
        <f t="shared" si="96"/>
        <v>0</v>
      </c>
      <c r="M571" s="2">
        <f t="shared" si="97"/>
        <v>1</v>
      </c>
      <c r="N571">
        <f t="shared" si="98"/>
        <v>0.90732962056749755</v>
      </c>
    </row>
    <row r="572" spans="1:14" x14ac:dyDescent="0.3">
      <c r="A572" s="1">
        <v>39526</v>
      </c>
      <c r="B572">
        <v>102.54</v>
      </c>
      <c r="D572">
        <f t="shared" si="88"/>
        <v>3</v>
      </c>
      <c r="E572" s="1">
        <f t="shared" si="90"/>
        <v>39519</v>
      </c>
      <c r="F572" s="1">
        <f t="shared" si="92"/>
        <v>39518</v>
      </c>
      <c r="G572" s="1">
        <f t="shared" si="93"/>
        <v>39517</v>
      </c>
      <c r="H572" s="1">
        <f t="shared" si="94"/>
        <v>39516</v>
      </c>
      <c r="I572" s="2">
        <f t="shared" si="95"/>
        <v>108.57</v>
      </c>
      <c r="J572">
        <f t="shared" si="89"/>
        <v>0</v>
      </c>
      <c r="K572" s="2">
        <f t="shared" si="91"/>
        <v>0</v>
      </c>
      <c r="L572" s="2">
        <f t="shared" si="96"/>
        <v>0</v>
      </c>
      <c r="M572" s="2">
        <f t="shared" si="97"/>
        <v>1</v>
      </c>
      <c r="N572">
        <f t="shared" si="98"/>
        <v>-5.714215988820607</v>
      </c>
    </row>
    <row r="573" spans="1:14" x14ac:dyDescent="0.3">
      <c r="A573" s="1">
        <v>39527</v>
      </c>
      <c r="B573">
        <v>101.84</v>
      </c>
      <c r="D573">
        <f t="shared" si="88"/>
        <v>4</v>
      </c>
      <c r="E573" s="1">
        <f t="shared" si="90"/>
        <v>39520</v>
      </c>
      <c r="F573" s="1">
        <f t="shared" si="92"/>
        <v>39519</v>
      </c>
      <c r="G573" s="1">
        <f t="shared" si="93"/>
        <v>39518</v>
      </c>
      <c r="H573" s="1">
        <f t="shared" si="94"/>
        <v>39517</v>
      </c>
      <c r="I573" s="2">
        <f t="shared" si="95"/>
        <v>109.17</v>
      </c>
      <c r="J573">
        <f t="shared" si="89"/>
        <v>0</v>
      </c>
      <c r="K573" s="2">
        <f t="shared" si="91"/>
        <v>0</v>
      </c>
      <c r="L573" s="2">
        <f t="shared" si="96"/>
        <v>0</v>
      </c>
      <c r="M573" s="2">
        <f t="shared" si="97"/>
        <v>1</v>
      </c>
      <c r="N573">
        <f t="shared" si="98"/>
        <v>-6.9503346043026992</v>
      </c>
    </row>
    <row r="574" spans="1:14" x14ac:dyDescent="0.3">
      <c r="A574" s="1">
        <v>39531</v>
      </c>
      <c r="B574">
        <v>100.86</v>
      </c>
      <c r="D574">
        <f t="shared" si="88"/>
        <v>1</v>
      </c>
      <c r="E574" s="1">
        <f t="shared" si="90"/>
        <v>39524</v>
      </c>
      <c r="F574" s="1">
        <f t="shared" si="92"/>
        <v>39523</v>
      </c>
      <c r="G574" s="1">
        <f t="shared" si="93"/>
        <v>39522</v>
      </c>
      <c r="H574" s="1">
        <f t="shared" si="94"/>
        <v>39521</v>
      </c>
      <c r="I574" s="2">
        <f t="shared" si="95"/>
        <v>104.23</v>
      </c>
      <c r="J574">
        <f t="shared" si="89"/>
        <v>0</v>
      </c>
      <c r="K574" s="2">
        <f t="shared" si="91"/>
        <v>0</v>
      </c>
      <c r="L574" s="2">
        <f t="shared" si="96"/>
        <v>0</v>
      </c>
      <c r="M574" s="2">
        <f t="shared" si="97"/>
        <v>1</v>
      </c>
      <c r="N574">
        <f t="shared" si="98"/>
        <v>-3.2866579102651743</v>
      </c>
    </row>
    <row r="575" spans="1:14" x14ac:dyDescent="0.3">
      <c r="A575" s="1">
        <v>39532</v>
      </c>
      <c r="B575">
        <v>101.22</v>
      </c>
      <c r="D575">
        <f t="shared" si="88"/>
        <v>2</v>
      </c>
      <c r="E575" s="1">
        <f t="shared" si="90"/>
        <v>39525</v>
      </c>
      <c r="F575" s="1">
        <f t="shared" si="92"/>
        <v>39524</v>
      </c>
      <c r="G575" s="1">
        <f t="shared" si="93"/>
        <v>39523</v>
      </c>
      <c r="H575" s="1">
        <f t="shared" si="94"/>
        <v>39522</v>
      </c>
      <c r="I575" s="2">
        <f t="shared" si="95"/>
        <v>108.5</v>
      </c>
      <c r="J575">
        <f t="shared" si="89"/>
        <v>0</v>
      </c>
      <c r="K575" s="2">
        <f t="shared" si="91"/>
        <v>0</v>
      </c>
      <c r="L575" s="2">
        <f t="shared" si="96"/>
        <v>0</v>
      </c>
      <c r="M575" s="2">
        <f t="shared" si="97"/>
        <v>1</v>
      </c>
      <c r="N575">
        <f t="shared" si="98"/>
        <v>-6.9453807194582344</v>
      </c>
    </row>
    <row r="576" spans="1:14" x14ac:dyDescent="0.3">
      <c r="A576" s="1">
        <v>39533</v>
      </c>
      <c r="B576">
        <v>105.9</v>
      </c>
      <c r="D576">
        <f t="shared" si="88"/>
        <v>3</v>
      </c>
      <c r="E576" s="1">
        <f t="shared" si="90"/>
        <v>39526</v>
      </c>
      <c r="F576" s="1">
        <f t="shared" si="92"/>
        <v>39525</v>
      </c>
      <c r="G576" s="1">
        <f t="shared" si="93"/>
        <v>39524</v>
      </c>
      <c r="H576" s="1">
        <f t="shared" si="94"/>
        <v>39523</v>
      </c>
      <c r="I576" s="2">
        <f t="shared" si="95"/>
        <v>102.54</v>
      </c>
      <c r="J576">
        <f t="shared" si="89"/>
        <v>0</v>
      </c>
      <c r="K576" s="2">
        <f t="shared" si="91"/>
        <v>0</v>
      </c>
      <c r="L576" s="2">
        <f t="shared" si="96"/>
        <v>0</v>
      </c>
      <c r="M576" s="2">
        <f t="shared" si="97"/>
        <v>1</v>
      </c>
      <c r="N576">
        <f t="shared" si="98"/>
        <v>3.2242286251806309</v>
      </c>
    </row>
    <row r="577" spans="1:14" x14ac:dyDescent="0.3">
      <c r="A577" s="1">
        <v>39534</v>
      </c>
      <c r="B577">
        <v>107.58</v>
      </c>
      <c r="D577">
        <f t="shared" si="88"/>
        <v>4</v>
      </c>
      <c r="E577" s="1">
        <f t="shared" si="90"/>
        <v>39527</v>
      </c>
      <c r="F577" s="1">
        <f t="shared" si="92"/>
        <v>39526</v>
      </c>
      <c r="G577" s="1">
        <f t="shared" si="93"/>
        <v>39525</v>
      </c>
      <c r="H577" s="1">
        <f t="shared" si="94"/>
        <v>39524</v>
      </c>
      <c r="I577" s="2">
        <f t="shared" si="95"/>
        <v>101.84</v>
      </c>
      <c r="J577">
        <f t="shared" si="89"/>
        <v>0</v>
      </c>
      <c r="K577" s="2">
        <f t="shared" si="91"/>
        <v>0</v>
      </c>
      <c r="L577" s="2">
        <f t="shared" si="96"/>
        <v>0</v>
      </c>
      <c r="M577" s="2">
        <f t="shared" si="97"/>
        <v>1</v>
      </c>
      <c r="N577">
        <f t="shared" si="98"/>
        <v>5.483180259594544</v>
      </c>
    </row>
    <row r="578" spans="1:14" x14ac:dyDescent="0.3">
      <c r="A578" s="1">
        <v>39535</v>
      </c>
      <c r="B578">
        <v>105.62</v>
      </c>
      <c r="D578">
        <f t="shared" ref="D578:D641" si="99">WEEKDAY(A578,2)</f>
        <v>5</v>
      </c>
      <c r="E578" s="1">
        <f t="shared" si="90"/>
        <v>39528</v>
      </c>
      <c r="F578" s="1">
        <f t="shared" si="92"/>
        <v>39527</v>
      </c>
      <c r="G578" s="1">
        <f t="shared" si="93"/>
        <v>39526</v>
      </c>
      <c r="H578" s="1">
        <f t="shared" si="94"/>
        <v>39525</v>
      </c>
      <c r="I578" s="2">
        <f t="shared" si="95"/>
        <v>101.84</v>
      </c>
      <c r="J578">
        <f t="shared" si="89"/>
        <v>0</v>
      </c>
      <c r="K578" s="2">
        <f t="shared" si="91"/>
        <v>0</v>
      </c>
      <c r="L578" s="2">
        <f t="shared" si="96"/>
        <v>0</v>
      </c>
      <c r="M578" s="2">
        <f t="shared" si="97"/>
        <v>1</v>
      </c>
      <c r="N578">
        <f t="shared" si="98"/>
        <v>3.6444793029635956</v>
      </c>
    </row>
    <row r="579" spans="1:14" x14ac:dyDescent="0.3">
      <c r="A579" s="1">
        <v>39538</v>
      </c>
      <c r="B579">
        <v>101.58</v>
      </c>
      <c r="D579">
        <f t="shared" si="99"/>
        <v>1</v>
      </c>
      <c r="E579" s="1">
        <f t="shared" si="90"/>
        <v>39531</v>
      </c>
      <c r="F579" s="1">
        <f t="shared" si="92"/>
        <v>39530</v>
      </c>
      <c r="G579" s="1">
        <f t="shared" si="93"/>
        <v>39529</v>
      </c>
      <c r="H579" s="1">
        <f t="shared" si="94"/>
        <v>39528</v>
      </c>
      <c r="I579" s="2">
        <f t="shared" si="95"/>
        <v>100.86</v>
      </c>
      <c r="J579">
        <f t="shared" ref="J579:J642" si="100">C578</f>
        <v>0</v>
      </c>
      <c r="K579" s="2">
        <f t="shared" si="91"/>
        <v>0</v>
      </c>
      <c r="L579" s="2">
        <f t="shared" si="96"/>
        <v>0</v>
      </c>
      <c r="M579" s="2">
        <f t="shared" si="97"/>
        <v>1</v>
      </c>
      <c r="N579">
        <f t="shared" si="98"/>
        <v>0.71132487245196385</v>
      </c>
    </row>
    <row r="580" spans="1:14" x14ac:dyDescent="0.3">
      <c r="A580" s="1">
        <v>39539</v>
      </c>
      <c r="B580">
        <v>100.98</v>
      </c>
      <c r="D580">
        <f t="shared" si="99"/>
        <v>2</v>
      </c>
      <c r="E580" s="1">
        <f t="shared" si="90"/>
        <v>39532</v>
      </c>
      <c r="F580" s="1">
        <f t="shared" si="92"/>
        <v>39531</v>
      </c>
      <c r="G580" s="1">
        <f t="shared" si="93"/>
        <v>39530</v>
      </c>
      <c r="H580" s="1">
        <f t="shared" si="94"/>
        <v>39529</v>
      </c>
      <c r="I580" s="2">
        <f t="shared" si="95"/>
        <v>101.22</v>
      </c>
      <c r="J580">
        <f t="shared" si="100"/>
        <v>0</v>
      </c>
      <c r="K580" s="2">
        <f t="shared" si="91"/>
        <v>0</v>
      </c>
      <c r="L580" s="2">
        <f t="shared" si="96"/>
        <v>0</v>
      </c>
      <c r="M580" s="2">
        <f t="shared" si="97"/>
        <v>1</v>
      </c>
      <c r="N580">
        <f t="shared" si="98"/>
        <v>-0.23738883551622852</v>
      </c>
    </row>
    <row r="581" spans="1:14" x14ac:dyDescent="0.3">
      <c r="A581" s="1">
        <v>39540</v>
      </c>
      <c r="B581">
        <v>104.83</v>
      </c>
      <c r="D581">
        <f t="shared" si="99"/>
        <v>3</v>
      </c>
      <c r="E581" s="1">
        <f t="shared" si="90"/>
        <v>39533</v>
      </c>
      <c r="F581" s="1">
        <f t="shared" si="92"/>
        <v>39532</v>
      </c>
      <c r="G581" s="1">
        <f t="shared" si="93"/>
        <v>39531</v>
      </c>
      <c r="H581" s="1">
        <f t="shared" si="94"/>
        <v>39530</v>
      </c>
      <c r="I581" s="2">
        <f t="shared" si="95"/>
        <v>105.9</v>
      </c>
      <c r="J581">
        <f t="shared" si="100"/>
        <v>0</v>
      </c>
      <c r="K581" s="2">
        <f t="shared" si="91"/>
        <v>0</v>
      </c>
      <c r="L581" s="2">
        <f t="shared" si="96"/>
        <v>0</v>
      </c>
      <c r="M581" s="2">
        <f t="shared" si="97"/>
        <v>1</v>
      </c>
      <c r="N581">
        <f t="shared" si="98"/>
        <v>-1.015526214287956</v>
      </c>
    </row>
    <row r="582" spans="1:14" x14ac:dyDescent="0.3">
      <c r="A582" s="1">
        <v>39541</v>
      </c>
      <c r="B582">
        <v>103.83</v>
      </c>
      <c r="D582">
        <f t="shared" si="99"/>
        <v>4</v>
      </c>
      <c r="E582" s="1">
        <f t="shared" si="90"/>
        <v>39534</v>
      </c>
      <c r="F582" s="1">
        <f t="shared" si="92"/>
        <v>39533</v>
      </c>
      <c r="G582" s="1">
        <f t="shared" si="93"/>
        <v>39532</v>
      </c>
      <c r="H582" s="1">
        <f t="shared" si="94"/>
        <v>39531</v>
      </c>
      <c r="I582" s="2">
        <f t="shared" si="95"/>
        <v>107.58</v>
      </c>
      <c r="J582">
        <f t="shared" si="100"/>
        <v>0</v>
      </c>
      <c r="K582" s="2">
        <f t="shared" si="91"/>
        <v>0</v>
      </c>
      <c r="L582" s="2">
        <f t="shared" si="96"/>
        <v>0</v>
      </c>
      <c r="M582" s="2">
        <f t="shared" si="97"/>
        <v>1</v>
      </c>
      <c r="N582">
        <f t="shared" si="98"/>
        <v>-3.5479810529733959</v>
      </c>
    </row>
    <row r="583" spans="1:14" x14ac:dyDescent="0.3">
      <c r="A583" s="1">
        <v>39542</v>
      </c>
      <c r="B583">
        <v>106.23</v>
      </c>
      <c r="D583">
        <f t="shared" si="99"/>
        <v>5</v>
      </c>
      <c r="E583" s="1">
        <f t="shared" ref="E583:E646" si="101">A583-7</f>
        <v>39535</v>
      </c>
      <c r="F583" s="1">
        <f t="shared" si="92"/>
        <v>39534</v>
      </c>
      <c r="G583" s="1">
        <f t="shared" si="93"/>
        <v>39533</v>
      </c>
      <c r="H583" s="1">
        <f t="shared" si="94"/>
        <v>39532</v>
      </c>
      <c r="I583" s="2">
        <f t="shared" si="95"/>
        <v>105.62</v>
      </c>
      <c r="J583">
        <f t="shared" si="100"/>
        <v>0</v>
      </c>
      <c r="K583" s="2">
        <f t="shared" ref="K583:K646" si="102">SUMIFS($J$2:$J$3507,$A$2:$A$3507,"&gt;"&amp;E583,$A$2:$A$3507,"&lt;="&amp;A583)</f>
        <v>0</v>
      </c>
      <c r="L583" s="2">
        <f t="shared" si="96"/>
        <v>0</v>
      </c>
      <c r="M583" s="2">
        <f t="shared" si="97"/>
        <v>1</v>
      </c>
      <c r="N583">
        <f t="shared" si="98"/>
        <v>0.57588075131349603</v>
      </c>
    </row>
    <row r="584" spans="1:14" x14ac:dyDescent="0.3">
      <c r="A584" s="1">
        <v>39545</v>
      </c>
      <c r="B584">
        <v>109.09</v>
      </c>
      <c r="D584">
        <f t="shared" si="99"/>
        <v>1</v>
      </c>
      <c r="E584" s="1">
        <f t="shared" si="101"/>
        <v>39538</v>
      </c>
      <c r="F584" s="1">
        <f t="shared" ref="F584:F647" si="103">E584-1</f>
        <v>39537</v>
      </c>
      <c r="G584" s="1">
        <f t="shared" ref="G584:G647" si="104">E584-2</f>
        <v>39536</v>
      </c>
      <c r="H584" s="1">
        <f t="shared" ref="H584:H647" si="105">E584-3</f>
        <v>39535</v>
      </c>
      <c r="I584" s="2">
        <f t="shared" ref="I584:I647" si="106">IF(SUMIFS($B$2:$B$3507,$A$2:$A$3507,"="&amp;E584)=0,IF(SUMIFS($B$2:$B$3507,$A$2:$A$3507,"="&amp;F584)=0,IF(SUMIFS($B$2:$B$3507,$A$2:$A$3507,"="&amp;G584)=0,SUMIFS($B$2:$B$3507,$A$2:$A$3507,"="&amp;H584),SUMIFS($B$2:$B$3507,$A$2:$A$3507,"="&amp;G584)),SUMIFS($B$2:$B$3507,$A$2:$A$3507,"="&amp;F584)),SUMIFS($B$2:$B$3507,$A$2:$A$3507,"="&amp;E584))</f>
        <v>101.58</v>
      </c>
      <c r="J584">
        <f t="shared" si="100"/>
        <v>0</v>
      </c>
      <c r="K584" s="2">
        <f t="shared" si="102"/>
        <v>0</v>
      </c>
      <c r="L584" s="2">
        <f t="shared" ref="L584:L647" si="107">IF(K584&lt;&gt;0,LOOKUP(K584,C578:C584,B578:B584),0)</f>
        <v>0</v>
      </c>
      <c r="M584" s="2">
        <f t="shared" si="97"/>
        <v>1</v>
      </c>
      <c r="N584">
        <f t="shared" si="98"/>
        <v>7.1326564236566501</v>
      </c>
    </row>
    <row r="585" spans="1:14" x14ac:dyDescent="0.3">
      <c r="A585" s="1">
        <v>39546</v>
      </c>
      <c r="B585">
        <v>108.5</v>
      </c>
      <c r="D585">
        <f t="shared" si="99"/>
        <v>2</v>
      </c>
      <c r="E585" s="1">
        <f t="shared" si="101"/>
        <v>39539</v>
      </c>
      <c r="F585" s="1">
        <f t="shared" si="103"/>
        <v>39538</v>
      </c>
      <c r="G585" s="1">
        <f t="shared" si="104"/>
        <v>39537</v>
      </c>
      <c r="H585" s="1">
        <f t="shared" si="105"/>
        <v>39536</v>
      </c>
      <c r="I585" s="2">
        <f t="shared" si="106"/>
        <v>100.98</v>
      </c>
      <c r="J585">
        <f t="shared" si="100"/>
        <v>0</v>
      </c>
      <c r="K585" s="2">
        <f t="shared" si="102"/>
        <v>0</v>
      </c>
      <c r="L585" s="2">
        <f t="shared" si="107"/>
        <v>0</v>
      </c>
      <c r="M585" s="2">
        <f t="shared" ref="M585:M648" si="108">IF(K585&lt;&gt;0,L585/K585,1)</f>
        <v>1</v>
      </c>
      <c r="N585">
        <f t="shared" ref="N585:N648" si="109">LN(B585*M585/I585)*100</f>
        <v>7.1827695549744481</v>
      </c>
    </row>
    <row r="586" spans="1:14" x14ac:dyDescent="0.3">
      <c r="A586" s="1">
        <v>39547</v>
      </c>
      <c r="B586">
        <v>110.87</v>
      </c>
      <c r="C586">
        <v>110.19</v>
      </c>
      <c r="D586">
        <f t="shared" si="99"/>
        <v>3</v>
      </c>
      <c r="E586" s="1">
        <f t="shared" si="101"/>
        <v>39540</v>
      </c>
      <c r="F586" s="1">
        <f t="shared" si="103"/>
        <v>39539</v>
      </c>
      <c r="G586" s="1">
        <f t="shared" si="104"/>
        <v>39538</v>
      </c>
      <c r="H586" s="1">
        <f t="shared" si="105"/>
        <v>39537</v>
      </c>
      <c r="I586" s="2">
        <f t="shared" si="106"/>
        <v>104.83</v>
      </c>
      <c r="J586">
        <f t="shared" si="100"/>
        <v>0</v>
      </c>
      <c r="K586" s="2">
        <f t="shared" si="102"/>
        <v>0</v>
      </c>
      <c r="L586" s="2">
        <f t="shared" si="107"/>
        <v>0</v>
      </c>
      <c r="M586" s="2">
        <f t="shared" si="108"/>
        <v>1</v>
      </c>
      <c r="N586">
        <f t="shared" si="109"/>
        <v>5.6018353319778988</v>
      </c>
    </row>
    <row r="587" spans="1:14" x14ac:dyDescent="0.3">
      <c r="A587" s="1">
        <v>39548</v>
      </c>
      <c r="B587">
        <v>109.57</v>
      </c>
      <c r="D587">
        <f t="shared" si="99"/>
        <v>4</v>
      </c>
      <c r="E587" s="1">
        <f t="shared" si="101"/>
        <v>39541</v>
      </c>
      <c r="F587" s="1">
        <f t="shared" si="103"/>
        <v>39540</v>
      </c>
      <c r="G587" s="1">
        <f t="shared" si="104"/>
        <v>39539</v>
      </c>
      <c r="H587" s="1">
        <f t="shared" si="105"/>
        <v>39538</v>
      </c>
      <c r="I587" s="2">
        <f t="shared" si="106"/>
        <v>103.83</v>
      </c>
      <c r="J587">
        <f t="shared" si="100"/>
        <v>110.19</v>
      </c>
      <c r="K587" s="2">
        <f t="shared" si="102"/>
        <v>110.19</v>
      </c>
      <c r="L587" s="2">
        <f t="shared" si="107"/>
        <v>110.87</v>
      </c>
      <c r="M587" s="2">
        <f t="shared" si="108"/>
        <v>1.0061711589073419</v>
      </c>
      <c r="N587">
        <f t="shared" si="109"/>
        <v>5.9960863386513878</v>
      </c>
    </row>
    <row r="588" spans="1:14" x14ac:dyDescent="0.3">
      <c r="A588" s="1">
        <v>39549</v>
      </c>
      <c r="B588">
        <v>109.71</v>
      </c>
      <c r="D588">
        <f t="shared" si="99"/>
        <v>5</v>
      </c>
      <c r="E588" s="1">
        <f t="shared" si="101"/>
        <v>39542</v>
      </c>
      <c r="F588" s="1">
        <f t="shared" si="103"/>
        <v>39541</v>
      </c>
      <c r="G588" s="1">
        <f t="shared" si="104"/>
        <v>39540</v>
      </c>
      <c r="H588" s="1">
        <f t="shared" si="105"/>
        <v>39539</v>
      </c>
      <c r="I588" s="2">
        <f t="shared" si="106"/>
        <v>106.23</v>
      </c>
      <c r="J588">
        <f t="shared" si="100"/>
        <v>0</v>
      </c>
      <c r="K588" s="2">
        <f t="shared" si="102"/>
        <v>110.19</v>
      </c>
      <c r="L588" s="2">
        <f t="shared" si="107"/>
        <v>110.87</v>
      </c>
      <c r="M588" s="2">
        <f t="shared" si="108"/>
        <v>1.0061711589073419</v>
      </c>
      <c r="N588">
        <f t="shared" si="109"/>
        <v>3.838616132205197</v>
      </c>
    </row>
    <row r="589" spans="1:14" x14ac:dyDescent="0.3">
      <c r="A589" s="1">
        <v>39552</v>
      </c>
      <c r="B589">
        <v>111.17</v>
      </c>
      <c r="D589">
        <f t="shared" si="99"/>
        <v>1</v>
      </c>
      <c r="E589" s="1">
        <f t="shared" si="101"/>
        <v>39545</v>
      </c>
      <c r="F589" s="1">
        <f t="shared" si="103"/>
        <v>39544</v>
      </c>
      <c r="G589" s="1">
        <f t="shared" si="104"/>
        <v>39543</v>
      </c>
      <c r="H589" s="1">
        <f t="shared" si="105"/>
        <v>39542</v>
      </c>
      <c r="I589" s="2">
        <f t="shared" si="106"/>
        <v>109.09</v>
      </c>
      <c r="J589">
        <f t="shared" si="100"/>
        <v>0</v>
      </c>
      <c r="K589" s="2">
        <f t="shared" si="102"/>
        <v>110.19</v>
      </c>
      <c r="L589" s="2">
        <f t="shared" si="107"/>
        <v>110.87</v>
      </c>
      <c r="M589" s="2">
        <f t="shared" si="108"/>
        <v>1.0061711589073419</v>
      </c>
      <c r="N589">
        <f t="shared" si="109"/>
        <v>2.5039526920432693</v>
      </c>
    </row>
    <row r="590" spans="1:14" x14ac:dyDescent="0.3">
      <c r="A590" s="1">
        <v>39553</v>
      </c>
      <c r="B590">
        <v>113.22</v>
      </c>
      <c r="D590">
        <f t="shared" si="99"/>
        <v>2</v>
      </c>
      <c r="E590" s="1">
        <f t="shared" si="101"/>
        <v>39546</v>
      </c>
      <c r="F590" s="1">
        <f t="shared" si="103"/>
        <v>39545</v>
      </c>
      <c r="G590" s="1">
        <f t="shared" si="104"/>
        <v>39544</v>
      </c>
      <c r="H590" s="1">
        <f t="shared" si="105"/>
        <v>39543</v>
      </c>
      <c r="I590" s="2">
        <f t="shared" si="106"/>
        <v>108.5</v>
      </c>
      <c r="J590">
        <f t="shared" si="100"/>
        <v>0</v>
      </c>
      <c r="K590" s="2">
        <f t="shared" si="102"/>
        <v>110.19</v>
      </c>
      <c r="L590" s="2">
        <f t="shared" si="107"/>
        <v>110.87</v>
      </c>
      <c r="M590" s="2">
        <f t="shared" si="108"/>
        <v>1.0061711589073419</v>
      </c>
      <c r="N590">
        <f t="shared" si="109"/>
        <v>4.8734850912574155</v>
      </c>
    </row>
    <row r="591" spans="1:14" x14ac:dyDescent="0.3">
      <c r="A591" s="1">
        <v>39554</v>
      </c>
      <c r="B591">
        <v>114.45</v>
      </c>
      <c r="D591">
        <f t="shared" si="99"/>
        <v>3</v>
      </c>
      <c r="E591" s="1">
        <f t="shared" si="101"/>
        <v>39547</v>
      </c>
      <c r="F591" s="1">
        <f t="shared" si="103"/>
        <v>39546</v>
      </c>
      <c r="G591" s="1">
        <f t="shared" si="104"/>
        <v>39545</v>
      </c>
      <c r="H591" s="1">
        <f t="shared" si="105"/>
        <v>39544</v>
      </c>
      <c r="I591" s="2">
        <f t="shared" si="106"/>
        <v>110.87</v>
      </c>
      <c r="J591">
        <f t="shared" si="100"/>
        <v>0</v>
      </c>
      <c r="K591" s="2">
        <f t="shared" si="102"/>
        <v>110.19</v>
      </c>
      <c r="L591" s="2">
        <f t="shared" si="107"/>
        <v>110.87</v>
      </c>
      <c r="M591" s="2">
        <f t="shared" si="108"/>
        <v>1.0061711589073419</v>
      </c>
      <c r="N591">
        <f t="shared" si="109"/>
        <v>3.7931897898889932</v>
      </c>
    </row>
    <row r="592" spans="1:14" x14ac:dyDescent="0.3">
      <c r="A592" s="1">
        <v>39555</v>
      </c>
      <c r="B592">
        <v>114.45</v>
      </c>
      <c r="D592">
        <f t="shared" si="99"/>
        <v>4</v>
      </c>
      <c r="E592" s="1">
        <f t="shared" si="101"/>
        <v>39548</v>
      </c>
      <c r="F592" s="1">
        <f t="shared" si="103"/>
        <v>39547</v>
      </c>
      <c r="G592" s="1">
        <f t="shared" si="104"/>
        <v>39546</v>
      </c>
      <c r="H592" s="1">
        <f t="shared" si="105"/>
        <v>39545</v>
      </c>
      <c r="I592" s="2">
        <f t="shared" si="106"/>
        <v>109.57</v>
      </c>
      <c r="J592">
        <f t="shared" si="100"/>
        <v>0</v>
      </c>
      <c r="K592" s="2">
        <f t="shared" si="102"/>
        <v>0</v>
      </c>
      <c r="L592" s="2">
        <f t="shared" si="107"/>
        <v>0</v>
      </c>
      <c r="M592" s="2">
        <f t="shared" si="108"/>
        <v>1</v>
      </c>
      <c r="N592">
        <f t="shared" si="109"/>
        <v>4.3574431981273873</v>
      </c>
    </row>
    <row r="593" spans="1:14" x14ac:dyDescent="0.3">
      <c r="A593" s="1">
        <v>39556</v>
      </c>
      <c r="B593">
        <v>116.16</v>
      </c>
      <c r="D593">
        <f t="shared" si="99"/>
        <v>5</v>
      </c>
      <c r="E593" s="1">
        <f t="shared" si="101"/>
        <v>39549</v>
      </c>
      <c r="F593" s="1">
        <f t="shared" si="103"/>
        <v>39548</v>
      </c>
      <c r="G593" s="1">
        <f t="shared" si="104"/>
        <v>39547</v>
      </c>
      <c r="H593" s="1">
        <f t="shared" si="105"/>
        <v>39546</v>
      </c>
      <c r="I593" s="2">
        <f t="shared" si="106"/>
        <v>109.71</v>
      </c>
      <c r="J593">
        <f t="shared" si="100"/>
        <v>0</v>
      </c>
      <c r="K593" s="2">
        <f t="shared" si="102"/>
        <v>0</v>
      </c>
      <c r="L593" s="2">
        <f t="shared" si="107"/>
        <v>0</v>
      </c>
      <c r="M593" s="2">
        <f t="shared" si="108"/>
        <v>1</v>
      </c>
      <c r="N593">
        <f t="shared" si="109"/>
        <v>5.7128030247086476</v>
      </c>
    </row>
    <row r="594" spans="1:14" x14ac:dyDescent="0.3">
      <c r="A594" s="1">
        <v>39559</v>
      </c>
      <c r="B594">
        <v>116.63</v>
      </c>
      <c r="D594">
        <f t="shared" si="99"/>
        <v>1</v>
      </c>
      <c r="E594" s="1">
        <f t="shared" si="101"/>
        <v>39552</v>
      </c>
      <c r="F594" s="1">
        <f t="shared" si="103"/>
        <v>39551</v>
      </c>
      <c r="G594" s="1">
        <f t="shared" si="104"/>
        <v>39550</v>
      </c>
      <c r="H594" s="1">
        <f t="shared" si="105"/>
        <v>39549</v>
      </c>
      <c r="I594" s="2">
        <f t="shared" si="106"/>
        <v>111.17</v>
      </c>
      <c r="J594">
        <f t="shared" si="100"/>
        <v>0</v>
      </c>
      <c r="K594" s="2">
        <f t="shared" si="102"/>
        <v>0</v>
      </c>
      <c r="L594" s="2">
        <f t="shared" si="107"/>
        <v>0</v>
      </c>
      <c r="M594" s="2">
        <f t="shared" si="108"/>
        <v>1</v>
      </c>
      <c r="N594">
        <f t="shared" si="109"/>
        <v>4.7945969457434856</v>
      </c>
    </row>
    <row r="595" spans="1:14" x14ac:dyDescent="0.3">
      <c r="A595" s="1">
        <v>39560</v>
      </c>
      <c r="B595">
        <v>118.07</v>
      </c>
      <c r="D595">
        <f t="shared" si="99"/>
        <v>2</v>
      </c>
      <c r="E595" s="1">
        <f t="shared" si="101"/>
        <v>39553</v>
      </c>
      <c r="F595" s="1">
        <f t="shared" si="103"/>
        <v>39552</v>
      </c>
      <c r="G595" s="1">
        <f t="shared" si="104"/>
        <v>39551</v>
      </c>
      <c r="H595" s="1">
        <f t="shared" si="105"/>
        <v>39550</v>
      </c>
      <c r="I595" s="2">
        <f t="shared" si="106"/>
        <v>113.22</v>
      </c>
      <c r="J595">
        <f t="shared" si="100"/>
        <v>0</v>
      </c>
      <c r="K595" s="2">
        <f t="shared" si="102"/>
        <v>0</v>
      </c>
      <c r="L595" s="2">
        <f t="shared" si="107"/>
        <v>0</v>
      </c>
      <c r="M595" s="2">
        <f t="shared" si="108"/>
        <v>1</v>
      </c>
      <c r="N595">
        <f t="shared" si="109"/>
        <v>4.1944840310504521</v>
      </c>
    </row>
    <row r="596" spans="1:14" x14ac:dyDescent="0.3">
      <c r="A596" s="1">
        <v>39561</v>
      </c>
      <c r="B596">
        <v>118.3</v>
      </c>
      <c r="D596">
        <f t="shared" si="99"/>
        <v>3</v>
      </c>
      <c r="E596" s="1">
        <f t="shared" si="101"/>
        <v>39554</v>
      </c>
      <c r="F596" s="1">
        <f t="shared" si="103"/>
        <v>39553</v>
      </c>
      <c r="G596" s="1">
        <f t="shared" si="104"/>
        <v>39552</v>
      </c>
      <c r="H596" s="1">
        <f t="shared" si="105"/>
        <v>39551</v>
      </c>
      <c r="I596" s="2">
        <f t="shared" si="106"/>
        <v>114.45</v>
      </c>
      <c r="J596">
        <f t="shared" si="100"/>
        <v>0</v>
      </c>
      <c r="K596" s="2">
        <f t="shared" si="102"/>
        <v>0</v>
      </c>
      <c r="L596" s="2">
        <f t="shared" si="107"/>
        <v>0</v>
      </c>
      <c r="M596" s="2">
        <f t="shared" si="108"/>
        <v>1</v>
      </c>
      <c r="N596">
        <f t="shared" si="109"/>
        <v>3.3085724585765268</v>
      </c>
    </row>
    <row r="597" spans="1:14" x14ac:dyDescent="0.3">
      <c r="A597" s="1">
        <v>39562</v>
      </c>
      <c r="B597">
        <v>116.06</v>
      </c>
      <c r="D597">
        <f t="shared" si="99"/>
        <v>4</v>
      </c>
      <c r="E597" s="1">
        <f t="shared" si="101"/>
        <v>39555</v>
      </c>
      <c r="F597" s="1">
        <f t="shared" si="103"/>
        <v>39554</v>
      </c>
      <c r="G597" s="1">
        <f t="shared" si="104"/>
        <v>39553</v>
      </c>
      <c r="H597" s="1">
        <f t="shared" si="105"/>
        <v>39552</v>
      </c>
      <c r="I597" s="2">
        <f t="shared" si="106"/>
        <v>114.45</v>
      </c>
      <c r="J597">
        <f t="shared" si="100"/>
        <v>0</v>
      </c>
      <c r="K597" s="2">
        <f t="shared" si="102"/>
        <v>0</v>
      </c>
      <c r="L597" s="2">
        <f t="shared" si="107"/>
        <v>0</v>
      </c>
      <c r="M597" s="2">
        <f t="shared" si="108"/>
        <v>1</v>
      </c>
      <c r="N597">
        <f t="shared" si="109"/>
        <v>1.3969252363886537</v>
      </c>
    </row>
    <row r="598" spans="1:14" x14ac:dyDescent="0.3">
      <c r="A598" s="1">
        <v>39563</v>
      </c>
      <c r="B598">
        <v>118.52</v>
      </c>
      <c r="D598">
        <f t="shared" si="99"/>
        <v>5</v>
      </c>
      <c r="E598" s="1">
        <f t="shared" si="101"/>
        <v>39556</v>
      </c>
      <c r="F598" s="1">
        <f t="shared" si="103"/>
        <v>39555</v>
      </c>
      <c r="G598" s="1">
        <f t="shared" si="104"/>
        <v>39554</v>
      </c>
      <c r="H598" s="1">
        <f t="shared" si="105"/>
        <v>39553</v>
      </c>
      <c r="I598" s="2">
        <f t="shared" si="106"/>
        <v>116.16</v>
      </c>
      <c r="J598">
        <f t="shared" si="100"/>
        <v>0</v>
      </c>
      <c r="K598" s="2">
        <f t="shared" si="102"/>
        <v>0</v>
      </c>
      <c r="L598" s="2">
        <f t="shared" si="107"/>
        <v>0</v>
      </c>
      <c r="M598" s="2">
        <f t="shared" si="108"/>
        <v>1</v>
      </c>
      <c r="N598">
        <f t="shared" si="109"/>
        <v>2.0113171628878583</v>
      </c>
    </row>
    <row r="599" spans="1:14" x14ac:dyDescent="0.3">
      <c r="A599" s="1">
        <v>39566</v>
      </c>
      <c r="B599">
        <v>118.75</v>
      </c>
      <c r="D599">
        <f t="shared" si="99"/>
        <v>1</v>
      </c>
      <c r="E599" s="1">
        <f t="shared" si="101"/>
        <v>39559</v>
      </c>
      <c r="F599" s="1">
        <f t="shared" si="103"/>
        <v>39558</v>
      </c>
      <c r="G599" s="1">
        <f t="shared" si="104"/>
        <v>39557</v>
      </c>
      <c r="H599" s="1">
        <f t="shared" si="105"/>
        <v>39556</v>
      </c>
      <c r="I599" s="2">
        <f t="shared" si="106"/>
        <v>116.63</v>
      </c>
      <c r="J599">
        <f t="shared" si="100"/>
        <v>0</v>
      </c>
      <c r="K599" s="2">
        <f t="shared" si="102"/>
        <v>0</v>
      </c>
      <c r="L599" s="2">
        <f t="shared" si="107"/>
        <v>0</v>
      </c>
      <c r="M599" s="2">
        <f t="shared" si="108"/>
        <v>1</v>
      </c>
      <c r="N599">
        <f t="shared" si="109"/>
        <v>1.8013912211792031</v>
      </c>
    </row>
    <row r="600" spans="1:14" x14ac:dyDescent="0.3">
      <c r="A600" s="1">
        <v>39567</v>
      </c>
      <c r="B600">
        <v>115.63</v>
      </c>
      <c r="D600">
        <f t="shared" si="99"/>
        <v>2</v>
      </c>
      <c r="E600" s="1">
        <f t="shared" si="101"/>
        <v>39560</v>
      </c>
      <c r="F600" s="1">
        <f t="shared" si="103"/>
        <v>39559</v>
      </c>
      <c r="G600" s="1">
        <f t="shared" si="104"/>
        <v>39558</v>
      </c>
      <c r="H600" s="1">
        <f t="shared" si="105"/>
        <v>39557</v>
      </c>
      <c r="I600" s="2">
        <f t="shared" si="106"/>
        <v>118.07</v>
      </c>
      <c r="J600">
        <f t="shared" si="100"/>
        <v>0</v>
      </c>
      <c r="K600" s="2">
        <f t="shared" si="102"/>
        <v>0</v>
      </c>
      <c r="L600" s="2">
        <f t="shared" si="107"/>
        <v>0</v>
      </c>
      <c r="M600" s="2">
        <f t="shared" si="108"/>
        <v>1</v>
      </c>
      <c r="N600">
        <f t="shared" si="109"/>
        <v>-2.088223077814789</v>
      </c>
    </row>
    <row r="601" spans="1:14" x14ac:dyDescent="0.3">
      <c r="A601" s="1">
        <v>39568</v>
      </c>
      <c r="B601">
        <v>113.46</v>
      </c>
      <c r="D601">
        <f t="shared" si="99"/>
        <v>3</v>
      </c>
      <c r="E601" s="1">
        <f t="shared" si="101"/>
        <v>39561</v>
      </c>
      <c r="F601" s="1">
        <f t="shared" si="103"/>
        <v>39560</v>
      </c>
      <c r="G601" s="1">
        <f t="shared" si="104"/>
        <v>39559</v>
      </c>
      <c r="H601" s="1">
        <f t="shared" si="105"/>
        <v>39558</v>
      </c>
      <c r="I601" s="2">
        <f t="shared" si="106"/>
        <v>118.3</v>
      </c>
      <c r="J601">
        <f t="shared" si="100"/>
        <v>0</v>
      </c>
      <c r="K601" s="2">
        <f t="shared" si="102"/>
        <v>0</v>
      </c>
      <c r="L601" s="2">
        <f t="shared" si="107"/>
        <v>0</v>
      </c>
      <c r="M601" s="2">
        <f t="shared" si="108"/>
        <v>1</v>
      </c>
      <c r="N601">
        <f t="shared" si="109"/>
        <v>-4.1773419085920054</v>
      </c>
    </row>
    <row r="602" spans="1:14" x14ac:dyDescent="0.3">
      <c r="A602" s="1">
        <v>39569</v>
      </c>
      <c r="B602">
        <v>112.52</v>
      </c>
      <c r="D602">
        <f t="shared" si="99"/>
        <v>4</v>
      </c>
      <c r="E602" s="1">
        <f t="shared" si="101"/>
        <v>39562</v>
      </c>
      <c r="F602" s="1">
        <f t="shared" si="103"/>
        <v>39561</v>
      </c>
      <c r="G602" s="1">
        <f t="shared" si="104"/>
        <v>39560</v>
      </c>
      <c r="H602" s="1">
        <f t="shared" si="105"/>
        <v>39559</v>
      </c>
      <c r="I602" s="2">
        <f t="shared" si="106"/>
        <v>116.06</v>
      </c>
      <c r="J602">
        <f t="shared" si="100"/>
        <v>0</v>
      </c>
      <c r="K602" s="2">
        <f t="shared" si="102"/>
        <v>0</v>
      </c>
      <c r="L602" s="2">
        <f t="shared" si="107"/>
        <v>0</v>
      </c>
      <c r="M602" s="2">
        <f t="shared" si="108"/>
        <v>1</v>
      </c>
      <c r="N602">
        <f t="shared" si="109"/>
        <v>-3.0976315140806157</v>
      </c>
    </row>
    <row r="603" spans="1:14" x14ac:dyDescent="0.3">
      <c r="A603" s="1">
        <v>39570</v>
      </c>
      <c r="B603">
        <v>116.32</v>
      </c>
      <c r="D603">
        <f t="shared" si="99"/>
        <v>5</v>
      </c>
      <c r="E603" s="1">
        <f t="shared" si="101"/>
        <v>39563</v>
      </c>
      <c r="F603" s="1">
        <f t="shared" si="103"/>
        <v>39562</v>
      </c>
      <c r="G603" s="1">
        <f t="shared" si="104"/>
        <v>39561</v>
      </c>
      <c r="H603" s="1">
        <f t="shared" si="105"/>
        <v>39560</v>
      </c>
      <c r="I603" s="2">
        <f t="shared" si="106"/>
        <v>118.52</v>
      </c>
      <c r="J603">
        <f t="shared" si="100"/>
        <v>0</v>
      </c>
      <c r="K603" s="2">
        <f t="shared" si="102"/>
        <v>0</v>
      </c>
      <c r="L603" s="2">
        <f t="shared" si="107"/>
        <v>0</v>
      </c>
      <c r="M603" s="2">
        <f t="shared" si="108"/>
        <v>1</v>
      </c>
      <c r="N603">
        <f t="shared" si="109"/>
        <v>-1.8736708920155296</v>
      </c>
    </row>
    <row r="604" spans="1:14" x14ac:dyDescent="0.3">
      <c r="A604" s="1">
        <v>39573</v>
      </c>
      <c r="B604">
        <v>119.97</v>
      </c>
      <c r="D604">
        <f t="shared" si="99"/>
        <v>1</v>
      </c>
      <c r="E604" s="1">
        <f t="shared" si="101"/>
        <v>39566</v>
      </c>
      <c r="F604" s="1">
        <f t="shared" si="103"/>
        <v>39565</v>
      </c>
      <c r="G604" s="1">
        <f t="shared" si="104"/>
        <v>39564</v>
      </c>
      <c r="H604" s="1">
        <f t="shared" si="105"/>
        <v>39563</v>
      </c>
      <c r="I604" s="2">
        <f t="shared" si="106"/>
        <v>118.75</v>
      </c>
      <c r="J604">
        <f t="shared" si="100"/>
        <v>0</v>
      </c>
      <c r="K604" s="2">
        <f t="shared" si="102"/>
        <v>0</v>
      </c>
      <c r="L604" s="2">
        <f t="shared" si="107"/>
        <v>0</v>
      </c>
      <c r="M604" s="2">
        <f t="shared" si="108"/>
        <v>1</v>
      </c>
      <c r="N604">
        <f t="shared" si="109"/>
        <v>1.0221268612085992</v>
      </c>
    </row>
    <row r="605" spans="1:14" x14ac:dyDescent="0.3">
      <c r="A605" s="1">
        <v>39574</v>
      </c>
      <c r="B605">
        <v>121.84</v>
      </c>
      <c r="D605">
        <f t="shared" si="99"/>
        <v>2</v>
      </c>
      <c r="E605" s="1">
        <f t="shared" si="101"/>
        <v>39567</v>
      </c>
      <c r="F605" s="1">
        <f t="shared" si="103"/>
        <v>39566</v>
      </c>
      <c r="G605" s="1">
        <f t="shared" si="104"/>
        <v>39565</v>
      </c>
      <c r="H605" s="1">
        <f t="shared" si="105"/>
        <v>39564</v>
      </c>
      <c r="I605" s="2">
        <f t="shared" si="106"/>
        <v>115.63</v>
      </c>
      <c r="J605">
        <f t="shared" si="100"/>
        <v>0</v>
      </c>
      <c r="K605" s="2">
        <f t="shared" si="102"/>
        <v>0</v>
      </c>
      <c r="L605" s="2">
        <f t="shared" si="107"/>
        <v>0</v>
      </c>
      <c r="M605" s="2">
        <f t="shared" si="108"/>
        <v>1</v>
      </c>
      <c r="N605">
        <f t="shared" si="109"/>
        <v>5.231327044603594</v>
      </c>
    </row>
    <row r="606" spans="1:14" x14ac:dyDescent="0.3">
      <c r="A606" s="1">
        <v>39575</v>
      </c>
      <c r="B606">
        <v>123.53</v>
      </c>
      <c r="D606">
        <f t="shared" si="99"/>
        <v>3</v>
      </c>
      <c r="E606" s="1">
        <f t="shared" si="101"/>
        <v>39568</v>
      </c>
      <c r="F606" s="1">
        <f t="shared" si="103"/>
        <v>39567</v>
      </c>
      <c r="G606" s="1">
        <f t="shared" si="104"/>
        <v>39566</v>
      </c>
      <c r="H606" s="1">
        <f t="shared" si="105"/>
        <v>39565</v>
      </c>
      <c r="I606" s="2">
        <f t="shared" si="106"/>
        <v>113.46</v>
      </c>
      <c r="J606">
        <f t="shared" si="100"/>
        <v>0</v>
      </c>
      <c r="K606" s="2">
        <f t="shared" si="102"/>
        <v>0</v>
      </c>
      <c r="L606" s="2">
        <f t="shared" si="107"/>
        <v>0</v>
      </c>
      <c r="M606" s="2">
        <f t="shared" si="108"/>
        <v>1</v>
      </c>
      <c r="N606">
        <f t="shared" si="109"/>
        <v>8.503368965030127</v>
      </c>
    </row>
    <row r="607" spans="1:14" x14ac:dyDescent="0.3">
      <c r="A607" s="1">
        <v>39576</v>
      </c>
      <c r="B607">
        <v>123.69</v>
      </c>
      <c r="D607">
        <f t="shared" si="99"/>
        <v>4</v>
      </c>
      <c r="E607" s="1">
        <f t="shared" si="101"/>
        <v>39569</v>
      </c>
      <c r="F607" s="1">
        <f t="shared" si="103"/>
        <v>39568</v>
      </c>
      <c r="G607" s="1">
        <f t="shared" si="104"/>
        <v>39567</v>
      </c>
      <c r="H607" s="1">
        <f t="shared" si="105"/>
        <v>39566</v>
      </c>
      <c r="I607" s="2">
        <f t="shared" si="106"/>
        <v>112.52</v>
      </c>
      <c r="J607">
        <f t="shared" si="100"/>
        <v>0</v>
      </c>
      <c r="K607" s="2">
        <f t="shared" si="102"/>
        <v>0</v>
      </c>
      <c r="L607" s="2">
        <f t="shared" si="107"/>
        <v>0</v>
      </c>
      <c r="M607" s="2">
        <f t="shared" si="108"/>
        <v>1</v>
      </c>
      <c r="N607">
        <f t="shared" si="109"/>
        <v>9.46474517652622</v>
      </c>
    </row>
    <row r="608" spans="1:14" x14ac:dyDescent="0.3">
      <c r="A608" s="1">
        <v>39577</v>
      </c>
      <c r="B608">
        <v>125.96</v>
      </c>
      <c r="C608">
        <v>126</v>
      </c>
      <c r="D608">
        <f t="shared" si="99"/>
        <v>5</v>
      </c>
      <c r="E608" s="1">
        <f t="shared" si="101"/>
        <v>39570</v>
      </c>
      <c r="F608" s="1">
        <f t="shared" si="103"/>
        <v>39569</v>
      </c>
      <c r="G608" s="1">
        <f t="shared" si="104"/>
        <v>39568</v>
      </c>
      <c r="H608" s="1">
        <f t="shared" si="105"/>
        <v>39567</v>
      </c>
      <c r="I608" s="2">
        <f t="shared" si="106"/>
        <v>116.32</v>
      </c>
      <c r="J608">
        <f t="shared" si="100"/>
        <v>0</v>
      </c>
      <c r="K608" s="2">
        <f t="shared" si="102"/>
        <v>0</v>
      </c>
      <c r="L608" s="2">
        <f t="shared" si="107"/>
        <v>0</v>
      </c>
      <c r="M608" s="2">
        <f t="shared" si="108"/>
        <v>1</v>
      </c>
      <c r="N608">
        <f t="shared" si="109"/>
        <v>7.9619382447614671</v>
      </c>
    </row>
    <row r="609" spans="1:14" x14ac:dyDescent="0.3">
      <c r="A609" s="1">
        <v>39580</v>
      </c>
      <c r="B609">
        <v>124.1</v>
      </c>
      <c r="D609">
        <f t="shared" si="99"/>
        <v>1</v>
      </c>
      <c r="E609" s="1">
        <f t="shared" si="101"/>
        <v>39573</v>
      </c>
      <c r="F609" s="1">
        <f t="shared" si="103"/>
        <v>39572</v>
      </c>
      <c r="G609" s="1">
        <f t="shared" si="104"/>
        <v>39571</v>
      </c>
      <c r="H609" s="1">
        <f t="shared" si="105"/>
        <v>39570</v>
      </c>
      <c r="I609" s="2">
        <f t="shared" si="106"/>
        <v>119.97</v>
      </c>
      <c r="J609">
        <f t="shared" si="100"/>
        <v>126</v>
      </c>
      <c r="K609" s="2">
        <f t="shared" si="102"/>
        <v>126</v>
      </c>
      <c r="L609" s="2">
        <f t="shared" si="107"/>
        <v>125.96</v>
      </c>
      <c r="M609" s="2">
        <f t="shared" si="108"/>
        <v>0.99968253968253962</v>
      </c>
      <c r="N609">
        <f t="shared" si="109"/>
        <v>3.3528469965070675</v>
      </c>
    </row>
    <row r="610" spans="1:14" x14ac:dyDescent="0.3">
      <c r="A610" s="1">
        <v>39581</v>
      </c>
      <c r="B610">
        <v>125.59</v>
      </c>
      <c r="D610">
        <f t="shared" si="99"/>
        <v>2</v>
      </c>
      <c r="E610" s="1">
        <f t="shared" si="101"/>
        <v>39574</v>
      </c>
      <c r="F610" s="1">
        <f t="shared" si="103"/>
        <v>39573</v>
      </c>
      <c r="G610" s="1">
        <f t="shared" si="104"/>
        <v>39572</v>
      </c>
      <c r="H610" s="1">
        <f t="shared" si="105"/>
        <v>39571</v>
      </c>
      <c r="I610" s="2">
        <f t="shared" si="106"/>
        <v>121.84</v>
      </c>
      <c r="J610">
        <f t="shared" si="100"/>
        <v>0</v>
      </c>
      <c r="K610" s="2">
        <f t="shared" si="102"/>
        <v>126</v>
      </c>
      <c r="L610" s="2">
        <f t="shared" si="107"/>
        <v>125.96</v>
      </c>
      <c r="M610" s="2">
        <f t="shared" si="108"/>
        <v>0.99968253968253962</v>
      </c>
      <c r="N610">
        <f t="shared" si="109"/>
        <v>2.9996413724474871</v>
      </c>
    </row>
    <row r="611" spans="1:14" x14ac:dyDescent="0.3">
      <c r="A611" s="1">
        <v>39582</v>
      </c>
      <c r="B611">
        <v>124.11</v>
      </c>
      <c r="D611">
        <f t="shared" si="99"/>
        <v>3</v>
      </c>
      <c r="E611" s="1">
        <f t="shared" si="101"/>
        <v>39575</v>
      </c>
      <c r="F611" s="1">
        <f t="shared" si="103"/>
        <v>39574</v>
      </c>
      <c r="G611" s="1">
        <f t="shared" si="104"/>
        <v>39573</v>
      </c>
      <c r="H611" s="1">
        <f t="shared" si="105"/>
        <v>39572</v>
      </c>
      <c r="I611" s="2">
        <f t="shared" si="106"/>
        <v>123.53</v>
      </c>
      <c r="J611">
        <f t="shared" si="100"/>
        <v>0</v>
      </c>
      <c r="K611" s="2">
        <f t="shared" si="102"/>
        <v>126</v>
      </c>
      <c r="L611" s="2">
        <f t="shared" si="107"/>
        <v>125.96</v>
      </c>
      <c r="M611" s="2">
        <f t="shared" si="108"/>
        <v>0.99968253968253962</v>
      </c>
      <c r="N611">
        <f t="shared" si="109"/>
        <v>0.43667168740532403</v>
      </c>
    </row>
    <row r="612" spans="1:14" x14ac:dyDescent="0.3">
      <c r="A612" s="1">
        <v>39583</v>
      </c>
      <c r="B612">
        <v>123.85</v>
      </c>
      <c r="D612">
        <f t="shared" si="99"/>
        <v>4</v>
      </c>
      <c r="E612" s="1">
        <f t="shared" si="101"/>
        <v>39576</v>
      </c>
      <c r="F612" s="1">
        <f t="shared" si="103"/>
        <v>39575</v>
      </c>
      <c r="G612" s="1">
        <f t="shared" si="104"/>
        <v>39574</v>
      </c>
      <c r="H612" s="1">
        <f t="shared" si="105"/>
        <v>39573</v>
      </c>
      <c r="I612" s="2">
        <f t="shared" si="106"/>
        <v>123.69</v>
      </c>
      <c r="J612">
        <f t="shared" si="100"/>
        <v>0</v>
      </c>
      <c r="K612" s="2">
        <f t="shared" si="102"/>
        <v>126</v>
      </c>
      <c r="L612" s="2">
        <f t="shared" si="107"/>
        <v>125.96</v>
      </c>
      <c r="M612" s="2">
        <f t="shared" si="108"/>
        <v>0.99968253968253962</v>
      </c>
      <c r="N612">
        <f t="shared" si="109"/>
        <v>9.7520982979608831E-2</v>
      </c>
    </row>
    <row r="613" spans="1:14" x14ac:dyDescent="0.3">
      <c r="A613" s="1">
        <v>39584</v>
      </c>
      <c r="B613">
        <v>126.04</v>
      </c>
      <c r="D613">
        <f t="shared" si="99"/>
        <v>5</v>
      </c>
      <c r="E613" s="1">
        <f t="shared" si="101"/>
        <v>39577</v>
      </c>
      <c r="F613" s="1">
        <f t="shared" si="103"/>
        <v>39576</v>
      </c>
      <c r="G613" s="1">
        <f t="shared" si="104"/>
        <v>39575</v>
      </c>
      <c r="H613" s="1">
        <f t="shared" si="105"/>
        <v>39574</v>
      </c>
      <c r="I613" s="2">
        <f t="shared" si="106"/>
        <v>125.96</v>
      </c>
      <c r="J613">
        <f t="shared" si="100"/>
        <v>0</v>
      </c>
      <c r="K613" s="2">
        <f t="shared" si="102"/>
        <v>126</v>
      </c>
      <c r="L613" s="2">
        <f t="shared" si="107"/>
        <v>125.96</v>
      </c>
      <c r="M613" s="2">
        <f t="shared" si="108"/>
        <v>0.99968253968253962</v>
      </c>
      <c r="N613">
        <f t="shared" si="109"/>
        <v>3.1740993759581407E-2</v>
      </c>
    </row>
    <row r="614" spans="1:14" x14ac:dyDescent="0.3">
      <c r="A614" s="1">
        <v>39587</v>
      </c>
      <c r="B614">
        <v>126.72</v>
      </c>
      <c r="D614">
        <f t="shared" si="99"/>
        <v>1</v>
      </c>
      <c r="E614" s="1">
        <f t="shared" si="101"/>
        <v>39580</v>
      </c>
      <c r="F614" s="1">
        <f t="shared" si="103"/>
        <v>39579</v>
      </c>
      <c r="G614" s="1">
        <f t="shared" si="104"/>
        <v>39578</v>
      </c>
      <c r="H614" s="1">
        <f t="shared" si="105"/>
        <v>39577</v>
      </c>
      <c r="I614" s="2">
        <f t="shared" si="106"/>
        <v>124.1</v>
      </c>
      <c r="J614">
        <f t="shared" si="100"/>
        <v>0</v>
      </c>
      <c r="K614" s="2">
        <f t="shared" si="102"/>
        <v>0</v>
      </c>
      <c r="L614" s="2">
        <f t="shared" si="107"/>
        <v>0</v>
      </c>
      <c r="M614" s="2">
        <f t="shared" si="108"/>
        <v>1</v>
      </c>
      <c r="N614">
        <f t="shared" si="109"/>
        <v>2.0892235855554322</v>
      </c>
    </row>
    <row r="615" spans="1:14" x14ac:dyDescent="0.3">
      <c r="A615" s="1">
        <v>39588</v>
      </c>
      <c r="B615">
        <v>128.97999999999999</v>
      </c>
      <c r="D615">
        <f t="shared" si="99"/>
        <v>2</v>
      </c>
      <c r="E615" s="1">
        <f t="shared" si="101"/>
        <v>39581</v>
      </c>
      <c r="F615" s="1">
        <f t="shared" si="103"/>
        <v>39580</v>
      </c>
      <c r="G615" s="1">
        <f t="shared" si="104"/>
        <v>39579</v>
      </c>
      <c r="H615" s="1">
        <f t="shared" si="105"/>
        <v>39578</v>
      </c>
      <c r="I615" s="2">
        <f t="shared" si="106"/>
        <v>125.59</v>
      </c>
      <c r="J615">
        <f t="shared" si="100"/>
        <v>0</v>
      </c>
      <c r="K615" s="2">
        <f t="shared" si="102"/>
        <v>0</v>
      </c>
      <c r="L615" s="2">
        <f t="shared" si="107"/>
        <v>0</v>
      </c>
      <c r="M615" s="2">
        <f t="shared" si="108"/>
        <v>1</v>
      </c>
      <c r="N615">
        <f t="shared" si="109"/>
        <v>2.6634720552195836</v>
      </c>
    </row>
    <row r="616" spans="1:14" x14ac:dyDescent="0.3">
      <c r="A616" s="1">
        <v>39589</v>
      </c>
      <c r="B616">
        <v>133.16999999999999</v>
      </c>
      <c r="D616">
        <f t="shared" si="99"/>
        <v>3</v>
      </c>
      <c r="E616" s="1">
        <f t="shared" si="101"/>
        <v>39582</v>
      </c>
      <c r="F616" s="1">
        <f t="shared" si="103"/>
        <v>39581</v>
      </c>
      <c r="G616" s="1">
        <f t="shared" si="104"/>
        <v>39580</v>
      </c>
      <c r="H616" s="1">
        <f t="shared" si="105"/>
        <v>39579</v>
      </c>
      <c r="I616" s="2">
        <f t="shared" si="106"/>
        <v>124.11</v>
      </c>
      <c r="J616">
        <f t="shared" si="100"/>
        <v>0</v>
      </c>
      <c r="K616" s="2">
        <f t="shared" si="102"/>
        <v>0</v>
      </c>
      <c r="L616" s="2">
        <f t="shared" si="107"/>
        <v>0</v>
      </c>
      <c r="M616" s="2">
        <f t="shared" si="108"/>
        <v>1</v>
      </c>
      <c r="N616">
        <f t="shared" si="109"/>
        <v>7.0458238372623549</v>
      </c>
    </row>
    <row r="617" spans="1:14" x14ac:dyDescent="0.3">
      <c r="A617" s="1">
        <v>39590</v>
      </c>
      <c r="B617">
        <v>130.81</v>
      </c>
      <c r="D617">
        <f t="shared" si="99"/>
        <v>4</v>
      </c>
      <c r="E617" s="1">
        <f t="shared" si="101"/>
        <v>39583</v>
      </c>
      <c r="F617" s="1">
        <f t="shared" si="103"/>
        <v>39582</v>
      </c>
      <c r="G617" s="1">
        <f t="shared" si="104"/>
        <v>39581</v>
      </c>
      <c r="H617" s="1">
        <f t="shared" si="105"/>
        <v>39580</v>
      </c>
      <c r="I617" s="2">
        <f t="shared" si="106"/>
        <v>123.85</v>
      </c>
      <c r="J617">
        <f t="shared" si="100"/>
        <v>0</v>
      </c>
      <c r="K617" s="2">
        <f t="shared" si="102"/>
        <v>0</v>
      </c>
      <c r="L617" s="2">
        <f t="shared" si="107"/>
        <v>0</v>
      </c>
      <c r="M617" s="2">
        <f t="shared" si="108"/>
        <v>1</v>
      </c>
      <c r="N617">
        <f t="shared" si="109"/>
        <v>5.4674732764767242</v>
      </c>
    </row>
    <row r="618" spans="1:14" x14ac:dyDescent="0.3">
      <c r="A618" s="1">
        <v>39591</v>
      </c>
      <c r="B618">
        <v>132.19</v>
      </c>
      <c r="D618">
        <f t="shared" si="99"/>
        <v>5</v>
      </c>
      <c r="E618" s="1">
        <f t="shared" si="101"/>
        <v>39584</v>
      </c>
      <c r="F618" s="1">
        <f t="shared" si="103"/>
        <v>39583</v>
      </c>
      <c r="G618" s="1">
        <f t="shared" si="104"/>
        <v>39582</v>
      </c>
      <c r="H618" s="1">
        <f t="shared" si="105"/>
        <v>39581</v>
      </c>
      <c r="I618" s="2">
        <f t="shared" si="106"/>
        <v>126.04</v>
      </c>
      <c r="J618">
        <f t="shared" si="100"/>
        <v>0</v>
      </c>
      <c r="K618" s="2">
        <f t="shared" si="102"/>
        <v>0</v>
      </c>
      <c r="L618" s="2">
        <f t="shared" si="107"/>
        <v>0</v>
      </c>
      <c r="M618" s="2">
        <f t="shared" si="108"/>
        <v>1</v>
      </c>
      <c r="N618">
        <f t="shared" si="109"/>
        <v>4.7640964702234454</v>
      </c>
    </row>
    <row r="619" spans="1:14" x14ac:dyDescent="0.3">
      <c r="A619" s="1">
        <v>39595</v>
      </c>
      <c r="B619">
        <v>128.85</v>
      </c>
      <c r="D619">
        <f t="shared" si="99"/>
        <v>2</v>
      </c>
      <c r="E619" s="1">
        <f t="shared" si="101"/>
        <v>39588</v>
      </c>
      <c r="F619" s="1">
        <f t="shared" si="103"/>
        <v>39587</v>
      </c>
      <c r="G619" s="1">
        <f t="shared" si="104"/>
        <v>39586</v>
      </c>
      <c r="H619" s="1">
        <f t="shared" si="105"/>
        <v>39585</v>
      </c>
      <c r="I619" s="2">
        <f t="shared" si="106"/>
        <v>128.97999999999999</v>
      </c>
      <c r="J619">
        <f t="shared" si="100"/>
        <v>0</v>
      </c>
      <c r="K619" s="2">
        <f t="shared" si="102"/>
        <v>0</v>
      </c>
      <c r="L619" s="2">
        <f t="shared" si="107"/>
        <v>0</v>
      </c>
      <c r="M619" s="2">
        <f t="shared" si="108"/>
        <v>1</v>
      </c>
      <c r="N619">
        <f t="shared" si="109"/>
        <v>-0.10084164838572592</v>
      </c>
    </row>
    <row r="620" spans="1:14" x14ac:dyDescent="0.3">
      <c r="A620" s="1">
        <v>39596</v>
      </c>
      <c r="B620">
        <v>131.03</v>
      </c>
      <c r="D620">
        <f t="shared" si="99"/>
        <v>3</v>
      </c>
      <c r="E620" s="1">
        <f t="shared" si="101"/>
        <v>39589</v>
      </c>
      <c r="F620" s="1">
        <f t="shared" si="103"/>
        <v>39588</v>
      </c>
      <c r="G620" s="1">
        <f t="shared" si="104"/>
        <v>39587</v>
      </c>
      <c r="H620" s="1">
        <f t="shared" si="105"/>
        <v>39586</v>
      </c>
      <c r="I620" s="2">
        <f t="shared" si="106"/>
        <v>133.16999999999999</v>
      </c>
      <c r="J620">
        <f t="shared" si="100"/>
        <v>0</v>
      </c>
      <c r="K620" s="2">
        <f t="shared" si="102"/>
        <v>0</v>
      </c>
      <c r="L620" s="2">
        <f t="shared" si="107"/>
        <v>0</v>
      </c>
      <c r="M620" s="2">
        <f t="shared" si="108"/>
        <v>1</v>
      </c>
      <c r="N620">
        <f t="shared" si="109"/>
        <v>-1.6200202897559586</v>
      </c>
    </row>
    <row r="621" spans="1:14" x14ac:dyDescent="0.3">
      <c r="A621" s="1">
        <v>39597</v>
      </c>
      <c r="B621">
        <v>126.62</v>
      </c>
      <c r="D621">
        <f t="shared" si="99"/>
        <v>4</v>
      </c>
      <c r="E621" s="1">
        <f t="shared" si="101"/>
        <v>39590</v>
      </c>
      <c r="F621" s="1">
        <f t="shared" si="103"/>
        <v>39589</v>
      </c>
      <c r="G621" s="1">
        <f t="shared" si="104"/>
        <v>39588</v>
      </c>
      <c r="H621" s="1">
        <f t="shared" si="105"/>
        <v>39587</v>
      </c>
      <c r="I621" s="2">
        <f t="shared" si="106"/>
        <v>130.81</v>
      </c>
      <c r="J621">
        <f t="shared" si="100"/>
        <v>0</v>
      </c>
      <c r="K621" s="2">
        <f t="shared" si="102"/>
        <v>0</v>
      </c>
      <c r="L621" s="2">
        <f t="shared" si="107"/>
        <v>0</v>
      </c>
      <c r="M621" s="2">
        <f t="shared" si="108"/>
        <v>1</v>
      </c>
      <c r="N621">
        <f t="shared" si="109"/>
        <v>-3.2555413584155208</v>
      </c>
    </row>
    <row r="622" spans="1:14" x14ac:dyDescent="0.3">
      <c r="A622" s="1">
        <v>39598</v>
      </c>
      <c r="B622">
        <v>127.35</v>
      </c>
      <c r="D622">
        <f t="shared" si="99"/>
        <v>5</v>
      </c>
      <c r="E622" s="1">
        <f t="shared" si="101"/>
        <v>39591</v>
      </c>
      <c r="F622" s="1">
        <f t="shared" si="103"/>
        <v>39590</v>
      </c>
      <c r="G622" s="1">
        <f t="shared" si="104"/>
        <v>39589</v>
      </c>
      <c r="H622" s="1">
        <f t="shared" si="105"/>
        <v>39588</v>
      </c>
      <c r="I622" s="2">
        <f t="shared" si="106"/>
        <v>132.19</v>
      </c>
      <c r="J622">
        <f t="shared" si="100"/>
        <v>0</v>
      </c>
      <c r="K622" s="2">
        <f t="shared" si="102"/>
        <v>0</v>
      </c>
      <c r="L622" s="2">
        <f t="shared" si="107"/>
        <v>0</v>
      </c>
      <c r="M622" s="2">
        <f t="shared" si="108"/>
        <v>1</v>
      </c>
      <c r="N622">
        <f t="shared" si="109"/>
        <v>-3.7301080165842269</v>
      </c>
    </row>
    <row r="623" spans="1:14" x14ac:dyDescent="0.3">
      <c r="A623" s="1">
        <v>39601</v>
      </c>
      <c r="B623">
        <v>127.76</v>
      </c>
      <c r="D623">
        <f t="shared" si="99"/>
        <v>1</v>
      </c>
      <c r="E623" s="1">
        <f t="shared" si="101"/>
        <v>39594</v>
      </c>
      <c r="F623" s="1">
        <f t="shared" si="103"/>
        <v>39593</v>
      </c>
      <c r="G623" s="1">
        <f t="shared" si="104"/>
        <v>39592</v>
      </c>
      <c r="H623" s="1">
        <f t="shared" si="105"/>
        <v>39591</v>
      </c>
      <c r="I623" s="2">
        <f t="shared" si="106"/>
        <v>132.19</v>
      </c>
      <c r="J623">
        <f t="shared" si="100"/>
        <v>0</v>
      </c>
      <c r="K623" s="2">
        <f t="shared" si="102"/>
        <v>0</v>
      </c>
      <c r="L623" s="2">
        <f t="shared" si="107"/>
        <v>0</v>
      </c>
      <c r="M623" s="2">
        <f t="shared" si="108"/>
        <v>1</v>
      </c>
      <c r="N623">
        <f t="shared" si="109"/>
        <v>-3.4086777684551235</v>
      </c>
    </row>
    <row r="624" spans="1:14" x14ac:dyDescent="0.3">
      <c r="A624" s="1">
        <v>39602</v>
      </c>
      <c r="B624">
        <v>124.31</v>
      </c>
      <c r="D624">
        <f t="shared" si="99"/>
        <v>2</v>
      </c>
      <c r="E624" s="1">
        <f t="shared" si="101"/>
        <v>39595</v>
      </c>
      <c r="F624" s="1">
        <f t="shared" si="103"/>
        <v>39594</v>
      </c>
      <c r="G624" s="1">
        <f t="shared" si="104"/>
        <v>39593</v>
      </c>
      <c r="H624" s="1">
        <f t="shared" si="105"/>
        <v>39592</v>
      </c>
      <c r="I624" s="2">
        <f t="shared" si="106"/>
        <v>128.85</v>
      </c>
      <c r="J624">
        <f t="shared" si="100"/>
        <v>0</v>
      </c>
      <c r="K624" s="2">
        <f t="shared" si="102"/>
        <v>0</v>
      </c>
      <c r="L624" s="2">
        <f t="shared" si="107"/>
        <v>0</v>
      </c>
      <c r="M624" s="2">
        <f t="shared" si="108"/>
        <v>1</v>
      </c>
      <c r="N624">
        <f t="shared" si="109"/>
        <v>-3.587049129475</v>
      </c>
    </row>
    <row r="625" spans="1:14" x14ac:dyDescent="0.3">
      <c r="A625" s="1">
        <v>39603</v>
      </c>
      <c r="B625">
        <v>122.3</v>
      </c>
      <c r="D625">
        <f t="shared" si="99"/>
        <v>3</v>
      </c>
      <c r="E625" s="1">
        <f t="shared" si="101"/>
        <v>39596</v>
      </c>
      <c r="F625" s="1">
        <f t="shared" si="103"/>
        <v>39595</v>
      </c>
      <c r="G625" s="1">
        <f t="shared" si="104"/>
        <v>39594</v>
      </c>
      <c r="H625" s="1">
        <f t="shared" si="105"/>
        <v>39593</v>
      </c>
      <c r="I625" s="2">
        <f t="shared" si="106"/>
        <v>131.03</v>
      </c>
      <c r="J625">
        <f t="shared" si="100"/>
        <v>0</v>
      </c>
      <c r="K625" s="2">
        <f t="shared" si="102"/>
        <v>0</v>
      </c>
      <c r="L625" s="2">
        <f t="shared" si="107"/>
        <v>0</v>
      </c>
      <c r="M625" s="2">
        <f t="shared" si="108"/>
        <v>1</v>
      </c>
      <c r="N625">
        <f t="shared" si="109"/>
        <v>-6.8949261923367287</v>
      </c>
    </row>
    <row r="626" spans="1:14" x14ac:dyDescent="0.3">
      <c r="A626" s="1">
        <v>39604</v>
      </c>
      <c r="B626">
        <v>127.79</v>
      </c>
      <c r="D626">
        <f t="shared" si="99"/>
        <v>4</v>
      </c>
      <c r="E626" s="1">
        <f t="shared" si="101"/>
        <v>39597</v>
      </c>
      <c r="F626" s="1">
        <f t="shared" si="103"/>
        <v>39596</v>
      </c>
      <c r="G626" s="1">
        <f t="shared" si="104"/>
        <v>39595</v>
      </c>
      <c r="H626" s="1">
        <f t="shared" si="105"/>
        <v>39594</v>
      </c>
      <c r="I626" s="2">
        <f t="shared" si="106"/>
        <v>126.62</v>
      </c>
      <c r="J626">
        <f t="shared" si="100"/>
        <v>0</v>
      </c>
      <c r="K626" s="2">
        <f t="shared" si="102"/>
        <v>0</v>
      </c>
      <c r="L626" s="2">
        <f t="shared" si="107"/>
        <v>0</v>
      </c>
      <c r="M626" s="2">
        <f t="shared" si="108"/>
        <v>1</v>
      </c>
      <c r="N626">
        <f t="shared" si="109"/>
        <v>0.91978165046314508</v>
      </c>
    </row>
    <row r="627" spans="1:14" x14ac:dyDescent="0.3">
      <c r="A627" s="1">
        <v>39605</v>
      </c>
      <c r="B627">
        <v>138.54</v>
      </c>
      <c r="D627">
        <f t="shared" si="99"/>
        <v>5</v>
      </c>
      <c r="E627" s="1">
        <f t="shared" si="101"/>
        <v>39598</v>
      </c>
      <c r="F627" s="1">
        <f t="shared" si="103"/>
        <v>39597</v>
      </c>
      <c r="G627" s="1">
        <f t="shared" si="104"/>
        <v>39596</v>
      </c>
      <c r="H627" s="1">
        <f t="shared" si="105"/>
        <v>39595</v>
      </c>
      <c r="I627" s="2">
        <f t="shared" si="106"/>
        <v>127.35</v>
      </c>
      <c r="J627">
        <f t="shared" si="100"/>
        <v>0</v>
      </c>
      <c r="K627" s="2">
        <f t="shared" si="102"/>
        <v>0</v>
      </c>
      <c r="L627" s="2">
        <f t="shared" si="107"/>
        <v>0</v>
      </c>
      <c r="M627" s="2">
        <f t="shared" si="108"/>
        <v>1</v>
      </c>
      <c r="N627">
        <f t="shared" si="109"/>
        <v>8.4219891168992902</v>
      </c>
    </row>
    <row r="628" spans="1:14" x14ac:dyDescent="0.3">
      <c r="A628" s="1">
        <v>39608</v>
      </c>
      <c r="B628">
        <v>134.35</v>
      </c>
      <c r="C628">
        <v>134.75</v>
      </c>
      <c r="D628">
        <f t="shared" si="99"/>
        <v>1</v>
      </c>
      <c r="E628" s="1">
        <f t="shared" si="101"/>
        <v>39601</v>
      </c>
      <c r="F628" s="1">
        <f t="shared" si="103"/>
        <v>39600</v>
      </c>
      <c r="G628" s="1">
        <f t="shared" si="104"/>
        <v>39599</v>
      </c>
      <c r="H628" s="1">
        <f t="shared" si="105"/>
        <v>39598</v>
      </c>
      <c r="I628" s="2">
        <f t="shared" si="106"/>
        <v>127.76</v>
      </c>
      <c r="J628">
        <f t="shared" si="100"/>
        <v>0</v>
      </c>
      <c r="K628" s="2">
        <f t="shared" si="102"/>
        <v>0</v>
      </c>
      <c r="L628" s="2">
        <f t="shared" si="107"/>
        <v>0</v>
      </c>
      <c r="M628" s="2">
        <f t="shared" si="108"/>
        <v>1</v>
      </c>
      <c r="N628">
        <f t="shared" si="109"/>
        <v>5.0294831154743074</v>
      </c>
    </row>
    <row r="629" spans="1:14" x14ac:dyDescent="0.3">
      <c r="A629" s="1">
        <v>39609</v>
      </c>
      <c r="B629">
        <v>131.86000000000001</v>
      </c>
      <c r="D629">
        <f t="shared" si="99"/>
        <v>2</v>
      </c>
      <c r="E629" s="1">
        <f t="shared" si="101"/>
        <v>39602</v>
      </c>
      <c r="F629" s="1">
        <f t="shared" si="103"/>
        <v>39601</v>
      </c>
      <c r="G629" s="1">
        <f t="shared" si="104"/>
        <v>39600</v>
      </c>
      <c r="H629" s="1">
        <f t="shared" si="105"/>
        <v>39599</v>
      </c>
      <c r="I629" s="2">
        <f t="shared" si="106"/>
        <v>124.31</v>
      </c>
      <c r="J629">
        <f t="shared" si="100"/>
        <v>134.75</v>
      </c>
      <c r="K629" s="2">
        <f t="shared" si="102"/>
        <v>134.75</v>
      </c>
      <c r="L629" s="2">
        <f t="shared" si="107"/>
        <v>134.35</v>
      </c>
      <c r="M629" s="2">
        <f t="shared" si="108"/>
        <v>0.99703153988868265</v>
      </c>
      <c r="N629">
        <f t="shared" si="109"/>
        <v>5.5989433153923223</v>
      </c>
    </row>
    <row r="630" spans="1:14" x14ac:dyDescent="0.3">
      <c r="A630" s="1">
        <v>39610</v>
      </c>
      <c r="B630">
        <v>136.97999999999999</v>
      </c>
      <c r="D630">
        <f t="shared" si="99"/>
        <v>3</v>
      </c>
      <c r="E630" s="1">
        <f t="shared" si="101"/>
        <v>39603</v>
      </c>
      <c r="F630" s="1">
        <f t="shared" si="103"/>
        <v>39602</v>
      </c>
      <c r="G630" s="1">
        <f t="shared" si="104"/>
        <v>39601</v>
      </c>
      <c r="H630" s="1">
        <f t="shared" si="105"/>
        <v>39600</v>
      </c>
      <c r="I630" s="2">
        <f t="shared" si="106"/>
        <v>122.3</v>
      </c>
      <c r="J630">
        <f t="shared" si="100"/>
        <v>0</v>
      </c>
      <c r="K630" s="2">
        <f t="shared" si="102"/>
        <v>134.75</v>
      </c>
      <c r="L630" s="2">
        <f t="shared" si="107"/>
        <v>134.35</v>
      </c>
      <c r="M630" s="2">
        <f t="shared" si="108"/>
        <v>0.99703153988868265</v>
      </c>
      <c r="N630">
        <f t="shared" si="109"/>
        <v>11.038501234902609</v>
      </c>
    </row>
    <row r="631" spans="1:14" x14ac:dyDescent="0.3">
      <c r="A631" s="1">
        <v>39611</v>
      </c>
      <c r="B631">
        <v>137.38</v>
      </c>
      <c r="D631">
        <f t="shared" si="99"/>
        <v>4</v>
      </c>
      <c r="E631" s="1">
        <f t="shared" si="101"/>
        <v>39604</v>
      </c>
      <c r="F631" s="1">
        <f t="shared" si="103"/>
        <v>39603</v>
      </c>
      <c r="G631" s="1">
        <f t="shared" si="104"/>
        <v>39602</v>
      </c>
      <c r="H631" s="1">
        <f t="shared" si="105"/>
        <v>39601</v>
      </c>
      <c r="I631" s="2">
        <f t="shared" si="106"/>
        <v>127.79</v>
      </c>
      <c r="J631">
        <f t="shared" si="100"/>
        <v>0</v>
      </c>
      <c r="K631" s="2">
        <f t="shared" si="102"/>
        <v>134.75</v>
      </c>
      <c r="L631" s="2">
        <f t="shared" si="107"/>
        <v>134.35</v>
      </c>
      <c r="M631" s="2">
        <f t="shared" si="108"/>
        <v>0.99703153988868265</v>
      </c>
      <c r="N631">
        <f t="shared" si="109"/>
        <v>6.9389642437517205</v>
      </c>
    </row>
    <row r="632" spans="1:14" x14ac:dyDescent="0.3">
      <c r="A632" s="1">
        <v>39612</v>
      </c>
      <c r="B632">
        <v>135.47</v>
      </c>
      <c r="D632">
        <f t="shared" si="99"/>
        <v>5</v>
      </c>
      <c r="E632" s="1">
        <f t="shared" si="101"/>
        <v>39605</v>
      </c>
      <c r="F632" s="1">
        <f t="shared" si="103"/>
        <v>39604</v>
      </c>
      <c r="G632" s="1">
        <f t="shared" si="104"/>
        <v>39603</v>
      </c>
      <c r="H632" s="1">
        <f t="shared" si="105"/>
        <v>39602</v>
      </c>
      <c r="I632" s="2">
        <f t="shared" si="106"/>
        <v>138.54</v>
      </c>
      <c r="J632">
        <f t="shared" si="100"/>
        <v>0</v>
      </c>
      <c r="K632" s="2">
        <f t="shared" si="102"/>
        <v>134.75</v>
      </c>
      <c r="L632" s="2">
        <f t="shared" si="107"/>
        <v>134.35</v>
      </c>
      <c r="M632" s="2">
        <f t="shared" si="108"/>
        <v>0.99703153988868265</v>
      </c>
      <c r="N632">
        <f t="shared" si="109"/>
        <v>-2.5381753729420238</v>
      </c>
    </row>
    <row r="633" spans="1:14" x14ac:dyDescent="0.3">
      <c r="A633" s="1">
        <v>39615</v>
      </c>
      <c r="B633">
        <v>135.34</v>
      </c>
      <c r="D633">
        <f t="shared" si="99"/>
        <v>1</v>
      </c>
      <c r="E633" s="1">
        <f t="shared" si="101"/>
        <v>39608</v>
      </c>
      <c r="F633" s="1">
        <f t="shared" si="103"/>
        <v>39607</v>
      </c>
      <c r="G633" s="1">
        <f t="shared" si="104"/>
        <v>39606</v>
      </c>
      <c r="H633" s="1">
        <f t="shared" si="105"/>
        <v>39605</v>
      </c>
      <c r="I633" s="2">
        <f t="shared" si="106"/>
        <v>134.35</v>
      </c>
      <c r="J633">
        <f t="shared" si="100"/>
        <v>0</v>
      </c>
      <c r="K633" s="2">
        <f t="shared" si="102"/>
        <v>134.75</v>
      </c>
      <c r="L633" s="2">
        <f t="shared" si="107"/>
        <v>134.35</v>
      </c>
      <c r="M633" s="2">
        <f t="shared" si="108"/>
        <v>0.99703153988868265</v>
      </c>
      <c r="N633">
        <f t="shared" si="109"/>
        <v>0.43689210149729085</v>
      </c>
    </row>
    <row r="634" spans="1:14" x14ac:dyDescent="0.3">
      <c r="A634" s="1">
        <v>39616</v>
      </c>
      <c r="B634">
        <v>134.53</v>
      </c>
      <c r="D634">
        <f t="shared" si="99"/>
        <v>2</v>
      </c>
      <c r="E634" s="1">
        <f t="shared" si="101"/>
        <v>39609</v>
      </c>
      <c r="F634" s="1">
        <f t="shared" si="103"/>
        <v>39608</v>
      </c>
      <c r="G634" s="1">
        <f t="shared" si="104"/>
        <v>39607</v>
      </c>
      <c r="H634" s="1">
        <f t="shared" si="105"/>
        <v>39606</v>
      </c>
      <c r="I634" s="2">
        <f t="shared" si="106"/>
        <v>131.86000000000001</v>
      </c>
      <c r="J634">
        <f t="shared" si="100"/>
        <v>0</v>
      </c>
      <c r="K634" s="2">
        <f t="shared" si="102"/>
        <v>0</v>
      </c>
      <c r="L634" s="2">
        <f t="shared" si="107"/>
        <v>0</v>
      </c>
      <c r="M634" s="2">
        <f t="shared" si="108"/>
        <v>1</v>
      </c>
      <c r="N634">
        <f t="shared" si="109"/>
        <v>2.0046468812297777</v>
      </c>
    </row>
    <row r="635" spans="1:14" x14ac:dyDescent="0.3">
      <c r="A635" s="1">
        <v>39617</v>
      </c>
      <c r="B635">
        <v>137.16999999999999</v>
      </c>
      <c r="D635">
        <f t="shared" si="99"/>
        <v>3</v>
      </c>
      <c r="E635" s="1">
        <f t="shared" si="101"/>
        <v>39610</v>
      </c>
      <c r="F635" s="1">
        <f t="shared" si="103"/>
        <v>39609</v>
      </c>
      <c r="G635" s="1">
        <f t="shared" si="104"/>
        <v>39608</v>
      </c>
      <c r="H635" s="1">
        <f t="shared" si="105"/>
        <v>39607</v>
      </c>
      <c r="I635" s="2">
        <f t="shared" si="106"/>
        <v>136.97999999999999</v>
      </c>
      <c r="J635">
        <f t="shared" si="100"/>
        <v>0</v>
      </c>
      <c r="K635" s="2">
        <f t="shared" si="102"/>
        <v>0</v>
      </c>
      <c r="L635" s="2">
        <f t="shared" si="107"/>
        <v>0</v>
      </c>
      <c r="M635" s="2">
        <f t="shared" si="108"/>
        <v>1</v>
      </c>
      <c r="N635">
        <f t="shared" si="109"/>
        <v>0.13861027205563575</v>
      </c>
    </row>
    <row r="636" spans="1:14" x14ac:dyDescent="0.3">
      <c r="A636" s="1">
        <v>39618</v>
      </c>
      <c r="B636">
        <v>132.6</v>
      </c>
      <c r="D636">
        <f t="shared" si="99"/>
        <v>4</v>
      </c>
      <c r="E636" s="1">
        <f t="shared" si="101"/>
        <v>39611</v>
      </c>
      <c r="F636" s="1">
        <f t="shared" si="103"/>
        <v>39610</v>
      </c>
      <c r="G636" s="1">
        <f t="shared" si="104"/>
        <v>39609</v>
      </c>
      <c r="H636" s="1">
        <f t="shared" si="105"/>
        <v>39608</v>
      </c>
      <c r="I636" s="2">
        <f t="shared" si="106"/>
        <v>137.38</v>
      </c>
      <c r="J636">
        <f t="shared" si="100"/>
        <v>0</v>
      </c>
      <c r="K636" s="2">
        <f t="shared" si="102"/>
        <v>0</v>
      </c>
      <c r="L636" s="2">
        <f t="shared" si="107"/>
        <v>0</v>
      </c>
      <c r="M636" s="2">
        <f t="shared" si="108"/>
        <v>1</v>
      </c>
      <c r="N636">
        <f t="shared" si="109"/>
        <v>-3.5413731033973468</v>
      </c>
    </row>
    <row r="637" spans="1:14" x14ac:dyDescent="0.3">
      <c r="A637" s="1">
        <v>39619</v>
      </c>
      <c r="B637">
        <v>135.36000000000001</v>
      </c>
      <c r="D637">
        <f t="shared" si="99"/>
        <v>5</v>
      </c>
      <c r="E637" s="1">
        <f t="shared" si="101"/>
        <v>39612</v>
      </c>
      <c r="F637" s="1">
        <f t="shared" si="103"/>
        <v>39611</v>
      </c>
      <c r="G637" s="1">
        <f t="shared" si="104"/>
        <v>39610</v>
      </c>
      <c r="H637" s="1">
        <f t="shared" si="105"/>
        <v>39609</v>
      </c>
      <c r="I637" s="2">
        <f t="shared" si="106"/>
        <v>135.47</v>
      </c>
      <c r="J637">
        <f t="shared" si="100"/>
        <v>0</v>
      </c>
      <c r="K637" s="2">
        <f t="shared" si="102"/>
        <v>0</v>
      </c>
      <c r="L637" s="2">
        <f t="shared" si="107"/>
        <v>0</v>
      </c>
      <c r="M637" s="2">
        <f t="shared" si="108"/>
        <v>1</v>
      </c>
      <c r="N637">
        <f t="shared" si="109"/>
        <v>-8.1231773473182015E-2</v>
      </c>
    </row>
    <row r="638" spans="1:14" x14ac:dyDescent="0.3">
      <c r="A638" s="1">
        <v>39622</v>
      </c>
      <c r="B638">
        <v>136.74</v>
      </c>
      <c r="D638">
        <f t="shared" si="99"/>
        <v>1</v>
      </c>
      <c r="E638" s="1">
        <f t="shared" si="101"/>
        <v>39615</v>
      </c>
      <c r="F638" s="1">
        <f t="shared" si="103"/>
        <v>39614</v>
      </c>
      <c r="G638" s="1">
        <f t="shared" si="104"/>
        <v>39613</v>
      </c>
      <c r="H638" s="1">
        <f t="shared" si="105"/>
        <v>39612</v>
      </c>
      <c r="I638" s="2">
        <f t="shared" si="106"/>
        <v>135.34</v>
      </c>
      <c r="J638">
        <f t="shared" si="100"/>
        <v>0</v>
      </c>
      <c r="K638" s="2">
        <f t="shared" si="102"/>
        <v>0</v>
      </c>
      <c r="L638" s="2">
        <f t="shared" si="107"/>
        <v>0</v>
      </c>
      <c r="M638" s="2">
        <f t="shared" si="108"/>
        <v>1</v>
      </c>
      <c r="N638">
        <f t="shared" si="109"/>
        <v>1.0291181681568404</v>
      </c>
    </row>
    <row r="639" spans="1:14" x14ac:dyDescent="0.3">
      <c r="A639" s="1">
        <v>39623</v>
      </c>
      <c r="B639">
        <v>137</v>
      </c>
      <c r="D639">
        <f t="shared" si="99"/>
        <v>2</v>
      </c>
      <c r="E639" s="1">
        <f t="shared" si="101"/>
        <v>39616</v>
      </c>
      <c r="F639" s="1">
        <f t="shared" si="103"/>
        <v>39615</v>
      </c>
      <c r="G639" s="1">
        <f t="shared" si="104"/>
        <v>39614</v>
      </c>
      <c r="H639" s="1">
        <f t="shared" si="105"/>
        <v>39613</v>
      </c>
      <c r="I639" s="2">
        <f t="shared" si="106"/>
        <v>134.53</v>
      </c>
      <c r="J639">
        <f t="shared" si="100"/>
        <v>0</v>
      </c>
      <c r="K639" s="2">
        <f t="shared" si="102"/>
        <v>0</v>
      </c>
      <c r="L639" s="2">
        <f t="shared" si="107"/>
        <v>0</v>
      </c>
      <c r="M639" s="2">
        <f t="shared" si="108"/>
        <v>1</v>
      </c>
      <c r="N639">
        <f t="shared" si="109"/>
        <v>1.8193703330673276</v>
      </c>
    </row>
    <row r="640" spans="1:14" x14ac:dyDescent="0.3">
      <c r="A640" s="1">
        <v>39624</v>
      </c>
      <c r="B640">
        <v>134.55000000000001</v>
      </c>
      <c r="D640">
        <f t="shared" si="99"/>
        <v>3</v>
      </c>
      <c r="E640" s="1">
        <f t="shared" si="101"/>
        <v>39617</v>
      </c>
      <c r="F640" s="1">
        <f t="shared" si="103"/>
        <v>39616</v>
      </c>
      <c r="G640" s="1">
        <f t="shared" si="104"/>
        <v>39615</v>
      </c>
      <c r="H640" s="1">
        <f t="shared" si="105"/>
        <v>39614</v>
      </c>
      <c r="I640" s="2">
        <f t="shared" si="106"/>
        <v>137.16999999999999</v>
      </c>
      <c r="J640">
        <f t="shared" si="100"/>
        <v>0</v>
      </c>
      <c r="K640" s="2">
        <f t="shared" si="102"/>
        <v>0</v>
      </c>
      <c r="L640" s="2">
        <f t="shared" si="107"/>
        <v>0</v>
      </c>
      <c r="M640" s="2">
        <f t="shared" si="108"/>
        <v>1</v>
      </c>
      <c r="N640">
        <f t="shared" si="109"/>
        <v>-1.9285155317400617</v>
      </c>
    </row>
    <row r="641" spans="1:14" x14ac:dyDescent="0.3">
      <c r="A641" s="1">
        <v>39625</v>
      </c>
      <c r="B641">
        <v>139.63999999999999</v>
      </c>
      <c r="D641">
        <f t="shared" si="99"/>
        <v>4</v>
      </c>
      <c r="E641" s="1">
        <f t="shared" si="101"/>
        <v>39618</v>
      </c>
      <c r="F641" s="1">
        <f t="shared" si="103"/>
        <v>39617</v>
      </c>
      <c r="G641" s="1">
        <f t="shared" si="104"/>
        <v>39616</v>
      </c>
      <c r="H641" s="1">
        <f t="shared" si="105"/>
        <v>39615</v>
      </c>
      <c r="I641" s="2">
        <f t="shared" si="106"/>
        <v>132.6</v>
      </c>
      <c r="J641">
        <f t="shared" si="100"/>
        <v>0</v>
      </c>
      <c r="K641" s="2">
        <f t="shared" si="102"/>
        <v>0</v>
      </c>
      <c r="L641" s="2">
        <f t="shared" si="107"/>
        <v>0</v>
      </c>
      <c r="M641" s="2">
        <f t="shared" si="108"/>
        <v>1</v>
      </c>
      <c r="N641">
        <f t="shared" si="109"/>
        <v>5.1730604485073179</v>
      </c>
    </row>
    <row r="642" spans="1:14" x14ac:dyDescent="0.3">
      <c r="A642" s="1">
        <v>39626</v>
      </c>
      <c r="B642">
        <v>140.21</v>
      </c>
      <c r="D642">
        <f t="shared" ref="D642:D705" si="110">WEEKDAY(A642,2)</f>
        <v>5</v>
      </c>
      <c r="E642" s="1">
        <f t="shared" si="101"/>
        <v>39619</v>
      </c>
      <c r="F642" s="1">
        <f t="shared" si="103"/>
        <v>39618</v>
      </c>
      <c r="G642" s="1">
        <f t="shared" si="104"/>
        <v>39617</v>
      </c>
      <c r="H642" s="1">
        <f t="shared" si="105"/>
        <v>39616</v>
      </c>
      <c r="I642" s="2">
        <f t="shared" si="106"/>
        <v>135.36000000000001</v>
      </c>
      <c r="J642">
        <f t="shared" si="100"/>
        <v>0</v>
      </c>
      <c r="K642" s="2">
        <f t="shared" si="102"/>
        <v>0</v>
      </c>
      <c r="L642" s="2">
        <f t="shared" si="107"/>
        <v>0</v>
      </c>
      <c r="M642" s="2">
        <f t="shared" si="108"/>
        <v>1</v>
      </c>
      <c r="N642">
        <f t="shared" si="109"/>
        <v>3.520340287512691</v>
      </c>
    </row>
    <row r="643" spans="1:14" x14ac:dyDescent="0.3">
      <c r="A643" s="1">
        <v>39629</v>
      </c>
      <c r="B643">
        <v>140</v>
      </c>
      <c r="D643">
        <f t="shared" si="110"/>
        <v>1</v>
      </c>
      <c r="E643" s="1">
        <f t="shared" si="101"/>
        <v>39622</v>
      </c>
      <c r="F643" s="1">
        <f t="shared" si="103"/>
        <v>39621</v>
      </c>
      <c r="G643" s="1">
        <f t="shared" si="104"/>
        <v>39620</v>
      </c>
      <c r="H643" s="1">
        <f t="shared" si="105"/>
        <v>39619</v>
      </c>
      <c r="I643" s="2">
        <f t="shared" si="106"/>
        <v>136.74</v>
      </c>
      <c r="J643">
        <f t="shared" ref="J643:J706" si="111">C642</f>
        <v>0</v>
      </c>
      <c r="K643" s="2">
        <f t="shared" si="102"/>
        <v>0</v>
      </c>
      <c r="L643" s="2">
        <f t="shared" si="107"/>
        <v>0</v>
      </c>
      <c r="M643" s="2">
        <f t="shared" si="108"/>
        <v>1</v>
      </c>
      <c r="N643">
        <f t="shared" si="109"/>
        <v>2.3561110123656368</v>
      </c>
    </row>
    <row r="644" spans="1:14" x14ac:dyDescent="0.3">
      <c r="A644" s="1">
        <v>39630</v>
      </c>
      <c r="B644">
        <v>140.97</v>
      </c>
      <c r="D644">
        <f t="shared" si="110"/>
        <v>2</v>
      </c>
      <c r="E644" s="1">
        <f t="shared" si="101"/>
        <v>39623</v>
      </c>
      <c r="F644" s="1">
        <f t="shared" si="103"/>
        <v>39622</v>
      </c>
      <c r="G644" s="1">
        <f t="shared" si="104"/>
        <v>39621</v>
      </c>
      <c r="H644" s="1">
        <f t="shared" si="105"/>
        <v>39620</v>
      </c>
      <c r="I644" s="2">
        <f t="shared" si="106"/>
        <v>137</v>
      </c>
      <c r="J644">
        <f t="shared" si="111"/>
        <v>0</v>
      </c>
      <c r="K644" s="2">
        <f t="shared" si="102"/>
        <v>0</v>
      </c>
      <c r="L644" s="2">
        <f t="shared" si="107"/>
        <v>0</v>
      </c>
      <c r="M644" s="2">
        <f t="shared" si="108"/>
        <v>1</v>
      </c>
      <c r="N644">
        <f t="shared" si="109"/>
        <v>2.8566175954709134</v>
      </c>
    </row>
    <row r="645" spans="1:14" x14ac:dyDescent="0.3">
      <c r="A645" s="1">
        <v>39631</v>
      </c>
      <c r="B645">
        <v>143.57</v>
      </c>
      <c r="D645">
        <f t="shared" si="110"/>
        <v>3</v>
      </c>
      <c r="E645" s="1">
        <f t="shared" si="101"/>
        <v>39624</v>
      </c>
      <c r="F645" s="1">
        <f t="shared" si="103"/>
        <v>39623</v>
      </c>
      <c r="G645" s="1">
        <f t="shared" si="104"/>
        <v>39622</v>
      </c>
      <c r="H645" s="1">
        <f t="shared" si="105"/>
        <v>39621</v>
      </c>
      <c r="I645" s="2">
        <f t="shared" si="106"/>
        <v>134.55000000000001</v>
      </c>
      <c r="J645">
        <f t="shared" si="111"/>
        <v>0</v>
      </c>
      <c r="K645" s="2">
        <f t="shared" si="102"/>
        <v>0</v>
      </c>
      <c r="L645" s="2">
        <f t="shared" si="107"/>
        <v>0</v>
      </c>
      <c r="M645" s="2">
        <f t="shared" si="108"/>
        <v>1</v>
      </c>
      <c r="N645">
        <f t="shared" si="109"/>
        <v>6.4886843966687673</v>
      </c>
    </row>
    <row r="646" spans="1:14" x14ac:dyDescent="0.3">
      <c r="A646" s="1">
        <v>39632</v>
      </c>
      <c r="B646">
        <v>145.29</v>
      </c>
      <c r="D646">
        <f t="shared" si="110"/>
        <v>4</v>
      </c>
      <c r="E646" s="1">
        <f t="shared" si="101"/>
        <v>39625</v>
      </c>
      <c r="F646" s="1">
        <f t="shared" si="103"/>
        <v>39624</v>
      </c>
      <c r="G646" s="1">
        <f t="shared" si="104"/>
        <v>39623</v>
      </c>
      <c r="H646" s="1">
        <f t="shared" si="105"/>
        <v>39622</v>
      </c>
      <c r="I646" s="2">
        <f t="shared" si="106"/>
        <v>139.63999999999999</v>
      </c>
      <c r="J646">
        <f t="shared" si="111"/>
        <v>0</v>
      </c>
      <c r="K646" s="2">
        <f t="shared" si="102"/>
        <v>0</v>
      </c>
      <c r="L646" s="2">
        <f t="shared" si="107"/>
        <v>0</v>
      </c>
      <c r="M646" s="2">
        <f t="shared" si="108"/>
        <v>1</v>
      </c>
      <c r="N646">
        <f t="shared" si="109"/>
        <v>3.9664062846412227</v>
      </c>
    </row>
    <row r="647" spans="1:14" x14ac:dyDescent="0.3">
      <c r="A647" s="1">
        <v>39636</v>
      </c>
      <c r="B647">
        <v>141.37</v>
      </c>
      <c r="D647">
        <f t="shared" si="110"/>
        <v>1</v>
      </c>
      <c r="E647" s="1">
        <f t="shared" ref="E647:E710" si="112">A647-7</f>
        <v>39629</v>
      </c>
      <c r="F647" s="1">
        <f t="shared" si="103"/>
        <v>39628</v>
      </c>
      <c r="G647" s="1">
        <f t="shared" si="104"/>
        <v>39627</v>
      </c>
      <c r="H647" s="1">
        <f t="shared" si="105"/>
        <v>39626</v>
      </c>
      <c r="I647" s="2">
        <f t="shared" si="106"/>
        <v>140</v>
      </c>
      <c r="J647">
        <f t="shared" si="111"/>
        <v>0</v>
      </c>
      <c r="K647" s="2">
        <f t="shared" ref="K647:K710" si="113">SUMIFS($J$2:$J$3507,$A$2:$A$3507,"&gt;"&amp;E647,$A$2:$A$3507,"&lt;="&amp;A647)</f>
        <v>0</v>
      </c>
      <c r="L647" s="2">
        <f t="shared" si="107"/>
        <v>0</v>
      </c>
      <c r="M647" s="2">
        <f t="shared" si="108"/>
        <v>1</v>
      </c>
      <c r="N647">
        <f t="shared" si="109"/>
        <v>0.97381442696368903</v>
      </c>
    </row>
    <row r="648" spans="1:14" x14ac:dyDescent="0.3">
      <c r="A648" s="1">
        <v>39637</v>
      </c>
      <c r="B648">
        <v>136.04</v>
      </c>
      <c r="D648">
        <f t="shared" si="110"/>
        <v>2</v>
      </c>
      <c r="E648" s="1">
        <f t="shared" si="112"/>
        <v>39630</v>
      </c>
      <c r="F648" s="1">
        <f t="shared" ref="F648:F711" si="114">E648-1</f>
        <v>39629</v>
      </c>
      <c r="G648" s="1">
        <f t="shared" ref="G648:G711" si="115">E648-2</f>
        <v>39628</v>
      </c>
      <c r="H648" s="1">
        <f t="shared" ref="H648:H711" si="116">E648-3</f>
        <v>39627</v>
      </c>
      <c r="I648" s="2">
        <f t="shared" ref="I648:I711" si="117">IF(SUMIFS($B$2:$B$3507,$A$2:$A$3507,"="&amp;E648)=0,IF(SUMIFS($B$2:$B$3507,$A$2:$A$3507,"="&amp;F648)=0,IF(SUMIFS($B$2:$B$3507,$A$2:$A$3507,"="&amp;G648)=0,SUMIFS($B$2:$B$3507,$A$2:$A$3507,"="&amp;H648),SUMIFS($B$2:$B$3507,$A$2:$A$3507,"="&amp;G648)),SUMIFS($B$2:$B$3507,$A$2:$A$3507,"="&amp;F648)),SUMIFS($B$2:$B$3507,$A$2:$A$3507,"="&amp;E648))</f>
        <v>140.97</v>
      </c>
      <c r="J648">
        <f t="shared" si="111"/>
        <v>0</v>
      </c>
      <c r="K648" s="2">
        <f t="shared" si="113"/>
        <v>0</v>
      </c>
      <c r="L648" s="2">
        <f t="shared" ref="L648:L711" si="118">IF(K648&lt;&gt;0,LOOKUP(K648,C642:C648,B642:B648),0)</f>
        <v>0</v>
      </c>
      <c r="M648" s="2">
        <f t="shared" si="108"/>
        <v>1</v>
      </c>
      <c r="N648">
        <f t="shared" si="109"/>
        <v>-3.5598141643839405</v>
      </c>
    </row>
    <row r="649" spans="1:14" x14ac:dyDescent="0.3">
      <c r="A649" s="1">
        <v>39638</v>
      </c>
      <c r="B649">
        <v>136.05000000000001</v>
      </c>
      <c r="C649">
        <v>136.72</v>
      </c>
      <c r="D649">
        <f t="shared" si="110"/>
        <v>3</v>
      </c>
      <c r="E649" s="1">
        <f t="shared" si="112"/>
        <v>39631</v>
      </c>
      <c r="F649" s="1">
        <f t="shared" si="114"/>
        <v>39630</v>
      </c>
      <c r="G649" s="1">
        <f t="shared" si="115"/>
        <v>39629</v>
      </c>
      <c r="H649" s="1">
        <f t="shared" si="116"/>
        <v>39628</v>
      </c>
      <c r="I649" s="2">
        <f t="shared" si="117"/>
        <v>143.57</v>
      </c>
      <c r="J649">
        <f t="shared" si="111"/>
        <v>0</v>
      </c>
      <c r="K649" s="2">
        <f t="shared" si="113"/>
        <v>0</v>
      </c>
      <c r="L649" s="2">
        <f t="shared" si="118"/>
        <v>0</v>
      </c>
      <c r="M649" s="2">
        <f t="shared" ref="M649:M712" si="119">IF(K649&lt;&gt;0,L649/K649,1)</f>
        <v>1</v>
      </c>
      <c r="N649">
        <f t="shared" ref="N649:N712" si="120">LN(B649*M649/I649)*100</f>
        <v>-5.3800255910347135</v>
      </c>
    </row>
    <row r="650" spans="1:14" x14ac:dyDescent="0.3">
      <c r="A650" s="1">
        <v>39639</v>
      </c>
      <c r="B650">
        <v>142.33000000000001</v>
      </c>
      <c r="D650">
        <f t="shared" si="110"/>
        <v>4</v>
      </c>
      <c r="E650" s="1">
        <f t="shared" si="112"/>
        <v>39632</v>
      </c>
      <c r="F650" s="1">
        <f t="shared" si="114"/>
        <v>39631</v>
      </c>
      <c r="G650" s="1">
        <f t="shared" si="115"/>
        <v>39630</v>
      </c>
      <c r="H650" s="1">
        <f t="shared" si="116"/>
        <v>39629</v>
      </c>
      <c r="I650" s="2">
        <f t="shared" si="117"/>
        <v>145.29</v>
      </c>
      <c r="J650">
        <f t="shared" si="111"/>
        <v>136.72</v>
      </c>
      <c r="K650" s="2">
        <f t="shared" si="113"/>
        <v>136.72</v>
      </c>
      <c r="L650" s="2">
        <f t="shared" si="118"/>
        <v>136.05000000000001</v>
      </c>
      <c r="M650" s="2">
        <f t="shared" si="119"/>
        <v>0.99509947337624349</v>
      </c>
      <c r="N650">
        <f t="shared" si="120"/>
        <v>-2.5496013578793466</v>
      </c>
    </row>
    <row r="651" spans="1:14" x14ac:dyDescent="0.3">
      <c r="A651" s="1">
        <v>39640</v>
      </c>
      <c r="B651">
        <v>145.66</v>
      </c>
      <c r="D651">
        <f t="shared" si="110"/>
        <v>5</v>
      </c>
      <c r="E651" s="1">
        <f t="shared" si="112"/>
        <v>39633</v>
      </c>
      <c r="F651" s="1">
        <f t="shared" si="114"/>
        <v>39632</v>
      </c>
      <c r="G651" s="1">
        <f t="shared" si="115"/>
        <v>39631</v>
      </c>
      <c r="H651" s="1">
        <f t="shared" si="116"/>
        <v>39630</v>
      </c>
      <c r="I651" s="2">
        <f t="shared" si="117"/>
        <v>145.29</v>
      </c>
      <c r="J651">
        <f t="shared" si="111"/>
        <v>0</v>
      </c>
      <c r="K651" s="2">
        <f t="shared" si="113"/>
        <v>136.72</v>
      </c>
      <c r="L651" s="2">
        <f t="shared" si="118"/>
        <v>136.05000000000001</v>
      </c>
      <c r="M651" s="2">
        <f t="shared" si="119"/>
        <v>0.99509947337624349</v>
      </c>
      <c r="N651">
        <f t="shared" si="120"/>
        <v>-0.23691798715584395</v>
      </c>
    </row>
    <row r="652" spans="1:14" x14ac:dyDescent="0.3">
      <c r="A652" s="1">
        <v>39643</v>
      </c>
      <c r="B652">
        <v>145.78</v>
      </c>
      <c r="D652">
        <f t="shared" si="110"/>
        <v>1</v>
      </c>
      <c r="E652" s="1">
        <f t="shared" si="112"/>
        <v>39636</v>
      </c>
      <c r="F652" s="1">
        <f t="shared" si="114"/>
        <v>39635</v>
      </c>
      <c r="G652" s="1">
        <f t="shared" si="115"/>
        <v>39634</v>
      </c>
      <c r="H652" s="1">
        <f t="shared" si="116"/>
        <v>39633</v>
      </c>
      <c r="I652" s="2">
        <f t="shared" si="117"/>
        <v>141.37</v>
      </c>
      <c r="J652">
        <f t="shared" si="111"/>
        <v>0</v>
      </c>
      <c r="K652" s="2">
        <f t="shared" si="113"/>
        <v>136.72</v>
      </c>
      <c r="L652" s="2">
        <f t="shared" si="118"/>
        <v>136.05000000000001</v>
      </c>
      <c r="M652" s="2">
        <f t="shared" si="119"/>
        <v>0.99509947337624349</v>
      </c>
      <c r="N652">
        <f t="shared" si="120"/>
        <v>2.580549549704561</v>
      </c>
    </row>
    <row r="653" spans="1:14" x14ac:dyDescent="0.3">
      <c r="A653" s="1">
        <v>39644</v>
      </c>
      <c r="B653">
        <v>139.37</v>
      </c>
      <c r="D653">
        <f t="shared" si="110"/>
        <v>2</v>
      </c>
      <c r="E653" s="1">
        <f t="shared" si="112"/>
        <v>39637</v>
      </c>
      <c r="F653" s="1">
        <f t="shared" si="114"/>
        <v>39636</v>
      </c>
      <c r="G653" s="1">
        <f t="shared" si="115"/>
        <v>39635</v>
      </c>
      <c r="H653" s="1">
        <f t="shared" si="116"/>
        <v>39634</v>
      </c>
      <c r="I653" s="2">
        <f t="shared" si="117"/>
        <v>136.04</v>
      </c>
      <c r="J653">
        <f t="shared" si="111"/>
        <v>0</v>
      </c>
      <c r="K653" s="2">
        <f t="shared" si="113"/>
        <v>136.72</v>
      </c>
      <c r="L653" s="2">
        <f t="shared" si="118"/>
        <v>136.05000000000001</v>
      </c>
      <c r="M653" s="2">
        <f t="shared" si="119"/>
        <v>0.99509947337624349</v>
      </c>
      <c r="N653">
        <f t="shared" si="120"/>
        <v>1.9270733414343495</v>
      </c>
    </row>
    <row r="654" spans="1:14" x14ac:dyDescent="0.3">
      <c r="A654" s="1">
        <v>39645</v>
      </c>
      <c r="B654">
        <v>135.32</v>
      </c>
      <c r="D654">
        <f t="shared" si="110"/>
        <v>3</v>
      </c>
      <c r="E654" s="1">
        <f t="shared" si="112"/>
        <v>39638</v>
      </c>
      <c r="F654" s="1">
        <f t="shared" si="114"/>
        <v>39637</v>
      </c>
      <c r="G654" s="1">
        <f t="shared" si="115"/>
        <v>39636</v>
      </c>
      <c r="H654" s="1">
        <f t="shared" si="116"/>
        <v>39635</v>
      </c>
      <c r="I654" s="2">
        <f t="shared" si="117"/>
        <v>136.05000000000001</v>
      </c>
      <c r="J654">
        <f t="shared" si="111"/>
        <v>0</v>
      </c>
      <c r="K654" s="2">
        <f t="shared" si="113"/>
        <v>136.72</v>
      </c>
      <c r="L654" s="2">
        <f t="shared" si="118"/>
        <v>136.05000000000001</v>
      </c>
      <c r="M654" s="2">
        <f t="shared" si="119"/>
        <v>0.99509947337624349</v>
      </c>
      <c r="N654">
        <f t="shared" si="120"/>
        <v>-1.029269489482777</v>
      </c>
    </row>
    <row r="655" spans="1:14" x14ac:dyDescent="0.3">
      <c r="A655" s="1">
        <v>39646</v>
      </c>
      <c r="B655">
        <v>130.18</v>
      </c>
      <c r="D655">
        <f t="shared" si="110"/>
        <v>4</v>
      </c>
      <c r="E655" s="1">
        <f t="shared" si="112"/>
        <v>39639</v>
      </c>
      <c r="F655" s="1">
        <f t="shared" si="114"/>
        <v>39638</v>
      </c>
      <c r="G655" s="1">
        <f t="shared" si="115"/>
        <v>39637</v>
      </c>
      <c r="H655" s="1">
        <f t="shared" si="116"/>
        <v>39636</v>
      </c>
      <c r="I655" s="2">
        <f t="shared" si="117"/>
        <v>142.33000000000001</v>
      </c>
      <c r="J655">
        <f t="shared" si="111"/>
        <v>0</v>
      </c>
      <c r="K655" s="2">
        <f t="shared" si="113"/>
        <v>0</v>
      </c>
      <c r="L655" s="2">
        <f t="shared" si="118"/>
        <v>0</v>
      </c>
      <c r="M655" s="2">
        <f t="shared" si="119"/>
        <v>1</v>
      </c>
      <c r="N655">
        <f t="shared" si="120"/>
        <v>-8.9230196938292679</v>
      </c>
    </row>
    <row r="656" spans="1:14" x14ac:dyDescent="0.3">
      <c r="A656" s="1">
        <v>39647</v>
      </c>
      <c r="B656">
        <v>129.47</v>
      </c>
      <c r="D656">
        <f t="shared" si="110"/>
        <v>5</v>
      </c>
      <c r="E656" s="1">
        <f t="shared" si="112"/>
        <v>39640</v>
      </c>
      <c r="F656" s="1">
        <f t="shared" si="114"/>
        <v>39639</v>
      </c>
      <c r="G656" s="1">
        <f t="shared" si="115"/>
        <v>39638</v>
      </c>
      <c r="H656" s="1">
        <f t="shared" si="116"/>
        <v>39637</v>
      </c>
      <c r="I656" s="2">
        <f t="shared" si="117"/>
        <v>145.66</v>
      </c>
      <c r="J656">
        <f t="shared" si="111"/>
        <v>0</v>
      </c>
      <c r="K656" s="2">
        <f t="shared" si="113"/>
        <v>0</v>
      </c>
      <c r="L656" s="2">
        <f t="shared" si="118"/>
        <v>0</v>
      </c>
      <c r="M656" s="2">
        <f t="shared" si="119"/>
        <v>1</v>
      </c>
      <c r="N656">
        <f t="shared" si="120"/>
        <v>-11.782594471921321</v>
      </c>
    </row>
    <row r="657" spans="1:14" x14ac:dyDescent="0.3">
      <c r="A657" s="1">
        <v>39650</v>
      </c>
      <c r="B657">
        <v>131.82</v>
      </c>
      <c r="D657">
        <f t="shared" si="110"/>
        <v>1</v>
      </c>
      <c r="E657" s="1">
        <f t="shared" si="112"/>
        <v>39643</v>
      </c>
      <c r="F657" s="1">
        <f t="shared" si="114"/>
        <v>39642</v>
      </c>
      <c r="G657" s="1">
        <f t="shared" si="115"/>
        <v>39641</v>
      </c>
      <c r="H657" s="1">
        <f t="shared" si="116"/>
        <v>39640</v>
      </c>
      <c r="I657" s="2">
        <f t="shared" si="117"/>
        <v>145.78</v>
      </c>
      <c r="J657">
        <f t="shared" si="111"/>
        <v>0</v>
      </c>
      <c r="K657" s="2">
        <f t="shared" si="113"/>
        <v>0</v>
      </c>
      <c r="L657" s="2">
        <f t="shared" si="118"/>
        <v>0</v>
      </c>
      <c r="M657" s="2">
        <f t="shared" si="119"/>
        <v>1</v>
      </c>
      <c r="N657">
        <f t="shared" si="120"/>
        <v>-10.06612803294931</v>
      </c>
    </row>
    <row r="658" spans="1:14" x14ac:dyDescent="0.3">
      <c r="A658" s="1">
        <v>39651</v>
      </c>
      <c r="B658">
        <v>128.41999999999999</v>
      </c>
      <c r="D658">
        <f t="shared" si="110"/>
        <v>2</v>
      </c>
      <c r="E658" s="1">
        <f t="shared" si="112"/>
        <v>39644</v>
      </c>
      <c r="F658" s="1">
        <f t="shared" si="114"/>
        <v>39643</v>
      </c>
      <c r="G658" s="1">
        <f t="shared" si="115"/>
        <v>39642</v>
      </c>
      <c r="H658" s="1">
        <f t="shared" si="116"/>
        <v>39641</v>
      </c>
      <c r="I658" s="2">
        <f t="shared" si="117"/>
        <v>139.37</v>
      </c>
      <c r="J658">
        <f t="shared" si="111"/>
        <v>0</v>
      </c>
      <c r="K658" s="2">
        <f t="shared" si="113"/>
        <v>0</v>
      </c>
      <c r="L658" s="2">
        <f t="shared" si="118"/>
        <v>0</v>
      </c>
      <c r="M658" s="2">
        <f t="shared" si="119"/>
        <v>1</v>
      </c>
      <c r="N658">
        <f t="shared" si="120"/>
        <v>-8.1826124765516042</v>
      </c>
    </row>
    <row r="659" spans="1:14" x14ac:dyDescent="0.3">
      <c r="A659" s="1">
        <v>39652</v>
      </c>
      <c r="B659">
        <v>124.44</v>
      </c>
      <c r="D659">
        <f t="shared" si="110"/>
        <v>3</v>
      </c>
      <c r="E659" s="1">
        <f t="shared" si="112"/>
        <v>39645</v>
      </c>
      <c r="F659" s="1">
        <f t="shared" si="114"/>
        <v>39644</v>
      </c>
      <c r="G659" s="1">
        <f t="shared" si="115"/>
        <v>39643</v>
      </c>
      <c r="H659" s="1">
        <f t="shared" si="116"/>
        <v>39642</v>
      </c>
      <c r="I659" s="2">
        <f t="shared" si="117"/>
        <v>135.32</v>
      </c>
      <c r="J659">
        <f t="shared" si="111"/>
        <v>0</v>
      </c>
      <c r="K659" s="2">
        <f t="shared" si="113"/>
        <v>0</v>
      </c>
      <c r="L659" s="2">
        <f t="shared" si="118"/>
        <v>0</v>
      </c>
      <c r="M659" s="2">
        <f t="shared" si="119"/>
        <v>1</v>
      </c>
      <c r="N659">
        <f t="shared" si="120"/>
        <v>-8.3818671883071474</v>
      </c>
    </row>
    <row r="660" spans="1:14" x14ac:dyDescent="0.3">
      <c r="A660" s="1">
        <v>39653</v>
      </c>
      <c r="B660">
        <v>125.49</v>
      </c>
      <c r="D660">
        <f t="shared" si="110"/>
        <v>4</v>
      </c>
      <c r="E660" s="1">
        <f t="shared" si="112"/>
        <v>39646</v>
      </c>
      <c r="F660" s="1">
        <f t="shared" si="114"/>
        <v>39645</v>
      </c>
      <c r="G660" s="1">
        <f t="shared" si="115"/>
        <v>39644</v>
      </c>
      <c r="H660" s="1">
        <f t="shared" si="116"/>
        <v>39643</v>
      </c>
      <c r="I660" s="2">
        <f t="shared" si="117"/>
        <v>130.18</v>
      </c>
      <c r="J660">
        <f t="shared" si="111"/>
        <v>0</v>
      </c>
      <c r="K660" s="2">
        <f t="shared" si="113"/>
        <v>0</v>
      </c>
      <c r="L660" s="2">
        <f t="shared" si="118"/>
        <v>0</v>
      </c>
      <c r="M660" s="2">
        <f t="shared" si="119"/>
        <v>1</v>
      </c>
      <c r="N660">
        <f t="shared" si="120"/>
        <v>-3.6692034022024549</v>
      </c>
    </row>
    <row r="661" spans="1:14" x14ac:dyDescent="0.3">
      <c r="A661" s="1">
        <v>39654</v>
      </c>
      <c r="B661">
        <v>123.26</v>
      </c>
      <c r="D661">
        <f t="shared" si="110"/>
        <v>5</v>
      </c>
      <c r="E661" s="1">
        <f t="shared" si="112"/>
        <v>39647</v>
      </c>
      <c r="F661" s="1">
        <f t="shared" si="114"/>
        <v>39646</v>
      </c>
      <c r="G661" s="1">
        <f t="shared" si="115"/>
        <v>39645</v>
      </c>
      <c r="H661" s="1">
        <f t="shared" si="116"/>
        <v>39644</v>
      </c>
      <c r="I661" s="2">
        <f t="shared" si="117"/>
        <v>129.47</v>
      </c>
      <c r="J661">
        <f t="shared" si="111"/>
        <v>0</v>
      </c>
      <c r="K661" s="2">
        <f t="shared" si="113"/>
        <v>0</v>
      </c>
      <c r="L661" s="2">
        <f t="shared" si="118"/>
        <v>0</v>
      </c>
      <c r="M661" s="2">
        <f t="shared" si="119"/>
        <v>1</v>
      </c>
      <c r="N661">
        <f t="shared" si="120"/>
        <v>-4.9153248536458767</v>
      </c>
    </row>
    <row r="662" spans="1:14" x14ac:dyDescent="0.3">
      <c r="A662" s="1">
        <v>39657</v>
      </c>
      <c r="B662">
        <v>124.73</v>
      </c>
      <c r="D662">
        <f t="shared" si="110"/>
        <v>1</v>
      </c>
      <c r="E662" s="1">
        <f t="shared" si="112"/>
        <v>39650</v>
      </c>
      <c r="F662" s="1">
        <f t="shared" si="114"/>
        <v>39649</v>
      </c>
      <c r="G662" s="1">
        <f t="shared" si="115"/>
        <v>39648</v>
      </c>
      <c r="H662" s="1">
        <f t="shared" si="116"/>
        <v>39647</v>
      </c>
      <c r="I662" s="2">
        <f t="shared" si="117"/>
        <v>131.82</v>
      </c>
      <c r="J662">
        <f t="shared" si="111"/>
        <v>0</v>
      </c>
      <c r="K662" s="2">
        <f t="shared" si="113"/>
        <v>0</v>
      </c>
      <c r="L662" s="2">
        <f t="shared" si="118"/>
        <v>0</v>
      </c>
      <c r="M662" s="2">
        <f t="shared" si="119"/>
        <v>1</v>
      </c>
      <c r="N662">
        <f t="shared" si="120"/>
        <v>-5.5285954486955982</v>
      </c>
    </row>
    <row r="663" spans="1:14" x14ac:dyDescent="0.3">
      <c r="A663" s="1">
        <v>39658</v>
      </c>
      <c r="B663">
        <v>122.19</v>
      </c>
      <c r="D663">
        <f t="shared" si="110"/>
        <v>2</v>
      </c>
      <c r="E663" s="1">
        <f t="shared" si="112"/>
        <v>39651</v>
      </c>
      <c r="F663" s="1">
        <f t="shared" si="114"/>
        <v>39650</v>
      </c>
      <c r="G663" s="1">
        <f t="shared" si="115"/>
        <v>39649</v>
      </c>
      <c r="H663" s="1">
        <f t="shared" si="116"/>
        <v>39648</v>
      </c>
      <c r="I663" s="2">
        <f t="shared" si="117"/>
        <v>128.41999999999999</v>
      </c>
      <c r="J663">
        <f t="shared" si="111"/>
        <v>0</v>
      </c>
      <c r="K663" s="2">
        <f t="shared" si="113"/>
        <v>0</v>
      </c>
      <c r="L663" s="2">
        <f t="shared" si="118"/>
        <v>0</v>
      </c>
      <c r="M663" s="2">
        <f t="shared" si="119"/>
        <v>1</v>
      </c>
      <c r="N663">
        <f t="shared" si="120"/>
        <v>-4.9728932037471276</v>
      </c>
    </row>
    <row r="664" spans="1:14" x14ac:dyDescent="0.3">
      <c r="A664" s="1">
        <v>39659</v>
      </c>
      <c r="B664">
        <v>126.77</v>
      </c>
      <c r="D664">
        <f t="shared" si="110"/>
        <v>3</v>
      </c>
      <c r="E664" s="1">
        <f t="shared" si="112"/>
        <v>39652</v>
      </c>
      <c r="F664" s="1">
        <f t="shared" si="114"/>
        <v>39651</v>
      </c>
      <c r="G664" s="1">
        <f t="shared" si="115"/>
        <v>39650</v>
      </c>
      <c r="H664" s="1">
        <f t="shared" si="116"/>
        <v>39649</v>
      </c>
      <c r="I664" s="2">
        <f t="shared" si="117"/>
        <v>124.44</v>
      </c>
      <c r="J664">
        <f t="shared" si="111"/>
        <v>0</v>
      </c>
      <c r="K664" s="2">
        <f t="shared" si="113"/>
        <v>0</v>
      </c>
      <c r="L664" s="2">
        <f t="shared" si="118"/>
        <v>0</v>
      </c>
      <c r="M664" s="2">
        <f t="shared" si="119"/>
        <v>1</v>
      </c>
      <c r="N664">
        <f t="shared" si="120"/>
        <v>1.8550748921198943</v>
      </c>
    </row>
    <row r="665" spans="1:14" x14ac:dyDescent="0.3">
      <c r="A665" s="1">
        <v>39660</v>
      </c>
      <c r="B665">
        <v>124.08</v>
      </c>
      <c r="D665">
        <f t="shared" si="110"/>
        <v>4</v>
      </c>
      <c r="E665" s="1">
        <f t="shared" si="112"/>
        <v>39653</v>
      </c>
      <c r="F665" s="1">
        <f t="shared" si="114"/>
        <v>39652</v>
      </c>
      <c r="G665" s="1">
        <f t="shared" si="115"/>
        <v>39651</v>
      </c>
      <c r="H665" s="1">
        <f t="shared" si="116"/>
        <v>39650</v>
      </c>
      <c r="I665" s="2">
        <f t="shared" si="117"/>
        <v>125.49</v>
      </c>
      <c r="J665">
        <f t="shared" si="111"/>
        <v>0</v>
      </c>
      <c r="K665" s="2">
        <f t="shared" si="113"/>
        <v>0</v>
      </c>
      <c r="L665" s="2">
        <f t="shared" si="118"/>
        <v>0</v>
      </c>
      <c r="M665" s="2">
        <f t="shared" si="119"/>
        <v>1</v>
      </c>
      <c r="N665">
        <f t="shared" si="120"/>
        <v>-1.1299555253933395</v>
      </c>
    </row>
    <row r="666" spans="1:14" x14ac:dyDescent="0.3">
      <c r="A666" s="1">
        <v>39661</v>
      </c>
      <c r="B666">
        <v>125.1</v>
      </c>
      <c r="D666">
        <f t="shared" si="110"/>
        <v>5</v>
      </c>
      <c r="E666" s="1">
        <f t="shared" si="112"/>
        <v>39654</v>
      </c>
      <c r="F666" s="1">
        <f t="shared" si="114"/>
        <v>39653</v>
      </c>
      <c r="G666" s="1">
        <f t="shared" si="115"/>
        <v>39652</v>
      </c>
      <c r="H666" s="1">
        <f t="shared" si="116"/>
        <v>39651</v>
      </c>
      <c r="I666" s="2">
        <f t="shared" si="117"/>
        <v>123.26</v>
      </c>
      <c r="J666">
        <f t="shared" si="111"/>
        <v>0</v>
      </c>
      <c r="K666" s="2">
        <f t="shared" si="113"/>
        <v>0</v>
      </c>
      <c r="L666" s="2">
        <f t="shared" si="118"/>
        <v>0</v>
      </c>
      <c r="M666" s="2">
        <f t="shared" si="119"/>
        <v>1</v>
      </c>
      <c r="N666">
        <f t="shared" si="120"/>
        <v>1.4817471938768236</v>
      </c>
    </row>
    <row r="667" spans="1:14" x14ac:dyDescent="0.3">
      <c r="A667" s="1">
        <v>39664</v>
      </c>
      <c r="B667">
        <v>121.41</v>
      </c>
      <c r="D667">
        <f t="shared" si="110"/>
        <v>1</v>
      </c>
      <c r="E667" s="1">
        <f t="shared" si="112"/>
        <v>39657</v>
      </c>
      <c r="F667" s="1">
        <f t="shared" si="114"/>
        <v>39656</v>
      </c>
      <c r="G667" s="1">
        <f t="shared" si="115"/>
        <v>39655</v>
      </c>
      <c r="H667" s="1">
        <f t="shared" si="116"/>
        <v>39654</v>
      </c>
      <c r="I667" s="2">
        <f t="shared" si="117"/>
        <v>124.73</v>
      </c>
      <c r="J667">
        <f t="shared" si="111"/>
        <v>0</v>
      </c>
      <c r="K667" s="2">
        <f t="shared" si="113"/>
        <v>0</v>
      </c>
      <c r="L667" s="2">
        <f t="shared" si="118"/>
        <v>0</v>
      </c>
      <c r="M667" s="2">
        <f t="shared" si="119"/>
        <v>1</v>
      </c>
      <c r="N667">
        <f t="shared" si="120"/>
        <v>-2.6978153581733912</v>
      </c>
    </row>
    <row r="668" spans="1:14" x14ac:dyDescent="0.3">
      <c r="A668" s="1">
        <v>39665</v>
      </c>
      <c r="B668">
        <v>119.17</v>
      </c>
      <c r="D668">
        <f t="shared" si="110"/>
        <v>2</v>
      </c>
      <c r="E668" s="1">
        <f t="shared" si="112"/>
        <v>39658</v>
      </c>
      <c r="F668" s="1">
        <f t="shared" si="114"/>
        <v>39657</v>
      </c>
      <c r="G668" s="1">
        <f t="shared" si="115"/>
        <v>39656</v>
      </c>
      <c r="H668" s="1">
        <f t="shared" si="116"/>
        <v>39655</v>
      </c>
      <c r="I668" s="2">
        <f t="shared" si="117"/>
        <v>122.19</v>
      </c>
      <c r="J668">
        <f t="shared" si="111"/>
        <v>0</v>
      </c>
      <c r="K668" s="2">
        <f t="shared" si="113"/>
        <v>0</v>
      </c>
      <c r="L668" s="2">
        <f t="shared" si="118"/>
        <v>0</v>
      </c>
      <c r="M668" s="2">
        <f t="shared" si="119"/>
        <v>1</v>
      </c>
      <c r="N668">
        <f t="shared" si="120"/>
        <v>-2.5026165225716093</v>
      </c>
    </row>
    <row r="669" spans="1:14" x14ac:dyDescent="0.3">
      <c r="A669" s="1">
        <v>39666</v>
      </c>
      <c r="B669">
        <v>118.58</v>
      </c>
      <c r="D669">
        <f t="shared" si="110"/>
        <v>3</v>
      </c>
      <c r="E669" s="1">
        <f t="shared" si="112"/>
        <v>39659</v>
      </c>
      <c r="F669" s="1">
        <f t="shared" si="114"/>
        <v>39658</v>
      </c>
      <c r="G669" s="1">
        <f t="shared" si="115"/>
        <v>39657</v>
      </c>
      <c r="H669" s="1">
        <f t="shared" si="116"/>
        <v>39656</v>
      </c>
      <c r="I669" s="2">
        <f t="shared" si="117"/>
        <v>126.77</v>
      </c>
      <c r="J669">
        <f t="shared" si="111"/>
        <v>0</v>
      </c>
      <c r="K669" s="2">
        <f t="shared" si="113"/>
        <v>0</v>
      </c>
      <c r="L669" s="2">
        <f t="shared" si="118"/>
        <v>0</v>
      </c>
      <c r="M669" s="2">
        <f t="shared" si="119"/>
        <v>1</v>
      </c>
      <c r="N669">
        <f t="shared" si="120"/>
        <v>-6.6786582671413672</v>
      </c>
    </row>
    <row r="670" spans="1:14" x14ac:dyDescent="0.3">
      <c r="A670" s="1">
        <v>39667</v>
      </c>
      <c r="B670">
        <v>120.02</v>
      </c>
      <c r="D670">
        <f t="shared" si="110"/>
        <v>4</v>
      </c>
      <c r="E670" s="1">
        <f t="shared" si="112"/>
        <v>39660</v>
      </c>
      <c r="F670" s="1">
        <f t="shared" si="114"/>
        <v>39659</v>
      </c>
      <c r="G670" s="1">
        <f t="shared" si="115"/>
        <v>39658</v>
      </c>
      <c r="H670" s="1">
        <f t="shared" si="116"/>
        <v>39657</v>
      </c>
      <c r="I670" s="2">
        <f t="shared" si="117"/>
        <v>124.08</v>
      </c>
      <c r="J670">
        <f t="shared" si="111"/>
        <v>0</v>
      </c>
      <c r="K670" s="2">
        <f t="shared" si="113"/>
        <v>0</v>
      </c>
      <c r="L670" s="2">
        <f t="shared" si="118"/>
        <v>0</v>
      </c>
      <c r="M670" s="2">
        <f t="shared" si="119"/>
        <v>1</v>
      </c>
      <c r="N670">
        <f t="shared" si="120"/>
        <v>-3.3268123306916593</v>
      </c>
    </row>
    <row r="671" spans="1:14" x14ac:dyDescent="0.3">
      <c r="A671" s="1">
        <v>39668</v>
      </c>
      <c r="B671">
        <v>115.2</v>
      </c>
      <c r="C671">
        <v>115.4</v>
      </c>
      <c r="D671">
        <f t="shared" si="110"/>
        <v>5</v>
      </c>
      <c r="E671" s="1">
        <f t="shared" si="112"/>
        <v>39661</v>
      </c>
      <c r="F671" s="1">
        <f t="shared" si="114"/>
        <v>39660</v>
      </c>
      <c r="G671" s="1">
        <f t="shared" si="115"/>
        <v>39659</v>
      </c>
      <c r="H671" s="1">
        <f t="shared" si="116"/>
        <v>39658</v>
      </c>
      <c r="I671" s="2">
        <f t="shared" si="117"/>
        <v>125.1</v>
      </c>
      <c r="J671">
        <f t="shared" si="111"/>
        <v>0</v>
      </c>
      <c r="K671" s="2">
        <f t="shared" si="113"/>
        <v>0</v>
      </c>
      <c r="L671" s="2">
        <f t="shared" si="118"/>
        <v>0</v>
      </c>
      <c r="M671" s="2">
        <f t="shared" si="119"/>
        <v>1</v>
      </c>
      <c r="N671">
        <f t="shared" si="120"/>
        <v>-8.2443669211074546</v>
      </c>
    </row>
    <row r="672" spans="1:14" x14ac:dyDescent="0.3">
      <c r="A672" s="1">
        <v>39671</v>
      </c>
      <c r="B672">
        <v>114.66</v>
      </c>
      <c r="D672">
        <f t="shared" si="110"/>
        <v>1</v>
      </c>
      <c r="E672" s="1">
        <f t="shared" si="112"/>
        <v>39664</v>
      </c>
      <c r="F672" s="1">
        <f t="shared" si="114"/>
        <v>39663</v>
      </c>
      <c r="G672" s="1">
        <f t="shared" si="115"/>
        <v>39662</v>
      </c>
      <c r="H672" s="1">
        <f t="shared" si="116"/>
        <v>39661</v>
      </c>
      <c r="I672" s="2">
        <f t="shared" si="117"/>
        <v>121.41</v>
      </c>
      <c r="J672">
        <f t="shared" si="111"/>
        <v>115.4</v>
      </c>
      <c r="K672" s="2">
        <f t="shared" si="113"/>
        <v>115.4</v>
      </c>
      <c r="L672" s="2">
        <f t="shared" si="118"/>
        <v>115.2</v>
      </c>
      <c r="M672" s="2">
        <f t="shared" si="119"/>
        <v>0.99826689774696709</v>
      </c>
      <c r="N672">
        <f t="shared" si="120"/>
        <v>-5.8936625887855438</v>
      </c>
    </row>
    <row r="673" spans="1:14" x14ac:dyDescent="0.3">
      <c r="A673" s="1">
        <v>39672</v>
      </c>
      <c r="B673">
        <v>113.13</v>
      </c>
      <c r="D673">
        <f t="shared" si="110"/>
        <v>2</v>
      </c>
      <c r="E673" s="1">
        <f t="shared" si="112"/>
        <v>39665</v>
      </c>
      <c r="F673" s="1">
        <f t="shared" si="114"/>
        <v>39664</v>
      </c>
      <c r="G673" s="1">
        <f t="shared" si="115"/>
        <v>39663</v>
      </c>
      <c r="H673" s="1">
        <f t="shared" si="116"/>
        <v>39662</v>
      </c>
      <c r="I673" s="2">
        <f t="shared" si="117"/>
        <v>119.17</v>
      </c>
      <c r="J673">
        <f t="shared" si="111"/>
        <v>0</v>
      </c>
      <c r="K673" s="2">
        <f t="shared" si="113"/>
        <v>115.4</v>
      </c>
      <c r="L673" s="2">
        <f t="shared" si="118"/>
        <v>115.2</v>
      </c>
      <c r="M673" s="2">
        <f t="shared" si="119"/>
        <v>0.99826689774696709</v>
      </c>
      <c r="N673">
        <f t="shared" si="120"/>
        <v>-5.3748050976547761</v>
      </c>
    </row>
    <row r="674" spans="1:14" x14ac:dyDescent="0.3">
      <c r="A674" s="1">
        <v>39673</v>
      </c>
      <c r="B674">
        <v>115.99</v>
      </c>
      <c r="D674">
        <f t="shared" si="110"/>
        <v>3</v>
      </c>
      <c r="E674" s="1">
        <f t="shared" si="112"/>
        <v>39666</v>
      </c>
      <c r="F674" s="1">
        <f t="shared" si="114"/>
        <v>39665</v>
      </c>
      <c r="G674" s="1">
        <f t="shared" si="115"/>
        <v>39664</v>
      </c>
      <c r="H674" s="1">
        <f t="shared" si="116"/>
        <v>39663</v>
      </c>
      <c r="I674" s="2">
        <f t="shared" si="117"/>
        <v>118.58</v>
      </c>
      <c r="J674">
        <f t="shared" si="111"/>
        <v>0</v>
      </c>
      <c r="K674" s="2">
        <f t="shared" si="113"/>
        <v>115.4</v>
      </c>
      <c r="L674" s="2">
        <f t="shared" si="118"/>
        <v>115.2</v>
      </c>
      <c r="M674" s="2">
        <f t="shared" si="119"/>
        <v>0.99826689774696709</v>
      </c>
      <c r="N674">
        <f t="shared" si="120"/>
        <v>-2.3818463597645079</v>
      </c>
    </row>
    <row r="675" spans="1:14" x14ac:dyDescent="0.3">
      <c r="A675" s="1">
        <v>39674</v>
      </c>
      <c r="B675">
        <v>115.03</v>
      </c>
      <c r="D675">
        <f t="shared" si="110"/>
        <v>4</v>
      </c>
      <c r="E675" s="1">
        <f t="shared" si="112"/>
        <v>39667</v>
      </c>
      <c r="F675" s="1">
        <f t="shared" si="114"/>
        <v>39666</v>
      </c>
      <c r="G675" s="1">
        <f t="shared" si="115"/>
        <v>39665</v>
      </c>
      <c r="H675" s="1">
        <f t="shared" si="116"/>
        <v>39664</v>
      </c>
      <c r="I675" s="2">
        <f t="shared" si="117"/>
        <v>120.02</v>
      </c>
      <c r="J675">
        <f t="shared" si="111"/>
        <v>0</v>
      </c>
      <c r="K675" s="2">
        <f t="shared" si="113"/>
        <v>115.4</v>
      </c>
      <c r="L675" s="2">
        <f t="shared" si="118"/>
        <v>115.2</v>
      </c>
      <c r="M675" s="2">
        <f t="shared" si="119"/>
        <v>0.99826689774696709</v>
      </c>
      <c r="N675">
        <f t="shared" si="120"/>
        <v>-4.4200037465656123</v>
      </c>
    </row>
    <row r="676" spans="1:14" x14ac:dyDescent="0.3">
      <c r="A676" s="1">
        <v>39675</v>
      </c>
      <c r="B676">
        <v>113.94</v>
      </c>
      <c r="D676">
        <f t="shared" si="110"/>
        <v>5</v>
      </c>
      <c r="E676" s="1">
        <f t="shared" si="112"/>
        <v>39668</v>
      </c>
      <c r="F676" s="1">
        <f t="shared" si="114"/>
        <v>39667</v>
      </c>
      <c r="G676" s="1">
        <f t="shared" si="115"/>
        <v>39666</v>
      </c>
      <c r="H676" s="1">
        <f t="shared" si="116"/>
        <v>39665</v>
      </c>
      <c r="I676" s="2">
        <f t="shared" si="117"/>
        <v>115.2</v>
      </c>
      <c r="J676">
        <f t="shared" si="111"/>
        <v>0</v>
      </c>
      <c r="K676" s="2">
        <f t="shared" si="113"/>
        <v>115.4</v>
      </c>
      <c r="L676" s="2">
        <f t="shared" si="118"/>
        <v>115.2</v>
      </c>
      <c r="M676" s="2">
        <f t="shared" si="119"/>
        <v>0.99826689774696709</v>
      </c>
      <c r="N676">
        <f t="shared" si="120"/>
        <v>-1.2732360021749747</v>
      </c>
    </row>
    <row r="677" spans="1:14" x14ac:dyDescent="0.3">
      <c r="A677" s="1">
        <v>39678</v>
      </c>
      <c r="B677">
        <v>112.89</v>
      </c>
      <c r="D677">
        <f t="shared" si="110"/>
        <v>1</v>
      </c>
      <c r="E677" s="1">
        <f t="shared" si="112"/>
        <v>39671</v>
      </c>
      <c r="F677" s="1">
        <f t="shared" si="114"/>
        <v>39670</v>
      </c>
      <c r="G677" s="1">
        <f t="shared" si="115"/>
        <v>39669</v>
      </c>
      <c r="H677" s="1">
        <f t="shared" si="116"/>
        <v>39668</v>
      </c>
      <c r="I677" s="2">
        <f t="shared" si="117"/>
        <v>114.66</v>
      </c>
      <c r="J677">
        <f t="shared" si="111"/>
        <v>0</v>
      </c>
      <c r="K677" s="2">
        <f t="shared" si="113"/>
        <v>0</v>
      </c>
      <c r="L677" s="2">
        <f t="shared" si="118"/>
        <v>0</v>
      </c>
      <c r="M677" s="2">
        <f t="shared" si="119"/>
        <v>1</v>
      </c>
      <c r="N677">
        <f t="shared" si="120"/>
        <v>-1.5557334206781099</v>
      </c>
    </row>
    <row r="678" spans="1:14" x14ac:dyDescent="0.3">
      <c r="A678" s="1">
        <v>39679</v>
      </c>
      <c r="B678">
        <v>114.54</v>
      </c>
      <c r="D678">
        <f t="shared" si="110"/>
        <v>2</v>
      </c>
      <c r="E678" s="1">
        <f t="shared" si="112"/>
        <v>39672</v>
      </c>
      <c r="F678" s="1">
        <f t="shared" si="114"/>
        <v>39671</v>
      </c>
      <c r="G678" s="1">
        <f t="shared" si="115"/>
        <v>39670</v>
      </c>
      <c r="H678" s="1">
        <f t="shared" si="116"/>
        <v>39669</v>
      </c>
      <c r="I678" s="2">
        <f t="shared" si="117"/>
        <v>113.13</v>
      </c>
      <c r="J678">
        <f t="shared" si="111"/>
        <v>0</v>
      </c>
      <c r="K678" s="2">
        <f t="shared" si="113"/>
        <v>0</v>
      </c>
      <c r="L678" s="2">
        <f t="shared" si="118"/>
        <v>0</v>
      </c>
      <c r="M678" s="2">
        <f t="shared" si="119"/>
        <v>1</v>
      </c>
      <c r="N678">
        <f t="shared" si="120"/>
        <v>1.2386507027335811</v>
      </c>
    </row>
    <row r="679" spans="1:14" x14ac:dyDescent="0.3">
      <c r="A679" s="1">
        <v>39680</v>
      </c>
      <c r="B679">
        <v>115.56</v>
      </c>
      <c r="D679">
        <f t="shared" si="110"/>
        <v>3</v>
      </c>
      <c r="E679" s="1">
        <f t="shared" si="112"/>
        <v>39673</v>
      </c>
      <c r="F679" s="1">
        <f t="shared" si="114"/>
        <v>39672</v>
      </c>
      <c r="G679" s="1">
        <f t="shared" si="115"/>
        <v>39671</v>
      </c>
      <c r="H679" s="1">
        <f t="shared" si="116"/>
        <v>39670</v>
      </c>
      <c r="I679" s="2">
        <f t="shared" si="117"/>
        <v>115.99</v>
      </c>
      <c r="J679">
        <f t="shared" si="111"/>
        <v>0</v>
      </c>
      <c r="K679" s="2">
        <f t="shared" si="113"/>
        <v>0</v>
      </c>
      <c r="L679" s="2">
        <f t="shared" si="118"/>
        <v>0</v>
      </c>
      <c r="M679" s="2">
        <f t="shared" si="119"/>
        <v>1</v>
      </c>
      <c r="N679">
        <f t="shared" si="120"/>
        <v>-0.37141048957503398</v>
      </c>
    </row>
    <row r="680" spans="1:14" x14ac:dyDescent="0.3">
      <c r="A680" s="1">
        <v>39681</v>
      </c>
      <c r="B680">
        <v>121.18</v>
      </c>
      <c r="D680">
        <f t="shared" si="110"/>
        <v>4</v>
      </c>
      <c r="E680" s="1">
        <f t="shared" si="112"/>
        <v>39674</v>
      </c>
      <c r="F680" s="1">
        <f t="shared" si="114"/>
        <v>39673</v>
      </c>
      <c r="G680" s="1">
        <f t="shared" si="115"/>
        <v>39672</v>
      </c>
      <c r="H680" s="1">
        <f t="shared" si="116"/>
        <v>39671</v>
      </c>
      <c r="I680" s="2">
        <f t="shared" si="117"/>
        <v>115.03</v>
      </c>
      <c r="J680">
        <f t="shared" si="111"/>
        <v>0</v>
      </c>
      <c r="K680" s="2">
        <f t="shared" si="113"/>
        <v>0</v>
      </c>
      <c r="L680" s="2">
        <f t="shared" si="118"/>
        <v>0</v>
      </c>
      <c r="M680" s="2">
        <f t="shared" si="119"/>
        <v>1</v>
      </c>
      <c r="N680">
        <f t="shared" si="120"/>
        <v>5.2084079608924041</v>
      </c>
    </row>
    <row r="681" spans="1:14" x14ac:dyDescent="0.3">
      <c r="A681" s="1">
        <v>39682</v>
      </c>
      <c r="B681">
        <v>114.59</v>
      </c>
      <c r="D681">
        <f t="shared" si="110"/>
        <v>5</v>
      </c>
      <c r="E681" s="1">
        <f t="shared" si="112"/>
        <v>39675</v>
      </c>
      <c r="F681" s="1">
        <f t="shared" si="114"/>
        <v>39674</v>
      </c>
      <c r="G681" s="1">
        <f t="shared" si="115"/>
        <v>39673</v>
      </c>
      <c r="H681" s="1">
        <f t="shared" si="116"/>
        <v>39672</v>
      </c>
      <c r="I681" s="2">
        <f t="shared" si="117"/>
        <v>113.94</v>
      </c>
      <c r="J681">
        <f t="shared" si="111"/>
        <v>0</v>
      </c>
      <c r="K681" s="2">
        <f t="shared" si="113"/>
        <v>0</v>
      </c>
      <c r="L681" s="2">
        <f t="shared" si="118"/>
        <v>0</v>
      </c>
      <c r="M681" s="2">
        <f t="shared" si="119"/>
        <v>1</v>
      </c>
      <c r="N681">
        <f t="shared" si="120"/>
        <v>0.56885463861074714</v>
      </c>
    </row>
    <row r="682" spans="1:14" x14ac:dyDescent="0.3">
      <c r="A682" s="1">
        <v>39685</v>
      </c>
      <c r="B682">
        <v>115.11</v>
      </c>
      <c r="D682">
        <f t="shared" si="110"/>
        <v>1</v>
      </c>
      <c r="E682" s="1">
        <f t="shared" si="112"/>
        <v>39678</v>
      </c>
      <c r="F682" s="1">
        <f t="shared" si="114"/>
        <v>39677</v>
      </c>
      <c r="G682" s="1">
        <f t="shared" si="115"/>
        <v>39676</v>
      </c>
      <c r="H682" s="1">
        <f t="shared" si="116"/>
        <v>39675</v>
      </c>
      <c r="I682" s="2">
        <f t="shared" si="117"/>
        <v>112.89</v>
      </c>
      <c r="J682">
        <f t="shared" si="111"/>
        <v>0</v>
      </c>
      <c r="K682" s="2">
        <f t="shared" si="113"/>
        <v>0</v>
      </c>
      <c r="L682" s="2">
        <f t="shared" si="118"/>
        <v>0</v>
      </c>
      <c r="M682" s="2">
        <f t="shared" si="119"/>
        <v>1</v>
      </c>
      <c r="N682">
        <f t="shared" si="120"/>
        <v>1.9474299653515086</v>
      </c>
    </row>
    <row r="683" spans="1:14" x14ac:dyDescent="0.3">
      <c r="A683" s="1">
        <v>39686</v>
      </c>
      <c r="B683">
        <v>116.27</v>
      </c>
      <c r="D683">
        <f t="shared" si="110"/>
        <v>2</v>
      </c>
      <c r="E683" s="1">
        <f t="shared" si="112"/>
        <v>39679</v>
      </c>
      <c r="F683" s="1">
        <f t="shared" si="114"/>
        <v>39678</v>
      </c>
      <c r="G683" s="1">
        <f t="shared" si="115"/>
        <v>39677</v>
      </c>
      <c r="H683" s="1">
        <f t="shared" si="116"/>
        <v>39676</v>
      </c>
      <c r="I683" s="2">
        <f t="shared" si="117"/>
        <v>114.54</v>
      </c>
      <c r="J683">
        <f t="shared" si="111"/>
        <v>0</v>
      </c>
      <c r="K683" s="2">
        <f t="shared" si="113"/>
        <v>0</v>
      </c>
      <c r="L683" s="2">
        <f t="shared" si="118"/>
        <v>0</v>
      </c>
      <c r="M683" s="2">
        <f t="shared" si="119"/>
        <v>1</v>
      </c>
      <c r="N683">
        <f t="shared" si="120"/>
        <v>1.4990965714805387</v>
      </c>
    </row>
    <row r="684" spans="1:14" x14ac:dyDescent="0.3">
      <c r="A684" s="1">
        <v>39687</v>
      </c>
      <c r="B684">
        <v>118.15</v>
      </c>
      <c r="D684">
        <f t="shared" si="110"/>
        <v>3</v>
      </c>
      <c r="E684" s="1">
        <f t="shared" si="112"/>
        <v>39680</v>
      </c>
      <c r="F684" s="1">
        <f t="shared" si="114"/>
        <v>39679</v>
      </c>
      <c r="G684" s="1">
        <f t="shared" si="115"/>
        <v>39678</v>
      </c>
      <c r="H684" s="1">
        <f t="shared" si="116"/>
        <v>39677</v>
      </c>
      <c r="I684" s="2">
        <f t="shared" si="117"/>
        <v>115.56</v>
      </c>
      <c r="J684">
        <f t="shared" si="111"/>
        <v>0</v>
      </c>
      <c r="K684" s="2">
        <f t="shared" si="113"/>
        <v>0</v>
      </c>
      <c r="L684" s="2">
        <f t="shared" si="118"/>
        <v>0</v>
      </c>
      <c r="M684" s="2">
        <f t="shared" si="119"/>
        <v>1</v>
      </c>
      <c r="N684">
        <f t="shared" si="120"/>
        <v>2.2165128034882291</v>
      </c>
    </row>
    <row r="685" spans="1:14" x14ac:dyDescent="0.3">
      <c r="A685" s="1">
        <v>39688</v>
      </c>
      <c r="B685">
        <v>115.59</v>
      </c>
      <c r="D685">
        <f t="shared" si="110"/>
        <v>4</v>
      </c>
      <c r="E685" s="1">
        <f t="shared" si="112"/>
        <v>39681</v>
      </c>
      <c r="F685" s="1">
        <f t="shared" si="114"/>
        <v>39680</v>
      </c>
      <c r="G685" s="1">
        <f t="shared" si="115"/>
        <v>39679</v>
      </c>
      <c r="H685" s="1">
        <f t="shared" si="116"/>
        <v>39678</v>
      </c>
      <c r="I685" s="2">
        <f t="shared" si="117"/>
        <v>121.18</v>
      </c>
      <c r="J685">
        <f t="shared" si="111"/>
        <v>0</v>
      </c>
      <c r="K685" s="2">
        <f t="shared" si="113"/>
        <v>0</v>
      </c>
      <c r="L685" s="2">
        <f t="shared" si="118"/>
        <v>0</v>
      </c>
      <c r="M685" s="2">
        <f t="shared" si="119"/>
        <v>1</v>
      </c>
      <c r="N685">
        <f t="shared" si="120"/>
        <v>-4.7227596210667144</v>
      </c>
    </row>
    <row r="686" spans="1:14" x14ac:dyDescent="0.3">
      <c r="A686" s="1">
        <v>39689</v>
      </c>
      <c r="B686">
        <v>115.46</v>
      </c>
      <c r="D686">
        <f t="shared" si="110"/>
        <v>5</v>
      </c>
      <c r="E686" s="1">
        <f t="shared" si="112"/>
        <v>39682</v>
      </c>
      <c r="F686" s="1">
        <f t="shared" si="114"/>
        <v>39681</v>
      </c>
      <c r="G686" s="1">
        <f t="shared" si="115"/>
        <v>39680</v>
      </c>
      <c r="H686" s="1">
        <f t="shared" si="116"/>
        <v>39679</v>
      </c>
      <c r="I686" s="2">
        <f t="shared" si="117"/>
        <v>114.59</v>
      </c>
      <c r="J686">
        <f t="shared" si="111"/>
        <v>0</v>
      </c>
      <c r="K686" s="2">
        <f t="shared" si="113"/>
        <v>0</v>
      </c>
      <c r="L686" s="2">
        <f t="shared" si="118"/>
        <v>0</v>
      </c>
      <c r="M686" s="2">
        <f t="shared" si="119"/>
        <v>1</v>
      </c>
      <c r="N686">
        <f t="shared" si="120"/>
        <v>0.75636091944305961</v>
      </c>
    </row>
    <row r="687" spans="1:14" x14ac:dyDescent="0.3">
      <c r="A687" s="1">
        <v>39693</v>
      </c>
      <c r="B687">
        <v>109.71</v>
      </c>
      <c r="D687">
        <f t="shared" si="110"/>
        <v>2</v>
      </c>
      <c r="E687" s="1">
        <f t="shared" si="112"/>
        <v>39686</v>
      </c>
      <c r="F687" s="1">
        <f t="shared" si="114"/>
        <v>39685</v>
      </c>
      <c r="G687" s="1">
        <f t="shared" si="115"/>
        <v>39684</v>
      </c>
      <c r="H687" s="1">
        <f t="shared" si="116"/>
        <v>39683</v>
      </c>
      <c r="I687" s="2">
        <f t="shared" si="117"/>
        <v>116.27</v>
      </c>
      <c r="J687">
        <f t="shared" si="111"/>
        <v>0</v>
      </c>
      <c r="K687" s="2">
        <f t="shared" si="113"/>
        <v>0</v>
      </c>
      <c r="L687" s="2">
        <f t="shared" si="118"/>
        <v>0</v>
      </c>
      <c r="M687" s="2">
        <f t="shared" si="119"/>
        <v>1</v>
      </c>
      <c r="N687">
        <f t="shared" si="120"/>
        <v>-5.8074551851117313</v>
      </c>
    </row>
    <row r="688" spans="1:14" x14ac:dyDescent="0.3">
      <c r="A688" s="1">
        <v>39694</v>
      </c>
      <c r="B688">
        <v>109.35</v>
      </c>
      <c r="D688">
        <f t="shared" si="110"/>
        <v>3</v>
      </c>
      <c r="E688" s="1">
        <f t="shared" si="112"/>
        <v>39687</v>
      </c>
      <c r="F688" s="1">
        <f t="shared" si="114"/>
        <v>39686</v>
      </c>
      <c r="G688" s="1">
        <f t="shared" si="115"/>
        <v>39685</v>
      </c>
      <c r="H688" s="1">
        <f t="shared" si="116"/>
        <v>39684</v>
      </c>
      <c r="I688" s="2">
        <f t="shared" si="117"/>
        <v>118.15</v>
      </c>
      <c r="J688">
        <f t="shared" si="111"/>
        <v>0</v>
      </c>
      <c r="K688" s="2">
        <f t="shared" si="113"/>
        <v>0</v>
      </c>
      <c r="L688" s="2">
        <f t="shared" si="118"/>
        <v>0</v>
      </c>
      <c r="M688" s="2">
        <f t="shared" si="119"/>
        <v>1</v>
      </c>
      <c r="N688">
        <f t="shared" si="120"/>
        <v>-7.7401256510140071</v>
      </c>
    </row>
    <row r="689" spans="1:14" x14ac:dyDescent="0.3">
      <c r="A689" s="1">
        <v>39695</v>
      </c>
      <c r="B689">
        <v>107.89</v>
      </c>
      <c r="D689">
        <f t="shared" si="110"/>
        <v>4</v>
      </c>
      <c r="E689" s="1">
        <f t="shared" si="112"/>
        <v>39688</v>
      </c>
      <c r="F689" s="1">
        <f t="shared" si="114"/>
        <v>39687</v>
      </c>
      <c r="G689" s="1">
        <f t="shared" si="115"/>
        <v>39686</v>
      </c>
      <c r="H689" s="1">
        <f t="shared" si="116"/>
        <v>39685</v>
      </c>
      <c r="I689" s="2">
        <f t="shared" si="117"/>
        <v>115.59</v>
      </c>
      <c r="J689">
        <f t="shared" si="111"/>
        <v>0</v>
      </c>
      <c r="K689" s="2">
        <f t="shared" si="113"/>
        <v>0</v>
      </c>
      <c r="L689" s="2">
        <f t="shared" si="118"/>
        <v>0</v>
      </c>
      <c r="M689" s="2">
        <f t="shared" si="119"/>
        <v>1</v>
      </c>
      <c r="N689">
        <f t="shared" si="120"/>
        <v>-6.8937257742927169</v>
      </c>
    </row>
    <row r="690" spans="1:14" x14ac:dyDescent="0.3">
      <c r="A690" s="1">
        <v>39696</v>
      </c>
      <c r="B690">
        <v>106.23</v>
      </c>
      <c r="D690">
        <f t="shared" si="110"/>
        <v>5</v>
      </c>
      <c r="E690" s="1">
        <f t="shared" si="112"/>
        <v>39689</v>
      </c>
      <c r="F690" s="1">
        <f t="shared" si="114"/>
        <v>39688</v>
      </c>
      <c r="G690" s="1">
        <f t="shared" si="115"/>
        <v>39687</v>
      </c>
      <c r="H690" s="1">
        <f t="shared" si="116"/>
        <v>39686</v>
      </c>
      <c r="I690" s="2">
        <f t="shared" si="117"/>
        <v>115.46</v>
      </c>
      <c r="J690">
        <f t="shared" si="111"/>
        <v>0</v>
      </c>
      <c r="K690" s="2">
        <f t="shared" si="113"/>
        <v>0</v>
      </c>
      <c r="L690" s="2">
        <f t="shared" si="118"/>
        <v>0</v>
      </c>
      <c r="M690" s="2">
        <f t="shared" si="119"/>
        <v>1</v>
      </c>
      <c r="N690">
        <f t="shared" si="120"/>
        <v>-8.3317594840865326</v>
      </c>
    </row>
    <row r="691" spans="1:14" x14ac:dyDescent="0.3">
      <c r="A691" s="1">
        <v>39699</v>
      </c>
      <c r="B691">
        <v>106.34</v>
      </c>
      <c r="D691">
        <f t="shared" si="110"/>
        <v>1</v>
      </c>
      <c r="E691" s="1">
        <f t="shared" si="112"/>
        <v>39692</v>
      </c>
      <c r="F691" s="1">
        <f t="shared" si="114"/>
        <v>39691</v>
      </c>
      <c r="G691" s="1">
        <f t="shared" si="115"/>
        <v>39690</v>
      </c>
      <c r="H691" s="1">
        <f t="shared" si="116"/>
        <v>39689</v>
      </c>
      <c r="I691" s="2">
        <f t="shared" si="117"/>
        <v>115.46</v>
      </c>
      <c r="J691">
        <f t="shared" si="111"/>
        <v>0</v>
      </c>
      <c r="K691" s="2">
        <f t="shared" si="113"/>
        <v>0</v>
      </c>
      <c r="L691" s="2">
        <f t="shared" si="118"/>
        <v>0</v>
      </c>
      <c r="M691" s="2">
        <f t="shared" si="119"/>
        <v>1</v>
      </c>
      <c r="N691">
        <f t="shared" si="120"/>
        <v>-8.2282641556595042</v>
      </c>
    </row>
    <row r="692" spans="1:14" x14ac:dyDescent="0.3">
      <c r="A692" s="1">
        <v>39700</v>
      </c>
      <c r="B692">
        <v>103.26</v>
      </c>
      <c r="C692">
        <v>103.36</v>
      </c>
      <c r="D692">
        <f t="shared" si="110"/>
        <v>2</v>
      </c>
      <c r="E692" s="1">
        <f t="shared" si="112"/>
        <v>39693</v>
      </c>
      <c r="F692" s="1">
        <f t="shared" si="114"/>
        <v>39692</v>
      </c>
      <c r="G692" s="1">
        <f t="shared" si="115"/>
        <v>39691</v>
      </c>
      <c r="H692" s="1">
        <f t="shared" si="116"/>
        <v>39690</v>
      </c>
      <c r="I692" s="2">
        <f t="shared" si="117"/>
        <v>109.71</v>
      </c>
      <c r="J692">
        <f t="shared" si="111"/>
        <v>0</v>
      </c>
      <c r="K692" s="2">
        <f t="shared" si="113"/>
        <v>0</v>
      </c>
      <c r="L692" s="2">
        <f t="shared" si="118"/>
        <v>0</v>
      </c>
      <c r="M692" s="2">
        <f t="shared" si="119"/>
        <v>1</v>
      </c>
      <c r="N692">
        <f t="shared" si="120"/>
        <v>-6.0590441377896438</v>
      </c>
    </row>
    <row r="693" spans="1:14" x14ac:dyDescent="0.3">
      <c r="A693" s="1">
        <v>39701</v>
      </c>
      <c r="B693">
        <v>102.62</v>
      </c>
      <c r="D693">
        <f t="shared" si="110"/>
        <v>3</v>
      </c>
      <c r="E693" s="1">
        <f t="shared" si="112"/>
        <v>39694</v>
      </c>
      <c r="F693" s="1">
        <f t="shared" si="114"/>
        <v>39693</v>
      </c>
      <c r="G693" s="1">
        <f t="shared" si="115"/>
        <v>39692</v>
      </c>
      <c r="H693" s="1">
        <f t="shared" si="116"/>
        <v>39691</v>
      </c>
      <c r="I693" s="2">
        <f t="shared" si="117"/>
        <v>109.35</v>
      </c>
      <c r="J693">
        <f t="shared" si="111"/>
        <v>103.36</v>
      </c>
      <c r="K693" s="2">
        <f t="shared" si="113"/>
        <v>103.36</v>
      </c>
      <c r="L693" s="2">
        <f t="shared" si="118"/>
        <v>103.26</v>
      </c>
      <c r="M693" s="2">
        <f t="shared" si="119"/>
        <v>0.99903250773993812</v>
      </c>
      <c r="N693">
        <f t="shared" si="120"/>
        <v>-6.4488862191746623</v>
      </c>
    </row>
    <row r="694" spans="1:14" x14ac:dyDescent="0.3">
      <c r="A694" s="1">
        <v>39702</v>
      </c>
      <c r="B694">
        <v>100.93</v>
      </c>
      <c r="D694">
        <f t="shared" si="110"/>
        <v>4</v>
      </c>
      <c r="E694" s="1">
        <f t="shared" si="112"/>
        <v>39695</v>
      </c>
      <c r="F694" s="1">
        <f t="shared" si="114"/>
        <v>39694</v>
      </c>
      <c r="G694" s="1">
        <f t="shared" si="115"/>
        <v>39693</v>
      </c>
      <c r="H694" s="1">
        <f t="shared" si="116"/>
        <v>39692</v>
      </c>
      <c r="I694" s="2">
        <f t="shared" si="117"/>
        <v>107.89</v>
      </c>
      <c r="J694">
        <f t="shared" si="111"/>
        <v>0</v>
      </c>
      <c r="K694" s="2">
        <f t="shared" si="113"/>
        <v>103.36</v>
      </c>
      <c r="L694" s="2">
        <f t="shared" si="118"/>
        <v>103.26</v>
      </c>
      <c r="M694" s="2">
        <f t="shared" si="119"/>
        <v>0.99903250773993812</v>
      </c>
      <c r="N694">
        <f t="shared" si="120"/>
        <v>-6.7652942895269268</v>
      </c>
    </row>
    <row r="695" spans="1:14" x14ac:dyDescent="0.3">
      <c r="A695" s="1">
        <v>39703</v>
      </c>
      <c r="B695">
        <v>101.25</v>
      </c>
      <c r="D695">
        <f t="shared" si="110"/>
        <v>5</v>
      </c>
      <c r="E695" s="1">
        <f t="shared" si="112"/>
        <v>39696</v>
      </c>
      <c r="F695" s="1">
        <f t="shared" si="114"/>
        <v>39695</v>
      </c>
      <c r="G695" s="1">
        <f t="shared" si="115"/>
        <v>39694</v>
      </c>
      <c r="H695" s="1">
        <f t="shared" si="116"/>
        <v>39693</v>
      </c>
      <c r="I695" s="2">
        <f t="shared" si="117"/>
        <v>106.23</v>
      </c>
      <c r="J695">
        <f t="shared" si="111"/>
        <v>0</v>
      </c>
      <c r="K695" s="2">
        <f t="shared" si="113"/>
        <v>103.36</v>
      </c>
      <c r="L695" s="2">
        <f t="shared" si="118"/>
        <v>103.26</v>
      </c>
      <c r="M695" s="2">
        <f t="shared" si="119"/>
        <v>0.99903250773993812</v>
      </c>
      <c r="N695">
        <f t="shared" si="120"/>
        <v>-4.8981809388062132</v>
      </c>
    </row>
    <row r="696" spans="1:14" x14ac:dyDescent="0.3">
      <c r="A696" s="1">
        <v>39706</v>
      </c>
      <c r="B696">
        <v>95.69</v>
      </c>
      <c r="D696">
        <f t="shared" si="110"/>
        <v>1</v>
      </c>
      <c r="E696" s="1">
        <f t="shared" si="112"/>
        <v>39699</v>
      </c>
      <c r="F696" s="1">
        <f t="shared" si="114"/>
        <v>39698</v>
      </c>
      <c r="G696" s="1">
        <f t="shared" si="115"/>
        <v>39697</v>
      </c>
      <c r="H696" s="1">
        <f t="shared" si="116"/>
        <v>39696</v>
      </c>
      <c r="I696" s="2">
        <f t="shared" si="117"/>
        <v>106.34</v>
      </c>
      <c r="J696">
        <f t="shared" si="111"/>
        <v>0</v>
      </c>
      <c r="K696" s="2">
        <f t="shared" si="113"/>
        <v>103.36</v>
      </c>
      <c r="L696" s="2">
        <f t="shared" si="118"/>
        <v>103.26</v>
      </c>
      <c r="M696" s="2">
        <f t="shared" si="119"/>
        <v>0.99903250773993812</v>
      </c>
      <c r="N696">
        <f t="shared" si="120"/>
        <v>-10.64956688678096</v>
      </c>
    </row>
    <row r="697" spans="1:14" x14ac:dyDescent="0.3">
      <c r="A697" s="1">
        <v>39707</v>
      </c>
      <c r="B697">
        <v>91.02</v>
      </c>
      <c r="D697">
        <f t="shared" si="110"/>
        <v>2</v>
      </c>
      <c r="E697" s="1">
        <f t="shared" si="112"/>
        <v>39700</v>
      </c>
      <c r="F697" s="1">
        <f t="shared" si="114"/>
        <v>39699</v>
      </c>
      <c r="G697" s="1">
        <f t="shared" si="115"/>
        <v>39698</v>
      </c>
      <c r="H697" s="1">
        <f t="shared" si="116"/>
        <v>39697</v>
      </c>
      <c r="I697" s="2">
        <f t="shared" si="117"/>
        <v>103.26</v>
      </c>
      <c r="J697">
        <f t="shared" si="111"/>
        <v>0</v>
      </c>
      <c r="K697" s="2">
        <f t="shared" si="113"/>
        <v>103.36</v>
      </c>
      <c r="L697" s="2">
        <f t="shared" si="118"/>
        <v>103.26</v>
      </c>
      <c r="M697" s="2">
        <f t="shared" si="119"/>
        <v>0.99903250773993812</v>
      </c>
      <c r="N697">
        <f t="shared" si="120"/>
        <v>-12.713877744579596</v>
      </c>
    </row>
    <row r="698" spans="1:14" x14ac:dyDescent="0.3">
      <c r="A698" s="1">
        <v>39708</v>
      </c>
      <c r="B698">
        <v>96.96</v>
      </c>
      <c r="D698">
        <f t="shared" si="110"/>
        <v>3</v>
      </c>
      <c r="E698" s="1">
        <f t="shared" si="112"/>
        <v>39701</v>
      </c>
      <c r="F698" s="1">
        <f t="shared" si="114"/>
        <v>39700</v>
      </c>
      <c r="G698" s="1">
        <f t="shared" si="115"/>
        <v>39699</v>
      </c>
      <c r="H698" s="1">
        <f t="shared" si="116"/>
        <v>39698</v>
      </c>
      <c r="I698" s="2">
        <f t="shared" si="117"/>
        <v>102.62</v>
      </c>
      <c r="J698">
        <f t="shared" si="111"/>
        <v>0</v>
      </c>
      <c r="K698" s="2">
        <f t="shared" si="113"/>
        <v>0</v>
      </c>
      <c r="L698" s="2">
        <f t="shared" si="118"/>
        <v>0</v>
      </c>
      <c r="M698" s="2">
        <f t="shared" si="119"/>
        <v>1</v>
      </c>
      <c r="N698">
        <f t="shared" si="120"/>
        <v>-5.6734323192814546</v>
      </c>
    </row>
    <row r="699" spans="1:14" x14ac:dyDescent="0.3">
      <c r="A699" s="1">
        <v>39709</v>
      </c>
      <c r="B699">
        <v>97.54</v>
      </c>
      <c r="D699">
        <f t="shared" si="110"/>
        <v>4</v>
      </c>
      <c r="E699" s="1">
        <f t="shared" si="112"/>
        <v>39702</v>
      </c>
      <c r="F699" s="1">
        <f t="shared" si="114"/>
        <v>39701</v>
      </c>
      <c r="G699" s="1">
        <f t="shared" si="115"/>
        <v>39700</v>
      </c>
      <c r="H699" s="1">
        <f t="shared" si="116"/>
        <v>39699</v>
      </c>
      <c r="I699" s="2">
        <f t="shared" si="117"/>
        <v>100.93</v>
      </c>
      <c r="J699">
        <f t="shared" si="111"/>
        <v>0</v>
      </c>
      <c r="K699" s="2">
        <f t="shared" si="113"/>
        <v>0</v>
      </c>
      <c r="L699" s="2">
        <f t="shared" si="118"/>
        <v>0</v>
      </c>
      <c r="M699" s="2">
        <f t="shared" si="119"/>
        <v>1</v>
      </c>
      <c r="N699">
        <f t="shared" si="120"/>
        <v>-3.4164656968861555</v>
      </c>
    </row>
    <row r="700" spans="1:14" x14ac:dyDescent="0.3">
      <c r="A700" s="1">
        <v>39710</v>
      </c>
      <c r="B700">
        <v>102.75</v>
      </c>
      <c r="D700">
        <f t="shared" si="110"/>
        <v>5</v>
      </c>
      <c r="E700" s="1">
        <f t="shared" si="112"/>
        <v>39703</v>
      </c>
      <c r="F700" s="1">
        <f t="shared" si="114"/>
        <v>39702</v>
      </c>
      <c r="G700" s="1">
        <f t="shared" si="115"/>
        <v>39701</v>
      </c>
      <c r="H700" s="1">
        <f t="shared" si="116"/>
        <v>39700</v>
      </c>
      <c r="I700" s="2">
        <f t="shared" si="117"/>
        <v>101.25</v>
      </c>
      <c r="J700">
        <f t="shared" si="111"/>
        <v>0</v>
      </c>
      <c r="K700" s="2">
        <f t="shared" si="113"/>
        <v>0</v>
      </c>
      <c r="L700" s="2">
        <f t="shared" si="118"/>
        <v>0</v>
      </c>
      <c r="M700" s="2">
        <f t="shared" si="119"/>
        <v>1</v>
      </c>
      <c r="N700">
        <f t="shared" si="120"/>
        <v>1.4706147389695488</v>
      </c>
    </row>
    <row r="701" spans="1:14" x14ac:dyDescent="0.3">
      <c r="A701" s="1">
        <v>39713</v>
      </c>
      <c r="B701">
        <v>109.37</v>
      </c>
      <c r="D701">
        <f t="shared" si="110"/>
        <v>1</v>
      </c>
      <c r="E701" s="1">
        <f t="shared" si="112"/>
        <v>39706</v>
      </c>
      <c r="F701" s="1">
        <f t="shared" si="114"/>
        <v>39705</v>
      </c>
      <c r="G701" s="1">
        <f t="shared" si="115"/>
        <v>39704</v>
      </c>
      <c r="H701" s="1">
        <f t="shared" si="116"/>
        <v>39703</v>
      </c>
      <c r="I701" s="2">
        <f t="shared" si="117"/>
        <v>95.69</v>
      </c>
      <c r="J701">
        <f t="shared" si="111"/>
        <v>0</v>
      </c>
      <c r="K701" s="2">
        <f t="shared" si="113"/>
        <v>0</v>
      </c>
      <c r="L701" s="2">
        <f t="shared" si="118"/>
        <v>0</v>
      </c>
      <c r="M701" s="2">
        <f t="shared" si="119"/>
        <v>1</v>
      </c>
      <c r="N701">
        <f t="shared" si="120"/>
        <v>13.362282955596308</v>
      </c>
    </row>
    <row r="702" spans="1:14" x14ac:dyDescent="0.3">
      <c r="A702" s="1">
        <v>39714</v>
      </c>
      <c r="B702">
        <v>106.61</v>
      </c>
      <c r="D702">
        <f t="shared" si="110"/>
        <v>2</v>
      </c>
      <c r="E702" s="1">
        <f t="shared" si="112"/>
        <v>39707</v>
      </c>
      <c r="F702" s="1">
        <f t="shared" si="114"/>
        <v>39706</v>
      </c>
      <c r="G702" s="1">
        <f t="shared" si="115"/>
        <v>39705</v>
      </c>
      <c r="H702" s="1">
        <f t="shared" si="116"/>
        <v>39704</v>
      </c>
      <c r="I702" s="2">
        <f t="shared" si="117"/>
        <v>91.02</v>
      </c>
      <c r="J702">
        <f t="shared" si="111"/>
        <v>0</v>
      </c>
      <c r="K702" s="2">
        <f t="shared" si="113"/>
        <v>0</v>
      </c>
      <c r="L702" s="2">
        <f t="shared" si="118"/>
        <v>0</v>
      </c>
      <c r="M702" s="2">
        <f t="shared" si="119"/>
        <v>1</v>
      </c>
      <c r="N702">
        <f t="shared" si="120"/>
        <v>15.809805337388797</v>
      </c>
    </row>
    <row r="703" spans="1:14" x14ac:dyDescent="0.3">
      <c r="A703" s="1">
        <v>39715</v>
      </c>
      <c r="B703">
        <v>105.73</v>
      </c>
      <c r="D703">
        <f t="shared" si="110"/>
        <v>3</v>
      </c>
      <c r="E703" s="1">
        <f t="shared" si="112"/>
        <v>39708</v>
      </c>
      <c r="F703" s="1">
        <f t="shared" si="114"/>
        <v>39707</v>
      </c>
      <c r="G703" s="1">
        <f t="shared" si="115"/>
        <v>39706</v>
      </c>
      <c r="H703" s="1">
        <f t="shared" si="116"/>
        <v>39705</v>
      </c>
      <c r="I703" s="2">
        <f t="shared" si="117"/>
        <v>96.96</v>
      </c>
      <c r="J703">
        <f t="shared" si="111"/>
        <v>0</v>
      </c>
      <c r="K703" s="2">
        <f t="shared" si="113"/>
        <v>0</v>
      </c>
      <c r="L703" s="2">
        <f t="shared" si="118"/>
        <v>0</v>
      </c>
      <c r="M703" s="2">
        <f t="shared" si="119"/>
        <v>1</v>
      </c>
      <c r="N703">
        <f t="shared" si="120"/>
        <v>8.6590152423430897</v>
      </c>
    </row>
    <row r="704" spans="1:14" x14ac:dyDescent="0.3">
      <c r="A704" s="1">
        <v>39716</v>
      </c>
      <c r="B704">
        <v>108.02</v>
      </c>
      <c r="D704">
        <f t="shared" si="110"/>
        <v>4</v>
      </c>
      <c r="E704" s="1">
        <f t="shared" si="112"/>
        <v>39709</v>
      </c>
      <c r="F704" s="1">
        <f t="shared" si="114"/>
        <v>39708</v>
      </c>
      <c r="G704" s="1">
        <f t="shared" si="115"/>
        <v>39707</v>
      </c>
      <c r="H704" s="1">
        <f t="shared" si="116"/>
        <v>39706</v>
      </c>
      <c r="I704" s="2">
        <f t="shared" si="117"/>
        <v>97.54</v>
      </c>
      <c r="J704">
        <f t="shared" si="111"/>
        <v>0</v>
      </c>
      <c r="K704" s="2">
        <f t="shared" si="113"/>
        <v>0</v>
      </c>
      <c r="L704" s="2">
        <f t="shared" si="118"/>
        <v>0</v>
      </c>
      <c r="M704" s="2">
        <f t="shared" si="119"/>
        <v>1</v>
      </c>
      <c r="N704">
        <f t="shared" si="120"/>
        <v>10.205384488283846</v>
      </c>
    </row>
    <row r="705" spans="1:14" x14ac:dyDescent="0.3">
      <c r="A705" s="1">
        <v>39717</v>
      </c>
      <c r="B705">
        <v>106.89</v>
      </c>
      <c r="D705">
        <f t="shared" si="110"/>
        <v>5</v>
      </c>
      <c r="E705" s="1">
        <f t="shared" si="112"/>
        <v>39710</v>
      </c>
      <c r="F705" s="1">
        <f t="shared" si="114"/>
        <v>39709</v>
      </c>
      <c r="G705" s="1">
        <f t="shared" si="115"/>
        <v>39708</v>
      </c>
      <c r="H705" s="1">
        <f t="shared" si="116"/>
        <v>39707</v>
      </c>
      <c r="I705" s="2">
        <f t="shared" si="117"/>
        <v>102.75</v>
      </c>
      <c r="J705">
        <f t="shared" si="111"/>
        <v>0</v>
      </c>
      <c r="K705" s="2">
        <f t="shared" si="113"/>
        <v>0</v>
      </c>
      <c r="L705" s="2">
        <f t="shared" si="118"/>
        <v>0</v>
      </c>
      <c r="M705" s="2">
        <f t="shared" si="119"/>
        <v>1</v>
      </c>
      <c r="N705">
        <f t="shared" si="120"/>
        <v>3.9501414909510362</v>
      </c>
    </row>
    <row r="706" spans="1:14" x14ac:dyDescent="0.3">
      <c r="A706" s="1">
        <v>39720</v>
      </c>
      <c r="B706">
        <v>96.37</v>
      </c>
      <c r="D706">
        <f t="shared" ref="D706:D769" si="121">WEEKDAY(A706,2)</f>
        <v>1</v>
      </c>
      <c r="E706" s="1">
        <f t="shared" si="112"/>
        <v>39713</v>
      </c>
      <c r="F706" s="1">
        <f t="shared" si="114"/>
        <v>39712</v>
      </c>
      <c r="G706" s="1">
        <f t="shared" si="115"/>
        <v>39711</v>
      </c>
      <c r="H706" s="1">
        <f t="shared" si="116"/>
        <v>39710</v>
      </c>
      <c r="I706" s="2">
        <f t="shared" si="117"/>
        <v>109.37</v>
      </c>
      <c r="J706">
        <f t="shared" si="111"/>
        <v>0</v>
      </c>
      <c r="K706" s="2">
        <f t="shared" si="113"/>
        <v>0</v>
      </c>
      <c r="L706" s="2">
        <f t="shared" si="118"/>
        <v>0</v>
      </c>
      <c r="M706" s="2">
        <f t="shared" si="119"/>
        <v>1</v>
      </c>
      <c r="N706">
        <f t="shared" si="120"/>
        <v>-12.654167948393837</v>
      </c>
    </row>
    <row r="707" spans="1:14" x14ac:dyDescent="0.3">
      <c r="A707" s="1">
        <v>39721</v>
      </c>
      <c r="B707">
        <v>100.64</v>
      </c>
      <c r="D707">
        <f t="shared" si="121"/>
        <v>2</v>
      </c>
      <c r="E707" s="1">
        <f t="shared" si="112"/>
        <v>39714</v>
      </c>
      <c r="F707" s="1">
        <f t="shared" si="114"/>
        <v>39713</v>
      </c>
      <c r="G707" s="1">
        <f t="shared" si="115"/>
        <v>39712</v>
      </c>
      <c r="H707" s="1">
        <f t="shared" si="116"/>
        <v>39711</v>
      </c>
      <c r="I707" s="2">
        <f t="shared" si="117"/>
        <v>106.61</v>
      </c>
      <c r="J707">
        <f t="shared" ref="J707:J770" si="122">C706</f>
        <v>0</v>
      </c>
      <c r="K707" s="2">
        <f t="shared" si="113"/>
        <v>0</v>
      </c>
      <c r="L707" s="2">
        <f t="shared" si="118"/>
        <v>0</v>
      </c>
      <c r="M707" s="2">
        <f t="shared" si="119"/>
        <v>1</v>
      </c>
      <c r="N707">
        <f t="shared" si="120"/>
        <v>-5.7627523010253308</v>
      </c>
    </row>
    <row r="708" spans="1:14" x14ac:dyDescent="0.3">
      <c r="A708" s="1">
        <v>39722</v>
      </c>
      <c r="B708">
        <v>98.53</v>
      </c>
      <c r="D708">
        <f t="shared" si="121"/>
        <v>3</v>
      </c>
      <c r="E708" s="1">
        <f t="shared" si="112"/>
        <v>39715</v>
      </c>
      <c r="F708" s="1">
        <f t="shared" si="114"/>
        <v>39714</v>
      </c>
      <c r="G708" s="1">
        <f t="shared" si="115"/>
        <v>39713</v>
      </c>
      <c r="H708" s="1">
        <f t="shared" si="116"/>
        <v>39712</v>
      </c>
      <c r="I708" s="2">
        <f t="shared" si="117"/>
        <v>105.73</v>
      </c>
      <c r="J708">
        <f t="shared" si="122"/>
        <v>0</v>
      </c>
      <c r="K708" s="2">
        <f t="shared" si="113"/>
        <v>0</v>
      </c>
      <c r="L708" s="2">
        <f t="shared" si="118"/>
        <v>0</v>
      </c>
      <c r="M708" s="2">
        <f t="shared" si="119"/>
        <v>1</v>
      </c>
      <c r="N708">
        <f t="shared" si="120"/>
        <v>-7.0527604410051961</v>
      </c>
    </row>
    <row r="709" spans="1:14" x14ac:dyDescent="0.3">
      <c r="A709" s="1">
        <v>39723</v>
      </c>
      <c r="B709">
        <v>93.97</v>
      </c>
      <c r="D709">
        <f t="shared" si="121"/>
        <v>4</v>
      </c>
      <c r="E709" s="1">
        <f t="shared" si="112"/>
        <v>39716</v>
      </c>
      <c r="F709" s="1">
        <f t="shared" si="114"/>
        <v>39715</v>
      </c>
      <c r="G709" s="1">
        <f t="shared" si="115"/>
        <v>39714</v>
      </c>
      <c r="H709" s="1">
        <f t="shared" si="116"/>
        <v>39713</v>
      </c>
      <c r="I709" s="2">
        <f t="shared" si="117"/>
        <v>108.02</v>
      </c>
      <c r="J709">
        <f t="shared" si="122"/>
        <v>0</v>
      </c>
      <c r="K709" s="2">
        <f t="shared" si="113"/>
        <v>0</v>
      </c>
      <c r="L709" s="2">
        <f t="shared" si="118"/>
        <v>0</v>
      </c>
      <c r="M709" s="2">
        <f t="shared" si="119"/>
        <v>1</v>
      </c>
      <c r="N709">
        <f t="shared" si="120"/>
        <v>-13.934081276977142</v>
      </c>
    </row>
    <row r="710" spans="1:14" x14ac:dyDescent="0.3">
      <c r="A710" s="1">
        <v>39724</v>
      </c>
      <c r="B710">
        <v>93.88</v>
      </c>
      <c r="D710">
        <f t="shared" si="121"/>
        <v>5</v>
      </c>
      <c r="E710" s="1">
        <f t="shared" si="112"/>
        <v>39717</v>
      </c>
      <c r="F710" s="1">
        <f t="shared" si="114"/>
        <v>39716</v>
      </c>
      <c r="G710" s="1">
        <f t="shared" si="115"/>
        <v>39715</v>
      </c>
      <c r="H710" s="1">
        <f t="shared" si="116"/>
        <v>39714</v>
      </c>
      <c r="I710" s="2">
        <f t="shared" si="117"/>
        <v>106.89</v>
      </c>
      <c r="J710">
        <f t="shared" si="122"/>
        <v>0</v>
      </c>
      <c r="K710" s="2">
        <f t="shared" si="113"/>
        <v>0</v>
      </c>
      <c r="L710" s="2">
        <f t="shared" si="118"/>
        <v>0</v>
      </c>
      <c r="M710" s="2">
        <f t="shared" si="119"/>
        <v>1</v>
      </c>
      <c r="N710">
        <f t="shared" si="120"/>
        <v>-12.978289730303166</v>
      </c>
    </row>
    <row r="711" spans="1:14" x14ac:dyDescent="0.3">
      <c r="A711" s="1">
        <v>39727</v>
      </c>
      <c r="B711">
        <v>87.81</v>
      </c>
      <c r="D711">
        <f t="shared" si="121"/>
        <v>1</v>
      </c>
      <c r="E711" s="1">
        <f t="shared" ref="E711:E774" si="123">A711-7</f>
        <v>39720</v>
      </c>
      <c r="F711" s="1">
        <f t="shared" si="114"/>
        <v>39719</v>
      </c>
      <c r="G711" s="1">
        <f t="shared" si="115"/>
        <v>39718</v>
      </c>
      <c r="H711" s="1">
        <f t="shared" si="116"/>
        <v>39717</v>
      </c>
      <c r="I711" s="2">
        <f t="shared" si="117"/>
        <v>96.37</v>
      </c>
      <c r="J711">
        <f t="shared" si="122"/>
        <v>0</v>
      </c>
      <c r="K711" s="2">
        <f t="shared" ref="K711:K774" si="124">SUMIFS($J$2:$J$3507,$A$2:$A$3507,"&gt;"&amp;E711,$A$2:$A$3507,"&lt;="&amp;A711)</f>
        <v>0</v>
      </c>
      <c r="L711" s="2">
        <f t="shared" si="118"/>
        <v>0</v>
      </c>
      <c r="M711" s="2">
        <f t="shared" si="119"/>
        <v>1</v>
      </c>
      <c r="N711">
        <f t="shared" si="120"/>
        <v>-9.3019560491291919</v>
      </c>
    </row>
    <row r="712" spans="1:14" x14ac:dyDescent="0.3">
      <c r="A712" s="1">
        <v>39728</v>
      </c>
      <c r="B712">
        <v>90.06</v>
      </c>
      <c r="D712">
        <f t="shared" si="121"/>
        <v>2</v>
      </c>
      <c r="E712" s="1">
        <f t="shared" si="123"/>
        <v>39721</v>
      </c>
      <c r="F712" s="1">
        <f t="shared" ref="F712:F775" si="125">E712-1</f>
        <v>39720</v>
      </c>
      <c r="G712" s="1">
        <f t="shared" ref="G712:G775" si="126">E712-2</f>
        <v>39719</v>
      </c>
      <c r="H712" s="1">
        <f t="shared" ref="H712:H775" si="127">E712-3</f>
        <v>39718</v>
      </c>
      <c r="I712" s="2">
        <f t="shared" ref="I712:I775" si="128">IF(SUMIFS($B$2:$B$3507,$A$2:$A$3507,"="&amp;E712)=0,IF(SUMIFS($B$2:$B$3507,$A$2:$A$3507,"="&amp;F712)=0,IF(SUMIFS($B$2:$B$3507,$A$2:$A$3507,"="&amp;G712)=0,SUMIFS($B$2:$B$3507,$A$2:$A$3507,"="&amp;H712),SUMIFS($B$2:$B$3507,$A$2:$A$3507,"="&amp;G712)),SUMIFS($B$2:$B$3507,$A$2:$A$3507,"="&amp;F712)),SUMIFS($B$2:$B$3507,$A$2:$A$3507,"="&amp;E712))</f>
        <v>100.64</v>
      </c>
      <c r="J712">
        <f t="shared" si="122"/>
        <v>0</v>
      </c>
      <c r="K712" s="2">
        <f t="shared" si="124"/>
        <v>0</v>
      </c>
      <c r="L712" s="2">
        <f t="shared" ref="L712:L775" si="129">IF(K712&lt;&gt;0,LOOKUP(K712,C706:C712,B706:B712),0)</f>
        <v>0</v>
      </c>
      <c r="M712" s="2">
        <f t="shared" si="119"/>
        <v>1</v>
      </c>
      <c r="N712">
        <f t="shared" si="120"/>
        <v>-11.107367807870482</v>
      </c>
    </row>
    <row r="713" spans="1:14" x14ac:dyDescent="0.3">
      <c r="A713" s="1">
        <v>39729</v>
      </c>
      <c r="B713">
        <v>88.95</v>
      </c>
      <c r="D713">
        <f t="shared" si="121"/>
        <v>3</v>
      </c>
      <c r="E713" s="1">
        <f t="shared" si="123"/>
        <v>39722</v>
      </c>
      <c r="F713" s="1">
        <f t="shared" si="125"/>
        <v>39721</v>
      </c>
      <c r="G713" s="1">
        <f t="shared" si="126"/>
        <v>39720</v>
      </c>
      <c r="H713" s="1">
        <f t="shared" si="127"/>
        <v>39719</v>
      </c>
      <c r="I713" s="2">
        <f t="shared" si="128"/>
        <v>98.53</v>
      </c>
      <c r="J713">
        <f t="shared" si="122"/>
        <v>0</v>
      </c>
      <c r="K713" s="2">
        <f t="shared" si="124"/>
        <v>0</v>
      </c>
      <c r="L713" s="2">
        <f t="shared" si="129"/>
        <v>0</v>
      </c>
      <c r="M713" s="2">
        <f t="shared" ref="M713:M776" si="130">IF(K713&lt;&gt;0,L713/K713,1)</f>
        <v>1</v>
      </c>
      <c r="N713">
        <f t="shared" ref="N713:N776" si="131">LN(B713*M713/I713)*100</f>
        <v>-10.228665622253907</v>
      </c>
    </row>
    <row r="714" spans="1:14" x14ac:dyDescent="0.3">
      <c r="A714" s="1">
        <v>39730</v>
      </c>
      <c r="B714">
        <v>86.59</v>
      </c>
      <c r="C714">
        <v>86.62</v>
      </c>
      <c r="D714">
        <f t="shared" si="121"/>
        <v>4</v>
      </c>
      <c r="E714" s="1">
        <f t="shared" si="123"/>
        <v>39723</v>
      </c>
      <c r="F714" s="1">
        <f t="shared" si="125"/>
        <v>39722</v>
      </c>
      <c r="G714" s="1">
        <f t="shared" si="126"/>
        <v>39721</v>
      </c>
      <c r="H714" s="1">
        <f t="shared" si="127"/>
        <v>39720</v>
      </c>
      <c r="I714" s="2">
        <f t="shared" si="128"/>
        <v>93.97</v>
      </c>
      <c r="J714">
        <f t="shared" si="122"/>
        <v>0</v>
      </c>
      <c r="K714" s="2">
        <f t="shared" si="124"/>
        <v>0</v>
      </c>
      <c r="L714" s="2">
        <f t="shared" si="129"/>
        <v>0</v>
      </c>
      <c r="M714" s="2">
        <f t="shared" si="130"/>
        <v>1</v>
      </c>
      <c r="N714">
        <f t="shared" si="131"/>
        <v>-8.1791246935263775</v>
      </c>
    </row>
    <row r="715" spans="1:14" x14ac:dyDescent="0.3">
      <c r="A715" s="1">
        <v>39731</v>
      </c>
      <c r="B715">
        <v>77.989999999999995</v>
      </c>
      <c r="D715">
        <f t="shared" si="121"/>
        <v>5</v>
      </c>
      <c r="E715" s="1">
        <f t="shared" si="123"/>
        <v>39724</v>
      </c>
      <c r="F715" s="1">
        <f t="shared" si="125"/>
        <v>39723</v>
      </c>
      <c r="G715" s="1">
        <f t="shared" si="126"/>
        <v>39722</v>
      </c>
      <c r="H715" s="1">
        <f t="shared" si="127"/>
        <v>39721</v>
      </c>
      <c r="I715" s="2">
        <f t="shared" si="128"/>
        <v>93.88</v>
      </c>
      <c r="J715">
        <f t="shared" si="122"/>
        <v>86.62</v>
      </c>
      <c r="K715" s="2">
        <f t="shared" si="124"/>
        <v>86.62</v>
      </c>
      <c r="L715" s="2">
        <f t="shared" si="129"/>
        <v>86.59</v>
      </c>
      <c r="M715" s="2">
        <f t="shared" si="130"/>
        <v>0.99965365966289543</v>
      </c>
      <c r="N715">
        <f t="shared" si="131"/>
        <v>-18.578315796718677</v>
      </c>
    </row>
    <row r="716" spans="1:14" x14ac:dyDescent="0.3">
      <c r="A716" s="1">
        <v>39734</v>
      </c>
      <c r="B716">
        <v>81.680000000000007</v>
      </c>
      <c r="D716">
        <f t="shared" si="121"/>
        <v>1</v>
      </c>
      <c r="E716" s="1">
        <f t="shared" si="123"/>
        <v>39727</v>
      </c>
      <c r="F716" s="1">
        <f t="shared" si="125"/>
        <v>39726</v>
      </c>
      <c r="G716" s="1">
        <f t="shared" si="126"/>
        <v>39725</v>
      </c>
      <c r="H716" s="1">
        <f t="shared" si="127"/>
        <v>39724</v>
      </c>
      <c r="I716" s="2">
        <f t="shared" si="128"/>
        <v>87.81</v>
      </c>
      <c r="J716">
        <f t="shared" si="122"/>
        <v>0</v>
      </c>
      <c r="K716" s="2">
        <f t="shared" si="124"/>
        <v>86.62</v>
      </c>
      <c r="L716" s="2">
        <f t="shared" si="129"/>
        <v>86.59</v>
      </c>
      <c r="M716" s="2">
        <f t="shared" si="130"/>
        <v>0.99965365966289543</v>
      </c>
      <c r="N716">
        <f t="shared" si="131"/>
        <v>-7.2712615842264752</v>
      </c>
    </row>
    <row r="717" spans="1:14" x14ac:dyDescent="0.3">
      <c r="A717" s="1">
        <v>39735</v>
      </c>
      <c r="B717">
        <v>78.95</v>
      </c>
      <c r="D717">
        <f t="shared" si="121"/>
        <v>2</v>
      </c>
      <c r="E717" s="1">
        <f t="shared" si="123"/>
        <v>39728</v>
      </c>
      <c r="F717" s="1">
        <f t="shared" si="125"/>
        <v>39727</v>
      </c>
      <c r="G717" s="1">
        <f t="shared" si="126"/>
        <v>39726</v>
      </c>
      <c r="H717" s="1">
        <f t="shared" si="127"/>
        <v>39725</v>
      </c>
      <c r="I717" s="2">
        <f t="shared" si="128"/>
        <v>90.06</v>
      </c>
      <c r="J717">
        <f t="shared" si="122"/>
        <v>0</v>
      </c>
      <c r="K717" s="2">
        <f t="shared" si="124"/>
        <v>86.62</v>
      </c>
      <c r="L717" s="2">
        <f t="shared" si="129"/>
        <v>86.59</v>
      </c>
      <c r="M717" s="2">
        <f t="shared" si="130"/>
        <v>0.99965365966289543</v>
      </c>
      <c r="N717">
        <f t="shared" si="131"/>
        <v>-13.200777449854515</v>
      </c>
    </row>
    <row r="718" spans="1:14" x14ac:dyDescent="0.3">
      <c r="A718" s="1">
        <v>39736</v>
      </c>
      <c r="B718">
        <v>74.88</v>
      </c>
      <c r="D718">
        <f t="shared" si="121"/>
        <v>3</v>
      </c>
      <c r="E718" s="1">
        <f t="shared" si="123"/>
        <v>39729</v>
      </c>
      <c r="F718" s="1">
        <f t="shared" si="125"/>
        <v>39728</v>
      </c>
      <c r="G718" s="1">
        <f t="shared" si="126"/>
        <v>39727</v>
      </c>
      <c r="H718" s="1">
        <f t="shared" si="127"/>
        <v>39726</v>
      </c>
      <c r="I718" s="2">
        <f t="shared" si="128"/>
        <v>88.95</v>
      </c>
      <c r="J718">
        <f t="shared" si="122"/>
        <v>0</v>
      </c>
      <c r="K718" s="2">
        <f t="shared" si="124"/>
        <v>86.62</v>
      </c>
      <c r="L718" s="2">
        <f t="shared" si="129"/>
        <v>86.59</v>
      </c>
      <c r="M718" s="2">
        <f t="shared" si="130"/>
        <v>0.99965365966289543</v>
      </c>
      <c r="N718">
        <f t="shared" si="131"/>
        <v>-17.253398226927843</v>
      </c>
    </row>
    <row r="719" spans="1:14" x14ac:dyDescent="0.3">
      <c r="A719" s="1">
        <v>39737</v>
      </c>
      <c r="B719">
        <v>70.260000000000005</v>
      </c>
      <c r="D719">
        <f t="shared" si="121"/>
        <v>4</v>
      </c>
      <c r="E719" s="1">
        <f t="shared" si="123"/>
        <v>39730</v>
      </c>
      <c r="F719" s="1">
        <f t="shared" si="125"/>
        <v>39729</v>
      </c>
      <c r="G719" s="1">
        <f t="shared" si="126"/>
        <v>39728</v>
      </c>
      <c r="H719" s="1">
        <f t="shared" si="127"/>
        <v>39727</v>
      </c>
      <c r="I719" s="2">
        <f t="shared" si="128"/>
        <v>86.59</v>
      </c>
      <c r="J719">
        <f t="shared" si="122"/>
        <v>0</v>
      </c>
      <c r="K719" s="2">
        <f t="shared" si="124"/>
        <v>86.62</v>
      </c>
      <c r="L719" s="2">
        <f t="shared" si="129"/>
        <v>86.59</v>
      </c>
      <c r="M719" s="2">
        <f t="shared" si="130"/>
        <v>0.99965365966289543</v>
      </c>
      <c r="N719">
        <f t="shared" si="131"/>
        <v>-20.932808894879958</v>
      </c>
    </row>
    <row r="720" spans="1:14" x14ac:dyDescent="0.3">
      <c r="A720" s="1">
        <v>39738</v>
      </c>
      <c r="B720">
        <v>72.13</v>
      </c>
      <c r="D720">
        <f t="shared" si="121"/>
        <v>5</v>
      </c>
      <c r="E720" s="1">
        <f t="shared" si="123"/>
        <v>39731</v>
      </c>
      <c r="F720" s="1">
        <f t="shared" si="125"/>
        <v>39730</v>
      </c>
      <c r="G720" s="1">
        <f t="shared" si="126"/>
        <v>39729</v>
      </c>
      <c r="H720" s="1">
        <f t="shared" si="127"/>
        <v>39728</v>
      </c>
      <c r="I720" s="2">
        <f t="shared" si="128"/>
        <v>77.989999999999995</v>
      </c>
      <c r="J720">
        <f t="shared" si="122"/>
        <v>0</v>
      </c>
      <c r="K720" s="2">
        <f t="shared" si="124"/>
        <v>0</v>
      </c>
      <c r="L720" s="2">
        <f t="shared" si="129"/>
        <v>0</v>
      </c>
      <c r="M720" s="2">
        <f t="shared" si="130"/>
        <v>1</v>
      </c>
      <c r="N720">
        <f t="shared" si="131"/>
        <v>-7.8110566826825378</v>
      </c>
    </row>
    <row r="721" spans="1:14" x14ac:dyDescent="0.3">
      <c r="A721" s="1">
        <v>39741</v>
      </c>
      <c r="B721">
        <v>74.39</v>
      </c>
      <c r="D721">
        <f t="shared" si="121"/>
        <v>1</v>
      </c>
      <c r="E721" s="1">
        <f t="shared" si="123"/>
        <v>39734</v>
      </c>
      <c r="F721" s="1">
        <f t="shared" si="125"/>
        <v>39733</v>
      </c>
      <c r="G721" s="1">
        <f t="shared" si="126"/>
        <v>39732</v>
      </c>
      <c r="H721" s="1">
        <f t="shared" si="127"/>
        <v>39731</v>
      </c>
      <c r="I721" s="2">
        <f t="shared" si="128"/>
        <v>81.680000000000007</v>
      </c>
      <c r="J721">
        <f t="shared" si="122"/>
        <v>0</v>
      </c>
      <c r="K721" s="2">
        <f t="shared" si="124"/>
        <v>0</v>
      </c>
      <c r="L721" s="2">
        <f t="shared" si="129"/>
        <v>0</v>
      </c>
      <c r="M721" s="2">
        <f t="shared" si="130"/>
        <v>1</v>
      </c>
      <c r="N721">
        <f t="shared" si="131"/>
        <v>-9.3487649653160165</v>
      </c>
    </row>
    <row r="722" spans="1:14" x14ac:dyDescent="0.3">
      <c r="A722" s="1">
        <v>39742</v>
      </c>
      <c r="B722">
        <v>72.180000000000007</v>
      </c>
      <c r="D722">
        <f t="shared" si="121"/>
        <v>2</v>
      </c>
      <c r="E722" s="1">
        <f t="shared" si="123"/>
        <v>39735</v>
      </c>
      <c r="F722" s="1">
        <f t="shared" si="125"/>
        <v>39734</v>
      </c>
      <c r="G722" s="1">
        <f t="shared" si="126"/>
        <v>39733</v>
      </c>
      <c r="H722" s="1">
        <f t="shared" si="127"/>
        <v>39732</v>
      </c>
      <c r="I722" s="2">
        <f t="shared" si="128"/>
        <v>78.95</v>
      </c>
      <c r="J722">
        <f t="shared" si="122"/>
        <v>0</v>
      </c>
      <c r="K722" s="2">
        <f t="shared" si="124"/>
        <v>0</v>
      </c>
      <c r="L722" s="2">
        <f t="shared" si="129"/>
        <v>0</v>
      </c>
      <c r="M722" s="2">
        <f t="shared" si="130"/>
        <v>1</v>
      </c>
      <c r="N722">
        <f t="shared" si="131"/>
        <v>-8.9651741487008483</v>
      </c>
    </row>
    <row r="723" spans="1:14" x14ac:dyDescent="0.3">
      <c r="A723" s="1">
        <v>39743</v>
      </c>
      <c r="B723">
        <v>66.75</v>
      </c>
      <c r="D723">
        <f t="shared" si="121"/>
        <v>3</v>
      </c>
      <c r="E723" s="1">
        <f t="shared" si="123"/>
        <v>39736</v>
      </c>
      <c r="F723" s="1">
        <f t="shared" si="125"/>
        <v>39735</v>
      </c>
      <c r="G723" s="1">
        <f t="shared" si="126"/>
        <v>39734</v>
      </c>
      <c r="H723" s="1">
        <f t="shared" si="127"/>
        <v>39733</v>
      </c>
      <c r="I723" s="2">
        <f t="shared" si="128"/>
        <v>74.88</v>
      </c>
      <c r="J723">
        <f t="shared" si="122"/>
        <v>0</v>
      </c>
      <c r="K723" s="2">
        <f t="shared" si="124"/>
        <v>0</v>
      </c>
      <c r="L723" s="2">
        <f t="shared" si="129"/>
        <v>0</v>
      </c>
      <c r="M723" s="2">
        <f t="shared" si="130"/>
        <v>1</v>
      </c>
      <c r="N723">
        <f t="shared" si="131"/>
        <v>-11.493253488897757</v>
      </c>
    </row>
    <row r="724" spans="1:14" x14ac:dyDescent="0.3">
      <c r="A724" s="1">
        <v>39744</v>
      </c>
      <c r="B724">
        <v>67.84</v>
      </c>
      <c r="D724">
        <f t="shared" si="121"/>
        <v>4</v>
      </c>
      <c r="E724" s="1">
        <f t="shared" si="123"/>
        <v>39737</v>
      </c>
      <c r="F724" s="1">
        <f t="shared" si="125"/>
        <v>39736</v>
      </c>
      <c r="G724" s="1">
        <f t="shared" si="126"/>
        <v>39735</v>
      </c>
      <c r="H724" s="1">
        <f t="shared" si="127"/>
        <v>39734</v>
      </c>
      <c r="I724" s="2">
        <f t="shared" si="128"/>
        <v>70.260000000000005</v>
      </c>
      <c r="J724">
        <f t="shared" si="122"/>
        <v>0</v>
      </c>
      <c r="K724" s="2">
        <f t="shared" si="124"/>
        <v>0</v>
      </c>
      <c r="L724" s="2">
        <f t="shared" si="129"/>
        <v>0</v>
      </c>
      <c r="M724" s="2">
        <f t="shared" si="130"/>
        <v>1</v>
      </c>
      <c r="N724">
        <f t="shared" si="131"/>
        <v>-3.5050655354033338</v>
      </c>
    </row>
    <row r="725" spans="1:14" x14ac:dyDescent="0.3">
      <c r="A725" s="1">
        <v>39745</v>
      </c>
      <c r="B725">
        <v>64.150000000000006</v>
      </c>
      <c r="D725">
        <f t="shared" si="121"/>
        <v>5</v>
      </c>
      <c r="E725" s="1">
        <f t="shared" si="123"/>
        <v>39738</v>
      </c>
      <c r="F725" s="1">
        <f t="shared" si="125"/>
        <v>39737</v>
      </c>
      <c r="G725" s="1">
        <f t="shared" si="126"/>
        <v>39736</v>
      </c>
      <c r="H725" s="1">
        <f t="shared" si="127"/>
        <v>39735</v>
      </c>
      <c r="I725" s="2">
        <f t="shared" si="128"/>
        <v>72.13</v>
      </c>
      <c r="J725">
        <f t="shared" si="122"/>
        <v>0</v>
      </c>
      <c r="K725" s="2">
        <f t="shared" si="124"/>
        <v>0</v>
      </c>
      <c r="L725" s="2">
        <f t="shared" si="129"/>
        <v>0</v>
      </c>
      <c r="M725" s="2">
        <f t="shared" si="130"/>
        <v>1</v>
      </c>
      <c r="N725">
        <f t="shared" si="131"/>
        <v>-11.724595545393573</v>
      </c>
    </row>
    <row r="726" spans="1:14" x14ac:dyDescent="0.3">
      <c r="A726" s="1">
        <v>39748</v>
      </c>
      <c r="B726">
        <v>63.22</v>
      </c>
      <c r="D726">
        <f t="shared" si="121"/>
        <v>1</v>
      </c>
      <c r="E726" s="1">
        <f t="shared" si="123"/>
        <v>39741</v>
      </c>
      <c r="F726" s="1">
        <f t="shared" si="125"/>
        <v>39740</v>
      </c>
      <c r="G726" s="1">
        <f t="shared" si="126"/>
        <v>39739</v>
      </c>
      <c r="H726" s="1">
        <f t="shared" si="127"/>
        <v>39738</v>
      </c>
      <c r="I726" s="2">
        <f t="shared" si="128"/>
        <v>74.39</v>
      </c>
      <c r="J726">
        <f t="shared" si="122"/>
        <v>0</v>
      </c>
      <c r="K726" s="2">
        <f t="shared" si="124"/>
        <v>0</v>
      </c>
      <c r="L726" s="2">
        <f t="shared" si="129"/>
        <v>0</v>
      </c>
      <c r="M726" s="2">
        <f t="shared" si="130"/>
        <v>1</v>
      </c>
      <c r="N726">
        <f t="shared" si="131"/>
        <v>-16.270081741577833</v>
      </c>
    </row>
    <row r="727" spans="1:14" x14ac:dyDescent="0.3">
      <c r="A727" s="1">
        <v>39749</v>
      </c>
      <c r="B727">
        <v>62.73</v>
      </c>
      <c r="D727">
        <f t="shared" si="121"/>
        <v>2</v>
      </c>
      <c r="E727" s="1">
        <f t="shared" si="123"/>
        <v>39742</v>
      </c>
      <c r="F727" s="1">
        <f t="shared" si="125"/>
        <v>39741</v>
      </c>
      <c r="G727" s="1">
        <f t="shared" si="126"/>
        <v>39740</v>
      </c>
      <c r="H727" s="1">
        <f t="shared" si="127"/>
        <v>39739</v>
      </c>
      <c r="I727" s="2">
        <f t="shared" si="128"/>
        <v>72.180000000000007</v>
      </c>
      <c r="J727">
        <f t="shared" si="122"/>
        <v>0</v>
      </c>
      <c r="K727" s="2">
        <f t="shared" si="124"/>
        <v>0</v>
      </c>
      <c r="L727" s="2">
        <f t="shared" si="129"/>
        <v>0</v>
      </c>
      <c r="M727" s="2">
        <f t="shared" si="130"/>
        <v>1</v>
      </c>
      <c r="N727">
        <f t="shared" si="131"/>
        <v>-14.032319710599076</v>
      </c>
    </row>
    <row r="728" spans="1:14" x14ac:dyDescent="0.3">
      <c r="A728" s="1">
        <v>39750</v>
      </c>
      <c r="B728">
        <v>67.5</v>
      </c>
      <c r="D728">
        <f t="shared" si="121"/>
        <v>3</v>
      </c>
      <c r="E728" s="1">
        <f t="shared" si="123"/>
        <v>39743</v>
      </c>
      <c r="F728" s="1">
        <f t="shared" si="125"/>
        <v>39742</v>
      </c>
      <c r="G728" s="1">
        <f t="shared" si="126"/>
        <v>39741</v>
      </c>
      <c r="H728" s="1">
        <f t="shared" si="127"/>
        <v>39740</v>
      </c>
      <c r="I728" s="2">
        <f t="shared" si="128"/>
        <v>66.75</v>
      </c>
      <c r="J728">
        <f t="shared" si="122"/>
        <v>0</v>
      </c>
      <c r="K728" s="2">
        <f t="shared" si="124"/>
        <v>0</v>
      </c>
      <c r="L728" s="2">
        <f t="shared" si="129"/>
        <v>0</v>
      </c>
      <c r="M728" s="2">
        <f t="shared" si="130"/>
        <v>1</v>
      </c>
      <c r="N728">
        <f t="shared" si="131"/>
        <v>1.1173300598125255</v>
      </c>
    </row>
    <row r="729" spans="1:14" x14ac:dyDescent="0.3">
      <c r="A729" s="1">
        <v>39751</v>
      </c>
      <c r="B729">
        <v>65.959999999999994</v>
      </c>
      <c r="D729">
        <f t="shared" si="121"/>
        <v>4</v>
      </c>
      <c r="E729" s="1">
        <f t="shared" si="123"/>
        <v>39744</v>
      </c>
      <c r="F729" s="1">
        <f t="shared" si="125"/>
        <v>39743</v>
      </c>
      <c r="G729" s="1">
        <f t="shared" si="126"/>
        <v>39742</v>
      </c>
      <c r="H729" s="1">
        <f t="shared" si="127"/>
        <v>39741</v>
      </c>
      <c r="I729" s="2">
        <f t="shared" si="128"/>
        <v>67.84</v>
      </c>
      <c r="J729">
        <f t="shared" si="122"/>
        <v>0</v>
      </c>
      <c r="K729" s="2">
        <f t="shared" si="124"/>
        <v>0</v>
      </c>
      <c r="L729" s="2">
        <f t="shared" si="129"/>
        <v>0</v>
      </c>
      <c r="M729" s="2">
        <f t="shared" si="130"/>
        <v>1</v>
      </c>
      <c r="N729">
        <f t="shared" si="131"/>
        <v>-2.8103493792249608</v>
      </c>
    </row>
    <row r="730" spans="1:14" x14ac:dyDescent="0.3">
      <c r="A730" s="1">
        <v>39752</v>
      </c>
      <c r="B730">
        <v>67.81</v>
      </c>
      <c r="D730">
        <f t="shared" si="121"/>
        <v>5</v>
      </c>
      <c r="E730" s="1">
        <f t="shared" si="123"/>
        <v>39745</v>
      </c>
      <c r="F730" s="1">
        <f t="shared" si="125"/>
        <v>39744</v>
      </c>
      <c r="G730" s="1">
        <f t="shared" si="126"/>
        <v>39743</v>
      </c>
      <c r="H730" s="1">
        <f t="shared" si="127"/>
        <v>39742</v>
      </c>
      <c r="I730" s="2">
        <f t="shared" si="128"/>
        <v>64.150000000000006</v>
      </c>
      <c r="J730">
        <f t="shared" si="122"/>
        <v>0</v>
      </c>
      <c r="K730" s="2">
        <f t="shared" si="124"/>
        <v>0</v>
      </c>
      <c r="L730" s="2">
        <f t="shared" si="129"/>
        <v>0</v>
      </c>
      <c r="M730" s="2">
        <f t="shared" si="130"/>
        <v>1</v>
      </c>
      <c r="N730">
        <f t="shared" si="131"/>
        <v>5.5485585634105341</v>
      </c>
    </row>
    <row r="731" spans="1:14" x14ac:dyDescent="0.3">
      <c r="A731" s="1">
        <v>39755</v>
      </c>
      <c r="B731">
        <v>63.91</v>
      </c>
      <c r="D731">
        <f t="shared" si="121"/>
        <v>1</v>
      </c>
      <c r="E731" s="1">
        <f t="shared" si="123"/>
        <v>39748</v>
      </c>
      <c r="F731" s="1">
        <f t="shared" si="125"/>
        <v>39747</v>
      </c>
      <c r="G731" s="1">
        <f t="shared" si="126"/>
        <v>39746</v>
      </c>
      <c r="H731" s="1">
        <f t="shared" si="127"/>
        <v>39745</v>
      </c>
      <c r="I731" s="2">
        <f t="shared" si="128"/>
        <v>63.22</v>
      </c>
      <c r="J731">
        <f t="shared" si="122"/>
        <v>0</v>
      </c>
      <c r="K731" s="2">
        <f t="shared" si="124"/>
        <v>0</v>
      </c>
      <c r="L731" s="2">
        <f t="shared" si="129"/>
        <v>0</v>
      </c>
      <c r="M731" s="2">
        <f t="shared" si="130"/>
        <v>1</v>
      </c>
      <c r="N731">
        <f t="shared" si="131"/>
        <v>1.0855136874718629</v>
      </c>
    </row>
    <row r="732" spans="1:14" x14ac:dyDescent="0.3">
      <c r="A732" s="1">
        <v>39756</v>
      </c>
      <c r="B732">
        <v>70.53</v>
      </c>
      <c r="D732">
        <f t="shared" si="121"/>
        <v>2</v>
      </c>
      <c r="E732" s="1">
        <f t="shared" si="123"/>
        <v>39749</v>
      </c>
      <c r="F732" s="1">
        <f t="shared" si="125"/>
        <v>39748</v>
      </c>
      <c r="G732" s="1">
        <f t="shared" si="126"/>
        <v>39747</v>
      </c>
      <c r="H732" s="1">
        <f t="shared" si="127"/>
        <v>39746</v>
      </c>
      <c r="I732" s="2">
        <f t="shared" si="128"/>
        <v>62.73</v>
      </c>
      <c r="J732">
        <f t="shared" si="122"/>
        <v>0</v>
      </c>
      <c r="K732" s="2">
        <f t="shared" si="124"/>
        <v>0</v>
      </c>
      <c r="L732" s="2">
        <f t="shared" si="129"/>
        <v>0</v>
      </c>
      <c r="M732" s="2">
        <f t="shared" si="130"/>
        <v>1</v>
      </c>
      <c r="N732">
        <f t="shared" si="131"/>
        <v>11.719834911143607</v>
      </c>
    </row>
    <row r="733" spans="1:14" x14ac:dyDescent="0.3">
      <c r="A733" s="1">
        <v>39757</v>
      </c>
      <c r="B733">
        <v>65.3</v>
      </c>
      <c r="D733">
        <f t="shared" si="121"/>
        <v>3</v>
      </c>
      <c r="E733" s="1">
        <f t="shared" si="123"/>
        <v>39750</v>
      </c>
      <c r="F733" s="1">
        <f t="shared" si="125"/>
        <v>39749</v>
      </c>
      <c r="G733" s="1">
        <f t="shared" si="126"/>
        <v>39748</v>
      </c>
      <c r="H733" s="1">
        <f t="shared" si="127"/>
        <v>39747</v>
      </c>
      <c r="I733" s="2">
        <f t="shared" si="128"/>
        <v>67.5</v>
      </c>
      <c r="J733">
        <f t="shared" si="122"/>
        <v>0</v>
      </c>
      <c r="K733" s="2">
        <f t="shared" si="124"/>
        <v>0</v>
      </c>
      <c r="L733" s="2">
        <f t="shared" si="129"/>
        <v>0</v>
      </c>
      <c r="M733" s="2">
        <f t="shared" si="130"/>
        <v>1</v>
      </c>
      <c r="N733">
        <f t="shared" si="131"/>
        <v>-3.3135561596098788</v>
      </c>
    </row>
    <row r="734" spans="1:14" x14ac:dyDescent="0.3">
      <c r="A734" s="1">
        <v>39758</v>
      </c>
      <c r="B734">
        <v>60.77</v>
      </c>
      <c r="D734">
        <f t="shared" si="121"/>
        <v>4</v>
      </c>
      <c r="E734" s="1">
        <f t="shared" si="123"/>
        <v>39751</v>
      </c>
      <c r="F734" s="1">
        <f t="shared" si="125"/>
        <v>39750</v>
      </c>
      <c r="G734" s="1">
        <f t="shared" si="126"/>
        <v>39749</v>
      </c>
      <c r="H734" s="1">
        <f t="shared" si="127"/>
        <v>39748</v>
      </c>
      <c r="I734" s="2">
        <f t="shared" si="128"/>
        <v>65.959999999999994</v>
      </c>
      <c r="J734">
        <f t="shared" si="122"/>
        <v>0</v>
      </c>
      <c r="K734" s="2">
        <f t="shared" si="124"/>
        <v>0</v>
      </c>
      <c r="L734" s="2">
        <f t="shared" si="129"/>
        <v>0</v>
      </c>
      <c r="M734" s="2">
        <f t="shared" si="130"/>
        <v>1</v>
      </c>
      <c r="N734">
        <f t="shared" si="131"/>
        <v>-8.1952251544134125</v>
      </c>
    </row>
    <row r="735" spans="1:14" x14ac:dyDescent="0.3">
      <c r="A735" s="1">
        <v>39759</v>
      </c>
      <c r="B735">
        <v>61.04</v>
      </c>
      <c r="C735">
        <v>61.87</v>
      </c>
      <c r="D735">
        <f t="shared" si="121"/>
        <v>5</v>
      </c>
      <c r="E735" s="1">
        <f t="shared" si="123"/>
        <v>39752</v>
      </c>
      <c r="F735" s="1">
        <f t="shared" si="125"/>
        <v>39751</v>
      </c>
      <c r="G735" s="1">
        <f t="shared" si="126"/>
        <v>39750</v>
      </c>
      <c r="H735" s="1">
        <f t="shared" si="127"/>
        <v>39749</v>
      </c>
      <c r="I735" s="2">
        <f t="shared" si="128"/>
        <v>67.81</v>
      </c>
      <c r="J735">
        <f t="shared" si="122"/>
        <v>0</v>
      </c>
      <c r="K735" s="2">
        <f t="shared" si="124"/>
        <v>0</v>
      </c>
      <c r="L735" s="2">
        <f t="shared" si="129"/>
        <v>0</v>
      </c>
      <c r="M735" s="2">
        <f t="shared" si="130"/>
        <v>1</v>
      </c>
      <c r="N735">
        <f t="shared" si="131"/>
        <v>-10.518028971954919</v>
      </c>
    </row>
    <row r="736" spans="1:14" x14ac:dyDescent="0.3">
      <c r="A736" s="1">
        <v>39762</v>
      </c>
      <c r="B736">
        <v>63.27</v>
      </c>
      <c r="D736">
        <f t="shared" si="121"/>
        <v>1</v>
      </c>
      <c r="E736" s="1">
        <f t="shared" si="123"/>
        <v>39755</v>
      </c>
      <c r="F736" s="1">
        <f t="shared" si="125"/>
        <v>39754</v>
      </c>
      <c r="G736" s="1">
        <f t="shared" si="126"/>
        <v>39753</v>
      </c>
      <c r="H736" s="1">
        <f t="shared" si="127"/>
        <v>39752</v>
      </c>
      <c r="I736" s="2">
        <f t="shared" si="128"/>
        <v>63.91</v>
      </c>
      <c r="J736">
        <f t="shared" si="122"/>
        <v>61.87</v>
      </c>
      <c r="K736" s="2">
        <f t="shared" si="124"/>
        <v>61.87</v>
      </c>
      <c r="L736" s="2">
        <f t="shared" si="129"/>
        <v>61.04</v>
      </c>
      <c r="M736" s="2">
        <f t="shared" si="130"/>
        <v>0.98658477452723459</v>
      </c>
      <c r="N736">
        <f t="shared" si="131"/>
        <v>-2.3570583070093147</v>
      </c>
    </row>
    <row r="737" spans="1:14" x14ac:dyDescent="0.3">
      <c r="A737" s="1">
        <v>39763</v>
      </c>
      <c r="B737">
        <v>60.22</v>
      </c>
      <c r="D737">
        <f t="shared" si="121"/>
        <v>2</v>
      </c>
      <c r="E737" s="1">
        <f t="shared" si="123"/>
        <v>39756</v>
      </c>
      <c r="F737" s="1">
        <f t="shared" si="125"/>
        <v>39755</v>
      </c>
      <c r="G737" s="1">
        <f t="shared" si="126"/>
        <v>39754</v>
      </c>
      <c r="H737" s="1">
        <f t="shared" si="127"/>
        <v>39753</v>
      </c>
      <c r="I737" s="2">
        <f t="shared" si="128"/>
        <v>70.53</v>
      </c>
      <c r="J737">
        <f t="shared" si="122"/>
        <v>0</v>
      </c>
      <c r="K737" s="2">
        <f t="shared" si="124"/>
        <v>61.87</v>
      </c>
      <c r="L737" s="2">
        <f t="shared" si="129"/>
        <v>61.04</v>
      </c>
      <c r="M737" s="2">
        <f t="shared" si="130"/>
        <v>0.98658477452723459</v>
      </c>
      <c r="N737">
        <f t="shared" si="131"/>
        <v>-17.153965073319586</v>
      </c>
    </row>
    <row r="738" spans="1:14" x14ac:dyDescent="0.3">
      <c r="A738" s="1">
        <v>39764</v>
      </c>
      <c r="B738">
        <v>57.03</v>
      </c>
      <c r="D738">
        <f t="shared" si="121"/>
        <v>3</v>
      </c>
      <c r="E738" s="1">
        <f t="shared" si="123"/>
        <v>39757</v>
      </c>
      <c r="F738" s="1">
        <f t="shared" si="125"/>
        <v>39756</v>
      </c>
      <c r="G738" s="1">
        <f t="shared" si="126"/>
        <v>39755</v>
      </c>
      <c r="H738" s="1">
        <f t="shared" si="127"/>
        <v>39754</v>
      </c>
      <c r="I738" s="2">
        <f t="shared" si="128"/>
        <v>65.3</v>
      </c>
      <c r="J738">
        <f t="shared" si="122"/>
        <v>0</v>
      </c>
      <c r="K738" s="2">
        <f t="shared" si="124"/>
        <v>61.87</v>
      </c>
      <c r="L738" s="2">
        <f t="shared" si="129"/>
        <v>61.04</v>
      </c>
      <c r="M738" s="2">
        <f t="shared" si="130"/>
        <v>0.98658477452723459</v>
      </c>
      <c r="N738">
        <f t="shared" si="131"/>
        <v>-14.892061368063365</v>
      </c>
    </row>
    <row r="739" spans="1:14" x14ac:dyDescent="0.3">
      <c r="A739" s="1">
        <v>39765</v>
      </c>
      <c r="B739">
        <v>59.06</v>
      </c>
      <c r="D739">
        <f t="shared" si="121"/>
        <v>4</v>
      </c>
      <c r="E739" s="1">
        <f t="shared" si="123"/>
        <v>39758</v>
      </c>
      <c r="F739" s="1">
        <f t="shared" si="125"/>
        <v>39757</v>
      </c>
      <c r="G739" s="1">
        <f t="shared" si="126"/>
        <v>39756</v>
      </c>
      <c r="H739" s="1">
        <f t="shared" si="127"/>
        <v>39755</v>
      </c>
      <c r="I739" s="2">
        <f t="shared" si="128"/>
        <v>60.77</v>
      </c>
      <c r="J739">
        <f t="shared" si="122"/>
        <v>0</v>
      </c>
      <c r="K739" s="2">
        <f t="shared" si="124"/>
        <v>61.87</v>
      </c>
      <c r="L739" s="2">
        <f t="shared" si="129"/>
        <v>61.04</v>
      </c>
      <c r="M739" s="2">
        <f t="shared" si="130"/>
        <v>0.98658477452723459</v>
      </c>
      <c r="N739">
        <f t="shared" si="131"/>
        <v>-4.2048392398183063</v>
      </c>
    </row>
    <row r="740" spans="1:14" x14ac:dyDescent="0.3">
      <c r="A740" s="1">
        <v>39766</v>
      </c>
      <c r="B740">
        <v>57.6</v>
      </c>
      <c r="D740">
        <f t="shared" si="121"/>
        <v>5</v>
      </c>
      <c r="E740" s="1">
        <f t="shared" si="123"/>
        <v>39759</v>
      </c>
      <c r="F740" s="1">
        <f t="shared" si="125"/>
        <v>39758</v>
      </c>
      <c r="G740" s="1">
        <f t="shared" si="126"/>
        <v>39757</v>
      </c>
      <c r="H740" s="1">
        <f t="shared" si="127"/>
        <v>39756</v>
      </c>
      <c r="I740" s="2">
        <f t="shared" si="128"/>
        <v>61.04</v>
      </c>
      <c r="J740">
        <f t="shared" si="122"/>
        <v>0</v>
      </c>
      <c r="K740" s="2">
        <f t="shared" si="124"/>
        <v>61.87</v>
      </c>
      <c r="L740" s="2">
        <f t="shared" si="129"/>
        <v>61.04</v>
      </c>
      <c r="M740" s="2">
        <f t="shared" si="130"/>
        <v>0.98658477452723459</v>
      </c>
      <c r="N740">
        <f t="shared" si="131"/>
        <v>-7.1512841841051848</v>
      </c>
    </row>
    <row r="741" spans="1:14" x14ac:dyDescent="0.3">
      <c r="A741" s="1">
        <v>39769</v>
      </c>
      <c r="B741">
        <v>55.49</v>
      </c>
      <c r="D741">
        <f t="shared" si="121"/>
        <v>1</v>
      </c>
      <c r="E741" s="1">
        <f t="shared" si="123"/>
        <v>39762</v>
      </c>
      <c r="F741" s="1">
        <f t="shared" si="125"/>
        <v>39761</v>
      </c>
      <c r="G741" s="1">
        <f t="shared" si="126"/>
        <v>39760</v>
      </c>
      <c r="H741" s="1">
        <f t="shared" si="127"/>
        <v>39759</v>
      </c>
      <c r="I741" s="2">
        <f t="shared" si="128"/>
        <v>63.27</v>
      </c>
      <c r="J741">
        <f t="shared" si="122"/>
        <v>0</v>
      </c>
      <c r="K741" s="2">
        <f t="shared" si="124"/>
        <v>0</v>
      </c>
      <c r="L741" s="2">
        <f t="shared" si="129"/>
        <v>0</v>
      </c>
      <c r="M741" s="2">
        <f t="shared" si="130"/>
        <v>1</v>
      </c>
      <c r="N741">
        <f t="shared" si="131"/>
        <v>-13.120845882098301</v>
      </c>
    </row>
    <row r="742" spans="1:14" x14ac:dyDescent="0.3">
      <c r="A742" s="1">
        <v>39770</v>
      </c>
      <c r="B742">
        <v>54.76</v>
      </c>
      <c r="D742">
        <f t="shared" si="121"/>
        <v>2</v>
      </c>
      <c r="E742" s="1">
        <f t="shared" si="123"/>
        <v>39763</v>
      </c>
      <c r="F742" s="1">
        <f t="shared" si="125"/>
        <v>39762</v>
      </c>
      <c r="G742" s="1">
        <f t="shared" si="126"/>
        <v>39761</v>
      </c>
      <c r="H742" s="1">
        <f t="shared" si="127"/>
        <v>39760</v>
      </c>
      <c r="I742" s="2">
        <f t="shared" si="128"/>
        <v>60.22</v>
      </c>
      <c r="J742">
        <f t="shared" si="122"/>
        <v>0</v>
      </c>
      <c r="K742" s="2">
        <f t="shared" si="124"/>
        <v>0</v>
      </c>
      <c r="L742" s="2">
        <f t="shared" si="129"/>
        <v>0</v>
      </c>
      <c r="M742" s="2">
        <f t="shared" si="130"/>
        <v>1</v>
      </c>
      <c r="N742">
        <f t="shared" si="131"/>
        <v>-9.5044522633339596</v>
      </c>
    </row>
    <row r="743" spans="1:14" x14ac:dyDescent="0.3">
      <c r="A743" s="1">
        <v>39771</v>
      </c>
      <c r="B743">
        <v>54.1</v>
      </c>
      <c r="D743">
        <f t="shared" si="121"/>
        <v>3</v>
      </c>
      <c r="E743" s="1">
        <f t="shared" si="123"/>
        <v>39764</v>
      </c>
      <c r="F743" s="1">
        <f t="shared" si="125"/>
        <v>39763</v>
      </c>
      <c r="G743" s="1">
        <f t="shared" si="126"/>
        <v>39762</v>
      </c>
      <c r="H743" s="1">
        <f t="shared" si="127"/>
        <v>39761</v>
      </c>
      <c r="I743" s="2">
        <f t="shared" si="128"/>
        <v>57.03</v>
      </c>
      <c r="J743">
        <f t="shared" si="122"/>
        <v>0</v>
      </c>
      <c r="K743" s="2">
        <f t="shared" si="124"/>
        <v>0</v>
      </c>
      <c r="L743" s="2">
        <f t="shared" si="129"/>
        <v>0</v>
      </c>
      <c r="M743" s="2">
        <f t="shared" si="130"/>
        <v>1</v>
      </c>
      <c r="N743">
        <f t="shared" si="131"/>
        <v>-5.2743259316011608</v>
      </c>
    </row>
    <row r="744" spans="1:14" x14ac:dyDescent="0.3">
      <c r="A744" s="1">
        <v>39772</v>
      </c>
      <c r="B744">
        <v>49.42</v>
      </c>
      <c r="D744">
        <f t="shared" si="121"/>
        <v>4</v>
      </c>
      <c r="E744" s="1">
        <f t="shared" si="123"/>
        <v>39765</v>
      </c>
      <c r="F744" s="1">
        <f t="shared" si="125"/>
        <v>39764</v>
      </c>
      <c r="G744" s="1">
        <f t="shared" si="126"/>
        <v>39763</v>
      </c>
      <c r="H744" s="1">
        <f t="shared" si="127"/>
        <v>39762</v>
      </c>
      <c r="I744" s="2">
        <f t="shared" si="128"/>
        <v>59.06</v>
      </c>
      <c r="J744">
        <f t="shared" si="122"/>
        <v>0</v>
      </c>
      <c r="K744" s="2">
        <f t="shared" si="124"/>
        <v>0</v>
      </c>
      <c r="L744" s="2">
        <f t="shared" si="129"/>
        <v>0</v>
      </c>
      <c r="M744" s="2">
        <f t="shared" si="130"/>
        <v>1</v>
      </c>
      <c r="N744">
        <f t="shared" si="131"/>
        <v>-17.819867575531255</v>
      </c>
    </row>
    <row r="745" spans="1:14" x14ac:dyDescent="0.3">
      <c r="A745" s="1">
        <v>39773</v>
      </c>
      <c r="B745">
        <v>49.93</v>
      </c>
      <c r="D745">
        <f t="shared" si="121"/>
        <v>5</v>
      </c>
      <c r="E745" s="1">
        <f t="shared" si="123"/>
        <v>39766</v>
      </c>
      <c r="F745" s="1">
        <f t="shared" si="125"/>
        <v>39765</v>
      </c>
      <c r="G745" s="1">
        <f t="shared" si="126"/>
        <v>39764</v>
      </c>
      <c r="H745" s="1">
        <f t="shared" si="127"/>
        <v>39763</v>
      </c>
      <c r="I745" s="2">
        <f t="shared" si="128"/>
        <v>57.6</v>
      </c>
      <c r="J745">
        <f t="shared" si="122"/>
        <v>0</v>
      </c>
      <c r="K745" s="2">
        <f t="shared" si="124"/>
        <v>0</v>
      </c>
      <c r="L745" s="2">
        <f t="shared" si="129"/>
        <v>0</v>
      </c>
      <c r="M745" s="2">
        <f t="shared" si="130"/>
        <v>1</v>
      </c>
      <c r="N745">
        <f t="shared" si="131"/>
        <v>-14.290054318932771</v>
      </c>
    </row>
    <row r="746" spans="1:14" x14ac:dyDescent="0.3">
      <c r="A746" s="1">
        <v>39776</v>
      </c>
      <c r="B746">
        <v>54.5</v>
      </c>
      <c r="D746">
        <f t="shared" si="121"/>
        <v>1</v>
      </c>
      <c r="E746" s="1">
        <f t="shared" si="123"/>
        <v>39769</v>
      </c>
      <c r="F746" s="1">
        <f t="shared" si="125"/>
        <v>39768</v>
      </c>
      <c r="G746" s="1">
        <f t="shared" si="126"/>
        <v>39767</v>
      </c>
      <c r="H746" s="1">
        <f t="shared" si="127"/>
        <v>39766</v>
      </c>
      <c r="I746" s="2">
        <f t="shared" si="128"/>
        <v>55.49</v>
      </c>
      <c r="J746">
        <f t="shared" si="122"/>
        <v>0</v>
      </c>
      <c r="K746" s="2">
        <f t="shared" si="124"/>
        <v>0</v>
      </c>
      <c r="L746" s="2">
        <f t="shared" si="129"/>
        <v>0</v>
      </c>
      <c r="M746" s="2">
        <f t="shared" si="130"/>
        <v>1</v>
      </c>
      <c r="N746">
        <f t="shared" si="131"/>
        <v>-1.8002122668611564</v>
      </c>
    </row>
    <row r="747" spans="1:14" x14ac:dyDescent="0.3">
      <c r="A747" s="1">
        <v>39777</v>
      </c>
      <c r="B747">
        <v>50.77</v>
      </c>
      <c r="D747">
        <f t="shared" si="121"/>
        <v>2</v>
      </c>
      <c r="E747" s="1">
        <f t="shared" si="123"/>
        <v>39770</v>
      </c>
      <c r="F747" s="1">
        <f t="shared" si="125"/>
        <v>39769</v>
      </c>
      <c r="G747" s="1">
        <f t="shared" si="126"/>
        <v>39768</v>
      </c>
      <c r="H747" s="1">
        <f t="shared" si="127"/>
        <v>39767</v>
      </c>
      <c r="I747" s="2">
        <f t="shared" si="128"/>
        <v>54.76</v>
      </c>
      <c r="J747">
        <f t="shared" si="122"/>
        <v>0</v>
      </c>
      <c r="K747" s="2">
        <f t="shared" si="124"/>
        <v>0</v>
      </c>
      <c r="L747" s="2">
        <f t="shared" si="129"/>
        <v>0</v>
      </c>
      <c r="M747" s="2">
        <f t="shared" si="130"/>
        <v>1</v>
      </c>
      <c r="N747">
        <f t="shared" si="131"/>
        <v>-7.5654371460945127</v>
      </c>
    </row>
    <row r="748" spans="1:14" x14ac:dyDescent="0.3">
      <c r="A748" s="1">
        <v>39778</v>
      </c>
      <c r="B748">
        <v>54.44</v>
      </c>
      <c r="D748">
        <f t="shared" si="121"/>
        <v>3</v>
      </c>
      <c r="E748" s="1">
        <f t="shared" si="123"/>
        <v>39771</v>
      </c>
      <c r="F748" s="1">
        <f t="shared" si="125"/>
        <v>39770</v>
      </c>
      <c r="G748" s="1">
        <f t="shared" si="126"/>
        <v>39769</v>
      </c>
      <c r="H748" s="1">
        <f t="shared" si="127"/>
        <v>39768</v>
      </c>
      <c r="I748" s="2">
        <f t="shared" si="128"/>
        <v>54.1</v>
      </c>
      <c r="J748">
        <f t="shared" si="122"/>
        <v>0</v>
      </c>
      <c r="K748" s="2">
        <f t="shared" si="124"/>
        <v>0</v>
      </c>
      <c r="L748" s="2">
        <f t="shared" si="129"/>
        <v>0</v>
      </c>
      <c r="M748" s="2">
        <f t="shared" si="130"/>
        <v>1</v>
      </c>
      <c r="N748">
        <f t="shared" si="131"/>
        <v>0.62649919308295199</v>
      </c>
    </row>
    <row r="749" spans="1:14" x14ac:dyDescent="0.3">
      <c r="A749" s="1">
        <v>39780</v>
      </c>
      <c r="B749">
        <v>54.43</v>
      </c>
      <c r="D749">
        <f t="shared" si="121"/>
        <v>5</v>
      </c>
      <c r="E749" s="1">
        <f t="shared" si="123"/>
        <v>39773</v>
      </c>
      <c r="F749" s="1">
        <f t="shared" si="125"/>
        <v>39772</v>
      </c>
      <c r="G749" s="1">
        <f t="shared" si="126"/>
        <v>39771</v>
      </c>
      <c r="H749" s="1">
        <f t="shared" si="127"/>
        <v>39770</v>
      </c>
      <c r="I749" s="2">
        <f t="shared" si="128"/>
        <v>49.93</v>
      </c>
      <c r="J749">
        <f t="shared" si="122"/>
        <v>0</v>
      </c>
      <c r="K749" s="2">
        <f t="shared" si="124"/>
        <v>0</v>
      </c>
      <c r="L749" s="2">
        <f t="shared" si="129"/>
        <v>0</v>
      </c>
      <c r="M749" s="2">
        <f t="shared" si="130"/>
        <v>1</v>
      </c>
      <c r="N749">
        <f t="shared" si="131"/>
        <v>8.6293447933590777</v>
      </c>
    </row>
    <row r="750" spans="1:14" x14ac:dyDescent="0.3">
      <c r="A750" s="1">
        <v>39783</v>
      </c>
      <c r="B750">
        <v>49.28</v>
      </c>
      <c r="D750">
        <f t="shared" si="121"/>
        <v>1</v>
      </c>
      <c r="E750" s="1">
        <f t="shared" si="123"/>
        <v>39776</v>
      </c>
      <c r="F750" s="1">
        <f t="shared" si="125"/>
        <v>39775</v>
      </c>
      <c r="G750" s="1">
        <f t="shared" si="126"/>
        <v>39774</v>
      </c>
      <c r="H750" s="1">
        <f t="shared" si="127"/>
        <v>39773</v>
      </c>
      <c r="I750" s="2">
        <f t="shared" si="128"/>
        <v>54.5</v>
      </c>
      <c r="J750">
        <f t="shared" si="122"/>
        <v>0</v>
      </c>
      <c r="K750" s="2">
        <f t="shared" si="124"/>
        <v>0</v>
      </c>
      <c r="L750" s="2">
        <f t="shared" si="129"/>
        <v>0</v>
      </c>
      <c r="M750" s="2">
        <f t="shared" si="130"/>
        <v>1</v>
      </c>
      <c r="N750">
        <f t="shared" si="131"/>
        <v>-10.068238244393402</v>
      </c>
    </row>
    <row r="751" spans="1:14" x14ac:dyDescent="0.3">
      <c r="A751" s="1">
        <v>39784</v>
      </c>
      <c r="B751">
        <v>46.96</v>
      </c>
      <c r="D751">
        <f t="shared" si="121"/>
        <v>2</v>
      </c>
      <c r="E751" s="1">
        <f t="shared" si="123"/>
        <v>39777</v>
      </c>
      <c r="F751" s="1">
        <f t="shared" si="125"/>
        <v>39776</v>
      </c>
      <c r="G751" s="1">
        <f t="shared" si="126"/>
        <v>39775</v>
      </c>
      <c r="H751" s="1">
        <f t="shared" si="127"/>
        <v>39774</v>
      </c>
      <c r="I751" s="2">
        <f t="shared" si="128"/>
        <v>50.77</v>
      </c>
      <c r="J751">
        <f t="shared" si="122"/>
        <v>0</v>
      </c>
      <c r="K751" s="2">
        <f t="shared" si="124"/>
        <v>0</v>
      </c>
      <c r="L751" s="2">
        <f t="shared" si="129"/>
        <v>0</v>
      </c>
      <c r="M751" s="2">
        <f t="shared" si="130"/>
        <v>1</v>
      </c>
      <c r="N751">
        <f t="shared" si="131"/>
        <v>-7.8009453439462</v>
      </c>
    </row>
    <row r="752" spans="1:14" x14ac:dyDescent="0.3">
      <c r="A752" s="1">
        <v>39785</v>
      </c>
      <c r="B752">
        <v>46.79</v>
      </c>
      <c r="D752">
        <f t="shared" si="121"/>
        <v>3</v>
      </c>
      <c r="E752" s="1">
        <f t="shared" si="123"/>
        <v>39778</v>
      </c>
      <c r="F752" s="1">
        <f t="shared" si="125"/>
        <v>39777</v>
      </c>
      <c r="G752" s="1">
        <f t="shared" si="126"/>
        <v>39776</v>
      </c>
      <c r="H752" s="1">
        <f t="shared" si="127"/>
        <v>39775</v>
      </c>
      <c r="I752" s="2">
        <f t="shared" si="128"/>
        <v>54.44</v>
      </c>
      <c r="J752">
        <f t="shared" si="122"/>
        <v>0</v>
      </c>
      <c r="K752" s="2">
        <f t="shared" si="124"/>
        <v>0</v>
      </c>
      <c r="L752" s="2">
        <f t="shared" si="129"/>
        <v>0</v>
      </c>
      <c r="M752" s="2">
        <f t="shared" si="130"/>
        <v>1</v>
      </c>
      <c r="N752">
        <f t="shared" si="131"/>
        <v>-15.14296729051404</v>
      </c>
    </row>
    <row r="753" spans="1:14" x14ac:dyDescent="0.3">
      <c r="A753" s="1">
        <v>39786</v>
      </c>
      <c r="B753">
        <v>43.67</v>
      </c>
      <c r="D753">
        <f t="shared" si="121"/>
        <v>4</v>
      </c>
      <c r="E753" s="1">
        <f t="shared" si="123"/>
        <v>39779</v>
      </c>
      <c r="F753" s="1">
        <f t="shared" si="125"/>
        <v>39778</v>
      </c>
      <c r="G753" s="1">
        <f t="shared" si="126"/>
        <v>39777</v>
      </c>
      <c r="H753" s="1">
        <f t="shared" si="127"/>
        <v>39776</v>
      </c>
      <c r="I753" s="2">
        <f t="shared" si="128"/>
        <v>54.44</v>
      </c>
      <c r="J753">
        <f t="shared" si="122"/>
        <v>0</v>
      </c>
      <c r="K753" s="2">
        <f t="shared" si="124"/>
        <v>0</v>
      </c>
      <c r="L753" s="2">
        <f t="shared" si="129"/>
        <v>0</v>
      </c>
      <c r="M753" s="2">
        <f t="shared" si="130"/>
        <v>1</v>
      </c>
      <c r="N753">
        <f t="shared" si="131"/>
        <v>-22.043781028579566</v>
      </c>
    </row>
    <row r="754" spans="1:14" x14ac:dyDescent="0.3">
      <c r="A754" s="1">
        <v>39787</v>
      </c>
      <c r="B754">
        <v>40.81</v>
      </c>
      <c r="D754">
        <f t="shared" si="121"/>
        <v>5</v>
      </c>
      <c r="E754" s="1">
        <f t="shared" si="123"/>
        <v>39780</v>
      </c>
      <c r="F754" s="1">
        <f t="shared" si="125"/>
        <v>39779</v>
      </c>
      <c r="G754" s="1">
        <f t="shared" si="126"/>
        <v>39778</v>
      </c>
      <c r="H754" s="1">
        <f t="shared" si="127"/>
        <v>39777</v>
      </c>
      <c r="I754" s="2">
        <f t="shared" si="128"/>
        <v>54.43</v>
      </c>
      <c r="J754">
        <f t="shared" si="122"/>
        <v>0</v>
      </c>
      <c r="K754" s="2">
        <f t="shared" si="124"/>
        <v>0</v>
      </c>
      <c r="L754" s="2">
        <f t="shared" si="129"/>
        <v>0</v>
      </c>
      <c r="M754" s="2">
        <f t="shared" si="130"/>
        <v>1</v>
      </c>
      <c r="N754">
        <f t="shared" si="131"/>
        <v>-28.798832302839433</v>
      </c>
    </row>
    <row r="755" spans="1:14" x14ac:dyDescent="0.3">
      <c r="A755" s="1">
        <v>39790</v>
      </c>
      <c r="B755">
        <v>43.71</v>
      </c>
      <c r="D755">
        <f t="shared" si="121"/>
        <v>1</v>
      </c>
      <c r="E755" s="1">
        <f t="shared" si="123"/>
        <v>39783</v>
      </c>
      <c r="F755" s="1">
        <f t="shared" si="125"/>
        <v>39782</v>
      </c>
      <c r="G755" s="1">
        <f t="shared" si="126"/>
        <v>39781</v>
      </c>
      <c r="H755" s="1">
        <f t="shared" si="127"/>
        <v>39780</v>
      </c>
      <c r="I755" s="2">
        <f t="shared" si="128"/>
        <v>49.28</v>
      </c>
      <c r="J755">
        <f t="shared" si="122"/>
        <v>0</v>
      </c>
      <c r="K755" s="2">
        <f t="shared" si="124"/>
        <v>0</v>
      </c>
      <c r="L755" s="2">
        <f t="shared" si="129"/>
        <v>0</v>
      </c>
      <c r="M755" s="2">
        <f t="shared" si="130"/>
        <v>1</v>
      </c>
      <c r="N755">
        <f t="shared" si="131"/>
        <v>-11.994141035004116</v>
      </c>
    </row>
    <row r="756" spans="1:14" x14ac:dyDescent="0.3">
      <c r="A756" s="1">
        <v>39791</v>
      </c>
      <c r="B756">
        <v>42.07</v>
      </c>
      <c r="C756">
        <v>44.66</v>
      </c>
      <c r="D756">
        <f t="shared" si="121"/>
        <v>2</v>
      </c>
      <c r="E756" s="1">
        <f t="shared" si="123"/>
        <v>39784</v>
      </c>
      <c r="F756" s="1">
        <f t="shared" si="125"/>
        <v>39783</v>
      </c>
      <c r="G756" s="1">
        <f t="shared" si="126"/>
        <v>39782</v>
      </c>
      <c r="H756" s="1">
        <f t="shared" si="127"/>
        <v>39781</v>
      </c>
      <c r="I756" s="2">
        <f t="shared" si="128"/>
        <v>46.96</v>
      </c>
      <c r="J756">
        <f t="shared" si="122"/>
        <v>0</v>
      </c>
      <c r="K756" s="2">
        <f t="shared" si="124"/>
        <v>0</v>
      </c>
      <c r="L756" s="2">
        <f t="shared" si="129"/>
        <v>0</v>
      </c>
      <c r="M756" s="2">
        <f t="shared" si="130"/>
        <v>1</v>
      </c>
      <c r="N756">
        <f t="shared" si="131"/>
        <v>-10.99612779174115</v>
      </c>
    </row>
    <row r="757" spans="1:14" x14ac:dyDescent="0.3">
      <c r="A757" s="1">
        <v>39792</v>
      </c>
      <c r="B757">
        <v>46.02</v>
      </c>
      <c r="D757">
        <f t="shared" si="121"/>
        <v>3</v>
      </c>
      <c r="E757" s="1">
        <f t="shared" si="123"/>
        <v>39785</v>
      </c>
      <c r="F757" s="1">
        <f t="shared" si="125"/>
        <v>39784</v>
      </c>
      <c r="G757" s="1">
        <f t="shared" si="126"/>
        <v>39783</v>
      </c>
      <c r="H757" s="1">
        <f t="shared" si="127"/>
        <v>39782</v>
      </c>
      <c r="I757" s="2">
        <f t="shared" si="128"/>
        <v>46.79</v>
      </c>
      <c r="J757">
        <f t="shared" si="122"/>
        <v>44.66</v>
      </c>
      <c r="K757" s="2">
        <f t="shared" si="124"/>
        <v>44.66</v>
      </c>
      <c r="L757" s="2">
        <f t="shared" si="129"/>
        <v>42.07</v>
      </c>
      <c r="M757" s="2">
        <f t="shared" si="130"/>
        <v>0.94200626959247657</v>
      </c>
      <c r="N757">
        <f t="shared" si="131"/>
        <v>-7.6336769080487228</v>
      </c>
    </row>
    <row r="758" spans="1:14" x14ac:dyDescent="0.3">
      <c r="A758" s="1">
        <v>39793</v>
      </c>
      <c r="B758">
        <v>50.84</v>
      </c>
      <c r="D758">
        <f t="shared" si="121"/>
        <v>4</v>
      </c>
      <c r="E758" s="1">
        <f t="shared" si="123"/>
        <v>39786</v>
      </c>
      <c r="F758" s="1">
        <f t="shared" si="125"/>
        <v>39785</v>
      </c>
      <c r="G758" s="1">
        <f t="shared" si="126"/>
        <v>39784</v>
      </c>
      <c r="H758" s="1">
        <f t="shared" si="127"/>
        <v>39783</v>
      </c>
      <c r="I758" s="2">
        <f t="shared" si="128"/>
        <v>43.67</v>
      </c>
      <c r="J758">
        <f t="shared" si="122"/>
        <v>0</v>
      </c>
      <c r="K758" s="2">
        <f t="shared" si="124"/>
        <v>44.66</v>
      </c>
      <c r="L758" s="2">
        <f t="shared" si="129"/>
        <v>42.07</v>
      </c>
      <c r="M758" s="2">
        <f t="shared" si="130"/>
        <v>0.94200626959247657</v>
      </c>
      <c r="N758">
        <f t="shared" si="131"/>
        <v>9.2278730014201606</v>
      </c>
    </row>
    <row r="759" spans="1:14" x14ac:dyDescent="0.3">
      <c r="A759" s="1">
        <v>39794</v>
      </c>
      <c r="B759">
        <v>49.12</v>
      </c>
      <c r="D759">
        <f t="shared" si="121"/>
        <v>5</v>
      </c>
      <c r="E759" s="1">
        <f t="shared" si="123"/>
        <v>39787</v>
      </c>
      <c r="F759" s="1">
        <f t="shared" si="125"/>
        <v>39786</v>
      </c>
      <c r="G759" s="1">
        <f t="shared" si="126"/>
        <v>39785</v>
      </c>
      <c r="H759" s="1">
        <f t="shared" si="127"/>
        <v>39784</v>
      </c>
      <c r="I759" s="2">
        <f t="shared" si="128"/>
        <v>40.81</v>
      </c>
      <c r="J759">
        <f t="shared" si="122"/>
        <v>0</v>
      </c>
      <c r="K759" s="2">
        <f t="shared" si="124"/>
        <v>44.66</v>
      </c>
      <c r="L759" s="2">
        <f t="shared" si="129"/>
        <v>42.07</v>
      </c>
      <c r="M759" s="2">
        <f t="shared" si="130"/>
        <v>0.94200626959247657</v>
      </c>
      <c r="N759">
        <f t="shared" si="131"/>
        <v>12.559578561159038</v>
      </c>
    </row>
    <row r="760" spans="1:14" x14ac:dyDescent="0.3">
      <c r="A760" s="1">
        <v>39797</v>
      </c>
      <c r="B760">
        <v>47.47</v>
      </c>
      <c r="D760">
        <f t="shared" si="121"/>
        <v>1</v>
      </c>
      <c r="E760" s="1">
        <f t="shared" si="123"/>
        <v>39790</v>
      </c>
      <c r="F760" s="1">
        <f t="shared" si="125"/>
        <v>39789</v>
      </c>
      <c r="G760" s="1">
        <f t="shared" si="126"/>
        <v>39788</v>
      </c>
      <c r="H760" s="1">
        <f t="shared" si="127"/>
        <v>39787</v>
      </c>
      <c r="I760" s="2">
        <f t="shared" si="128"/>
        <v>43.71</v>
      </c>
      <c r="J760">
        <f t="shared" si="122"/>
        <v>0</v>
      </c>
      <c r="K760" s="2">
        <f t="shared" si="124"/>
        <v>44.66</v>
      </c>
      <c r="L760" s="2">
        <f t="shared" si="129"/>
        <v>42.07</v>
      </c>
      <c r="M760" s="2">
        <f t="shared" si="130"/>
        <v>0.94200626959247657</v>
      </c>
      <c r="N760">
        <f t="shared" si="131"/>
        <v>2.2777674878421377</v>
      </c>
    </row>
    <row r="761" spans="1:14" x14ac:dyDescent="0.3">
      <c r="A761" s="1">
        <v>39798</v>
      </c>
      <c r="B761">
        <v>46.7</v>
      </c>
      <c r="D761">
        <f t="shared" si="121"/>
        <v>2</v>
      </c>
      <c r="E761" s="1">
        <f t="shared" si="123"/>
        <v>39791</v>
      </c>
      <c r="F761" s="1">
        <f t="shared" si="125"/>
        <v>39790</v>
      </c>
      <c r="G761" s="1">
        <f t="shared" si="126"/>
        <v>39789</v>
      </c>
      <c r="H761" s="1">
        <f t="shared" si="127"/>
        <v>39788</v>
      </c>
      <c r="I761" s="2">
        <f t="shared" si="128"/>
        <v>42.07</v>
      </c>
      <c r="J761">
        <f t="shared" si="122"/>
        <v>0</v>
      </c>
      <c r="K761" s="2">
        <f t="shared" si="124"/>
        <v>44.66</v>
      </c>
      <c r="L761" s="2">
        <f t="shared" si="129"/>
        <v>42.07</v>
      </c>
      <c r="M761" s="2">
        <f t="shared" si="130"/>
        <v>0.94200626959247657</v>
      </c>
      <c r="N761">
        <f t="shared" si="131"/>
        <v>4.4665918262840005</v>
      </c>
    </row>
    <row r="762" spans="1:14" x14ac:dyDescent="0.3">
      <c r="A762" s="1">
        <v>39799</v>
      </c>
      <c r="B762">
        <v>44.61</v>
      </c>
      <c r="D762">
        <f t="shared" si="121"/>
        <v>3</v>
      </c>
      <c r="E762" s="1">
        <f t="shared" si="123"/>
        <v>39792</v>
      </c>
      <c r="F762" s="1">
        <f t="shared" si="125"/>
        <v>39791</v>
      </c>
      <c r="G762" s="1">
        <f t="shared" si="126"/>
        <v>39790</v>
      </c>
      <c r="H762" s="1">
        <f t="shared" si="127"/>
        <v>39789</v>
      </c>
      <c r="I762" s="2">
        <f t="shared" si="128"/>
        <v>46.02</v>
      </c>
      <c r="J762">
        <f t="shared" si="122"/>
        <v>0</v>
      </c>
      <c r="K762" s="2">
        <f t="shared" si="124"/>
        <v>0</v>
      </c>
      <c r="L762" s="2">
        <f t="shared" si="129"/>
        <v>0</v>
      </c>
      <c r="M762" s="2">
        <f t="shared" si="130"/>
        <v>1</v>
      </c>
      <c r="N762">
        <f t="shared" si="131"/>
        <v>-3.1118035467046461</v>
      </c>
    </row>
    <row r="763" spans="1:14" x14ac:dyDescent="0.3">
      <c r="A763" s="1">
        <v>39800</v>
      </c>
      <c r="B763">
        <v>41.67</v>
      </c>
      <c r="D763">
        <f t="shared" si="121"/>
        <v>4</v>
      </c>
      <c r="E763" s="1">
        <f t="shared" si="123"/>
        <v>39793</v>
      </c>
      <c r="F763" s="1">
        <f t="shared" si="125"/>
        <v>39792</v>
      </c>
      <c r="G763" s="1">
        <f t="shared" si="126"/>
        <v>39791</v>
      </c>
      <c r="H763" s="1">
        <f t="shared" si="127"/>
        <v>39790</v>
      </c>
      <c r="I763" s="2">
        <f t="shared" si="128"/>
        <v>50.84</v>
      </c>
      <c r="J763">
        <f t="shared" si="122"/>
        <v>0</v>
      </c>
      <c r="K763" s="2">
        <f t="shared" si="124"/>
        <v>0</v>
      </c>
      <c r="L763" s="2">
        <f t="shared" si="129"/>
        <v>0</v>
      </c>
      <c r="M763" s="2">
        <f t="shared" si="130"/>
        <v>1</v>
      </c>
      <c r="N763">
        <f t="shared" si="131"/>
        <v>-19.890200088689127</v>
      </c>
    </row>
    <row r="764" spans="1:14" x14ac:dyDescent="0.3">
      <c r="A764" s="1">
        <v>39801</v>
      </c>
      <c r="B764">
        <v>42.36</v>
      </c>
      <c r="D764">
        <f t="shared" si="121"/>
        <v>5</v>
      </c>
      <c r="E764" s="1">
        <f t="shared" si="123"/>
        <v>39794</v>
      </c>
      <c r="F764" s="1">
        <f t="shared" si="125"/>
        <v>39793</v>
      </c>
      <c r="G764" s="1">
        <f t="shared" si="126"/>
        <v>39792</v>
      </c>
      <c r="H764" s="1">
        <f t="shared" si="127"/>
        <v>39791</v>
      </c>
      <c r="I764" s="2">
        <f t="shared" si="128"/>
        <v>49.12</v>
      </c>
      <c r="J764">
        <f t="shared" si="122"/>
        <v>0</v>
      </c>
      <c r="K764" s="2">
        <f t="shared" si="124"/>
        <v>0</v>
      </c>
      <c r="L764" s="2">
        <f t="shared" si="129"/>
        <v>0</v>
      </c>
      <c r="M764" s="2">
        <f t="shared" si="130"/>
        <v>1</v>
      </c>
      <c r="N764">
        <f t="shared" si="131"/>
        <v>-14.806176310568125</v>
      </c>
    </row>
    <row r="765" spans="1:14" x14ac:dyDescent="0.3">
      <c r="A765" s="1">
        <v>39804</v>
      </c>
      <c r="B765">
        <v>39.909999999999997</v>
      </c>
      <c r="D765">
        <f t="shared" si="121"/>
        <v>1</v>
      </c>
      <c r="E765" s="1">
        <f t="shared" si="123"/>
        <v>39797</v>
      </c>
      <c r="F765" s="1">
        <f t="shared" si="125"/>
        <v>39796</v>
      </c>
      <c r="G765" s="1">
        <f t="shared" si="126"/>
        <v>39795</v>
      </c>
      <c r="H765" s="1">
        <f t="shared" si="127"/>
        <v>39794</v>
      </c>
      <c r="I765" s="2">
        <f t="shared" si="128"/>
        <v>47.47</v>
      </c>
      <c r="J765">
        <f t="shared" si="122"/>
        <v>0</v>
      </c>
      <c r="K765" s="2">
        <f t="shared" si="124"/>
        <v>0</v>
      </c>
      <c r="L765" s="2">
        <f t="shared" si="129"/>
        <v>0</v>
      </c>
      <c r="M765" s="2">
        <f t="shared" si="130"/>
        <v>1</v>
      </c>
      <c r="N765">
        <f t="shared" si="131"/>
        <v>-17.347101350258427</v>
      </c>
    </row>
    <row r="766" spans="1:14" x14ac:dyDescent="0.3">
      <c r="A766" s="1">
        <v>39805</v>
      </c>
      <c r="B766">
        <v>38.979999999999997</v>
      </c>
      <c r="D766">
        <f t="shared" si="121"/>
        <v>2</v>
      </c>
      <c r="E766" s="1">
        <f t="shared" si="123"/>
        <v>39798</v>
      </c>
      <c r="F766" s="1">
        <f t="shared" si="125"/>
        <v>39797</v>
      </c>
      <c r="G766" s="1">
        <f t="shared" si="126"/>
        <v>39796</v>
      </c>
      <c r="H766" s="1">
        <f t="shared" si="127"/>
        <v>39795</v>
      </c>
      <c r="I766" s="2">
        <f t="shared" si="128"/>
        <v>46.7</v>
      </c>
      <c r="J766">
        <f t="shared" si="122"/>
        <v>0</v>
      </c>
      <c r="K766" s="2">
        <f t="shared" si="124"/>
        <v>0</v>
      </c>
      <c r="L766" s="2">
        <f t="shared" si="129"/>
        <v>0</v>
      </c>
      <c r="M766" s="2">
        <f t="shared" si="130"/>
        <v>1</v>
      </c>
      <c r="N766">
        <f t="shared" si="131"/>
        <v>-18.069547059543702</v>
      </c>
    </row>
    <row r="767" spans="1:14" x14ac:dyDescent="0.3">
      <c r="A767" s="1">
        <v>39806</v>
      </c>
      <c r="B767">
        <v>35.35</v>
      </c>
      <c r="D767">
        <f t="shared" si="121"/>
        <v>3</v>
      </c>
      <c r="E767" s="1">
        <f t="shared" si="123"/>
        <v>39799</v>
      </c>
      <c r="F767" s="1">
        <f t="shared" si="125"/>
        <v>39798</v>
      </c>
      <c r="G767" s="1">
        <f t="shared" si="126"/>
        <v>39797</v>
      </c>
      <c r="H767" s="1">
        <f t="shared" si="127"/>
        <v>39796</v>
      </c>
      <c r="I767" s="2">
        <f t="shared" si="128"/>
        <v>44.61</v>
      </c>
      <c r="J767">
        <f t="shared" si="122"/>
        <v>0</v>
      </c>
      <c r="K767" s="2">
        <f t="shared" si="124"/>
        <v>0</v>
      </c>
      <c r="L767" s="2">
        <f t="shared" si="129"/>
        <v>0</v>
      </c>
      <c r="M767" s="2">
        <f t="shared" si="130"/>
        <v>1</v>
      </c>
      <c r="N767">
        <f t="shared" si="131"/>
        <v>-23.265965679759159</v>
      </c>
    </row>
    <row r="768" spans="1:14" x14ac:dyDescent="0.3">
      <c r="A768" s="1">
        <v>39808</v>
      </c>
      <c r="B768">
        <v>37.71</v>
      </c>
      <c r="D768">
        <f t="shared" si="121"/>
        <v>5</v>
      </c>
      <c r="E768" s="1">
        <f t="shared" si="123"/>
        <v>39801</v>
      </c>
      <c r="F768" s="1">
        <f t="shared" si="125"/>
        <v>39800</v>
      </c>
      <c r="G768" s="1">
        <f t="shared" si="126"/>
        <v>39799</v>
      </c>
      <c r="H768" s="1">
        <f t="shared" si="127"/>
        <v>39798</v>
      </c>
      <c r="I768" s="2">
        <f t="shared" si="128"/>
        <v>42.36</v>
      </c>
      <c r="J768">
        <f t="shared" si="122"/>
        <v>0</v>
      </c>
      <c r="K768" s="2">
        <f t="shared" si="124"/>
        <v>0</v>
      </c>
      <c r="L768" s="2">
        <f t="shared" si="129"/>
        <v>0</v>
      </c>
      <c r="M768" s="2">
        <f t="shared" si="130"/>
        <v>1</v>
      </c>
      <c r="N768">
        <f t="shared" si="131"/>
        <v>-11.627920946293999</v>
      </c>
    </row>
    <row r="769" spans="1:14" x14ac:dyDescent="0.3">
      <c r="A769" s="1">
        <v>39811</v>
      </c>
      <c r="B769">
        <v>40.020000000000003</v>
      </c>
      <c r="D769">
        <f t="shared" si="121"/>
        <v>1</v>
      </c>
      <c r="E769" s="1">
        <f t="shared" si="123"/>
        <v>39804</v>
      </c>
      <c r="F769" s="1">
        <f t="shared" si="125"/>
        <v>39803</v>
      </c>
      <c r="G769" s="1">
        <f t="shared" si="126"/>
        <v>39802</v>
      </c>
      <c r="H769" s="1">
        <f t="shared" si="127"/>
        <v>39801</v>
      </c>
      <c r="I769" s="2">
        <f t="shared" si="128"/>
        <v>39.909999999999997</v>
      </c>
      <c r="J769">
        <f t="shared" si="122"/>
        <v>0</v>
      </c>
      <c r="K769" s="2">
        <f t="shared" si="124"/>
        <v>0</v>
      </c>
      <c r="L769" s="2">
        <f t="shared" si="129"/>
        <v>0</v>
      </c>
      <c r="M769" s="2">
        <f t="shared" si="130"/>
        <v>1</v>
      </c>
      <c r="N769">
        <f t="shared" si="131"/>
        <v>0.27524100949450181</v>
      </c>
    </row>
    <row r="770" spans="1:14" x14ac:dyDescent="0.3">
      <c r="A770" s="1">
        <v>39812</v>
      </c>
      <c r="B770">
        <v>39.03</v>
      </c>
      <c r="D770">
        <f t="shared" ref="D770:D833" si="132">WEEKDAY(A770,2)</f>
        <v>2</v>
      </c>
      <c r="E770" s="1">
        <f t="shared" si="123"/>
        <v>39805</v>
      </c>
      <c r="F770" s="1">
        <f t="shared" si="125"/>
        <v>39804</v>
      </c>
      <c r="G770" s="1">
        <f t="shared" si="126"/>
        <v>39803</v>
      </c>
      <c r="H770" s="1">
        <f t="shared" si="127"/>
        <v>39802</v>
      </c>
      <c r="I770" s="2">
        <f t="shared" si="128"/>
        <v>38.979999999999997</v>
      </c>
      <c r="J770">
        <f t="shared" si="122"/>
        <v>0</v>
      </c>
      <c r="K770" s="2">
        <f t="shared" si="124"/>
        <v>0</v>
      </c>
      <c r="L770" s="2">
        <f t="shared" si="129"/>
        <v>0</v>
      </c>
      <c r="M770" s="2">
        <f t="shared" si="130"/>
        <v>1</v>
      </c>
      <c r="N770">
        <f t="shared" si="131"/>
        <v>0.12818871131088946</v>
      </c>
    </row>
    <row r="771" spans="1:14" x14ac:dyDescent="0.3">
      <c r="A771" s="1">
        <v>39813</v>
      </c>
      <c r="B771">
        <v>44.6</v>
      </c>
      <c r="D771">
        <f t="shared" si="132"/>
        <v>3</v>
      </c>
      <c r="E771" s="1">
        <f t="shared" si="123"/>
        <v>39806</v>
      </c>
      <c r="F771" s="1">
        <f t="shared" si="125"/>
        <v>39805</v>
      </c>
      <c r="G771" s="1">
        <f t="shared" si="126"/>
        <v>39804</v>
      </c>
      <c r="H771" s="1">
        <f t="shared" si="127"/>
        <v>39803</v>
      </c>
      <c r="I771" s="2">
        <f t="shared" si="128"/>
        <v>35.35</v>
      </c>
      <c r="J771">
        <f t="shared" ref="J771:J834" si="133">C770</f>
        <v>0</v>
      </c>
      <c r="K771" s="2">
        <f t="shared" si="124"/>
        <v>0</v>
      </c>
      <c r="L771" s="2">
        <f t="shared" si="129"/>
        <v>0</v>
      </c>
      <c r="M771" s="2">
        <f t="shared" si="130"/>
        <v>1</v>
      </c>
      <c r="N771">
        <f t="shared" si="131"/>
        <v>23.243546668343665</v>
      </c>
    </row>
    <row r="772" spans="1:14" x14ac:dyDescent="0.3">
      <c r="A772" s="1">
        <v>39815</v>
      </c>
      <c r="B772">
        <v>46.34</v>
      </c>
      <c r="D772">
        <f t="shared" si="132"/>
        <v>5</v>
      </c>
      <c r="E772" s="1">
        <f t="shared" si="123"/>
        <v>39808</v>
      </c>
      <c r="F772" s="1">
        <f t="shared" si="125"/>
        <v>39807</v>
      </c>
      <c r="G772" s="1">
        <f t="shared" si="126"/>
        <v>39806</v>
      </c>
      <c r="H772" s="1">
        <f t="shared" si="127"/>
        <v>39805</v>
      </c>
      <c r="I772" s="2">
        <f t="shared" si="128"/>
        <v>37.71</v>
      </c>
      <c r="J772">
        <f t="shared" si="133"/>
        <v>0</v>
      </c>
      <c r="K772" s="2">
        <f t="shared" si="124"/>
        <v>0</v>
      </c>
      <c r="L772" s="2">
        <f t="shared" si="129"/>
        <v>0</v>
      </c>
      <c r="M772" s="2">
        <f t="shared" si="130"/>
        <v>1</v>
      </c>
      <c r="N772">
        <f t="shared" si="131"/>
        <v>20.608020773396444</v>
      </c>
    </row>
    <row r="773" spans="1:14" x14ac:dyDescent="0.3">
      <c r="A773" s="1">
        <v>39818</v>
      </c>
      <c r="B773">
        <v>48.81</v>
      </c>
      <c r="D773">
        <f t="shared" si="132"/>
        <v>1</v>
      </c>
      <c r="E773" s="1">
        <f t="shared" si="123"/>
        <v>39811</v>
      </c>
      <c r="F773" s="1">
        <f t="shared" si="125"/>
        <v>39810</v>
      </c>
      <c r="G773" s="1">
        <f t="shared" si="126"/>
        <v>39809</v>
      </c>
      <c r="H773" s="1">
        <f t="shared" si="127"/>
        <v>39808</v>
      </c>
      <c r="I773" s="2">
        <f t="shared" si="128"/>
        <v>40.020000000000003</v>
      </c>
      <c r="J773">
        <f t="shared" si="133"/>
        <v>0</v>
      </c>
      <c r="K773" s="2">
        <f t="shared" si="124"/>
        <v>0</v>
      </c>
      <c r="L773" s="2">
        <f t="shared" si="129"/>
        <v>0</v>
      </c>
      <c r="M773" s="2">
        <f t="shared" si="130"/>
        <v>1</v>
      </c>
      <c r="N773">
        <f t="shared" si="131"/>
        <v>19.855588074346873</v>
      </c>
    </row>
    <row r="774" spans="1:14" x14ac:dyDescent="0.3">
      <c r="A774" s="1">
        <v>39819</v>
      </c>
      <c r="B774">
        <v>48.58</v>
      </c>
      <c r="D774">
        <f t="shared" si="132"/>
        <v>2</v>
      </c>
      <c r="E774" s="1">
        <f t="shared" si="123"/>
        <v>39812</v>
      </c>
      <c r="F774" s="1">
        <f t="shared" si="125"/>
        <v>39811</v>
      </c>
      <c r="G774" s="1">
        <f t="shared" si="126"/>
        <v>39810</v>
      </c>
      <c r="H774" s="1">
        <f t="shared" si="127"/>
        <v>39809</v>
      </c>
      <c r="I774" s="2">
        <f t="shared" si="128"/>
        <v>39.03</v>
      </c>
      <c r="J774">
        <f t="shared" si="133"/>
        <v>0</v>
      </c>
      <c r="K774" s="2">
        <f t="shared" si="124"/>
        <v>0</v>
      </c>
      <c r="L774" s="2">
        <f t="shared" si="129"/>
        <v>0</v>
      </c>
      <c r="M774" s="2">
        <f t="shared" si="130"/>
        <v>1</v>
      </c>
      <c r="N774">
        <f t="shared" si="131"/>
        <v>21.888134238150279</v>
      </c>
    </row>
    <row r="775" spans="1:14" x14ac:dyDescent="0.3">
      <c r="A775" s="1">
        <v>39820</v>
      </c>
      <c r="B775">
        <v>42.63</v>
      </c>
      <c r="D775">
        <f t="shared" si="132"/>
        <v>3</v>
      </c>
      <c r="E775" s="1">
        <f t="shared" ref="E775:E838" si="134">A775-7</f>
        <v>39813</v>
      </c>
      <c r="F775" s="1">
        <f t="shared" si="125"/>
        <v>39812</v>
      </c>
      <c r="G775" s="1">
        <f t="shared" si="126"/>
        <v>39811</v>
      </c>
      <c r="H775" s="1">
        <f t="shared" si="127"/>
        <v>39810</v>
      </c>
      <c r="I775" s="2">
        <f t="shared" si="128"/>
        <v>44.6</v>
      </c>
      <c r="J775">
        <f t="shared" si="133"/>
        <v>0</v>
      </c>
      <c r="K775" s="2">
        <f t="shared" ref="K775:K838" si="135">SUMIFS($J$2:$J$3507,$A$2:$A$3507,"&gt;"&amp;E775,$A$2:$A$3507,"&lt;="&amp;A775)</f>
        <v>0</v>
      </c>
      <c r="L775" s="2">
        <f t="shared" si="129"/>
        <v>0</v>
      </c>
      <c r="M775" s="2">
        <f t="shared" si="130"/>
        <v>1</v>
      </c>
      <c r="N775">
        <f t="shared" si="131"/>
        <v>-4.5175628248899429</v>
      </c>
    </row>
    <row r="776" spans="1:14" x14ac:dyDescent="0.3">
      <c r="A776" s="1">
        <v>39821</v>
      </c>
      <c r="B776">
        <v>41.7</v>
      </c>
      <c r="D776">
        <f t="shared" si="132"/>
        <v>4</v>
      </c>
      <c r="E776" s="1">
        <f t="shared" si="134"/>
        <v>39814</v>
      </c>
      <c r="F776" s="1">
        <f t="shared" ref="F776:F839" si="136">E776-1</f>
        <v>39813</v>
      </c>
      <c r="G776" s="1">
        <f t="shared" ref="G776:G839" si="137">E776-2</f>
        <v>39812</v>
      </c>
      <c r="H776" s="1">
        <f t="shared" ref="H776:H839" si="138">E776-3</f>
        <v>39811</v>
      </c>
      <c r="I776" s="2">
        <f t="shared" ref="I776:I839" si="139">IF(SUMIFS($B$2:$B$3507,$A$2:$A$3507,"="&amp;E776)=0,IF(SUMIFS($B$2:$B$3507,$A$2:$A$3507,"="&amp;F776)=0,IF(SUMIFS($B$2:$B$3507,$A$2:$A$3507,"="&amp;G776)=0,SUMIFS($B$2:$B$3507,$A$2:$A$3507,"="&amp;H776),SUMIFS($B$2:$B$3507,$A$2:$A$3507,"="&amp;G776)),SUMIFS($B$2:$B$3507,$A$2:$A$3507,"="&amp;F776)),SUMIFS($B$2:$B$3507,$A$2:$A$3507,"="&amp;E776))</f>
        <v>44.6</v>
      </c>
      <c r="J776">
        <f t="shared" si="133"/>
        <v>0</v>
      </c>
      <c r="K776" s="2">
        <f t="shared" si="135"/>
        <v>0</v>
      </c>
      <c r="L776" s="2">
        <f t="shared" ref="L776:L839" si="140">IF(K776&lt;&gt;0,LOOKUP(K776,C770:C776,B770:B776),0)</f>
        <v>0</v>
      </c>
      <c r="M776" s="2">
        <f t="shared" si="130"/>
        <v>1</v>
      </c>
      <c r="N776">
        <f t="shared" si="131"/>
        <v>-6.723273022126258</v>
      </c>
    </row>
    <row r="777" spans="1:14" x14ac:dyDescent="0.3">
      <c r="A777" s="1">
        <v>39822</v>
      </c>
      <c r="B777">
        <v>40.83</v>
      </c>
      <c r="C777">
        <v>46.07</v>
      </c>
      <c r="D777">
        <f t="shared" si="132"/>
        <v>5</v>
      </c>
      <c r="E777" s="1">
        <f t="shared" si="134"/>
        <v>39815</v>
      </c>
      <c r="F777" s="1">
        <f t="shared" si="136"/>
        <v>39814</v>
      </c>
      <c r="G777" s="1">
        <f t="shared" si="137"/>
        <v>39813</v>
      </c>
      <c r="H777" s="1">
        <f t="shared" si="138"/>
        <v>39812</v>
      </c>
      <c r="I777" s="2">
        <f t="shared" si="139"/>
        <v>46.34</v>
      </c>
      <c r="J777">
        <f t="shared" si="133"/>
        <v>0</v>
      </c>
      <c r="K777" s="2">
        <f t="shared" si="135"/>
        <v>0</v>
      </c>
      <c r="L777" s="2">
        <f t="shared" si="140"/>
        <v>0</v>
      </c>
      <c r="M777" s="2">
        <f t="shared" ref="M777:M840" si="141">IF(K777&lt;&gt;0,L777/K777,1)</f>
        <v>1</v>
      </c>
      <c r="N777">
        <f t="shared" ref="N777:N840" si="142">LN(B777*M777/I777)*100</f>
        <v>-12.658841367274587</v>
      </c>
    </row>
    <row r="778" spans="1:14" x14ac:dyDescent="0.3">
      <c r="A778" s="1">
        <v>39825</v>
      </c>
      <c r="B778">
        <v>43.65</v>
      </c>
      <c r="D778">
        <f t="shared" si="132"/>
        <v>1</v>
      </c>
      <c r="E778" s="1">
        <f t="shared" si="134"/>
        <v>39818</v>
      </c>
      <c r="F778" s="1">
        <f t="shared" si="136"/>
        <v>39817</v>
      </c>
      <c r="G778" s="1">
        <f t="shared" si="137"/>
        <v>39816</v>
      </c>
      <c r="H778" s="1">
        <f t="shared" si="138"/>
        <v>39815</v>
      </c>
      <c r="I778" s="2">
        <f t="shared" si="139"/>
        <v>48.81</v>
      </c>
      <c r="J778">
        <f t="shared" si="133"/>
        <v>46.07</v>
      </c>
      <c r="K778" s="2">
        <f t="shared" si="135"/>
        <v>46.07</v>
      </c>
      <c r="L778" s="2">
        <f t="shared" si="140"/>
        <v>40.83</v>
      </c>
      <c r="M778" s="2">
        <f t="shared" si="141"/>
        <v>0.88626003907097894</v>
      </c>
      <c r="N778">
        <f t="shared" si="142"/>
        <v>-23.247680122978611</v>
      </c>
    </row>
    <row r="779" spans="1:14" x14ac:dyDescent="0.3">
      <c r="A779" s="1">
        <v>39826</v>
      </c>
      <c r="B779">
        <v>44.77</v>
      </c>
      <c r="D779">
        <f t="shared" si="132"/>
        <v>2</v>
      </c>
      <c r="E779" s="1">
        <f t="shared" si="134"/>
        <v>39819</v>
      </c>
      <c r="F779" s="1">
        <f t="shared" si="136"/>
        <v>39818</v>
      </c>
      <c r="G779" s="1">
        <f t="shared" si="137"/>
        <v>39817</v>
      </c>
      <c r="H779" s="1">
        <f t="shared" si="138"/>
        <v>39816</v>
      </c>
      <c r="I779" s="2">
        <f t="shared" si="139"/>
        <v>48.58</v>
      </c>
      <c r="J779">
        <f t="shared" si="133"/>
        <v>0</v>
      </c>
      <c r="K779" s="2">
        <f t="shared" si="135"/>
        <v>46.07</v>
      </c>
      <c r="L779" s="2">
        <f t="shared" si="140"/>
        <v>40.83</v>
      </c>
      <c r="M779" s="2">
        <f t="shared" si="141"/>
        <v>0.88626003907097894</v>
      </c>
      <c r="N779">
        <f t="shared" si="142"/>
        <v>-20.241852493749331</v>
      </c>
    </row>
    <row r="780" spans="1:14" x14ac:dyDescent="0.3">
      <c r="A780" s="1">
        <v>39827</v>
      </c>
      <c r="B780">
        <v>44.19</v>
      </c>
      <c r="D780">
        <f t="shared" si="132"/>
        <v>3</v>
      </c>
      <c r="E780" s="1">
        <f t="shared" si="134"/>
        <v>39820</v>
      </c>
      <c r="F780" s="1">
        <f t="shared" si="136"/>
        <v>39819</v>
      </c>
      <c r="G780" s="1">
        <f t="shared" si="137"/>
        <v>39818</v>
      </c>
      <c r="H780" s="1">
        <f t="shared" si="138"/>
        <v>39817</v>
      </c>
      <c r="I780" s="2">
        <f t="shared" si="139"/>
        <v>42.63</v>
      </c>
      <c r="J780">
        <f t="shared" si="133"/>
        <v>0</v>
      </c>
      <c r="K780" s="2">
        <f t="shared" si="135"/>
        <v>46.07</v>
      </c>
      <c r="L780" s="2">
        <f t="shared" si="140"/>
        <v>40.83</v>
      </c>
      <c r="M780" s="2">
        <f t="shared" si="141"/>
        <v>0.88626003907097894</v>
      </c>
      <c r="N780">
        <f t="shared" si="142"/>
        <v>-8.4804585250811826</v>
      </c>
    </row>
    <row r="781" spans="1:14" x14ac:dyDescent="0.3">
      <c r="A781" s="1">
        <v>39828</v>
      </c>
      <c r="B781">
        <v>43.54</v>
      </c>
      <c r="D781">
        <f t="shared" si="132"/>
        <v>4</v>
      </c>
      <c r="E781" s="1">
        <f t="shared" si="134"/>
        <v>39821</v>
      </c>
      <c r="F781" s="1">
        <f t="shared" si="136"/>
        <v>39820</v>
      </c>
      <c r="G781" s="1">
        <f t="shared" si="137"/>
        <v>39819</v>
      </c>
      <c r="H781" s="1">
        <f t="shared" si="138"/>
        <v>39818</v>
      </c>
      <c r="I781" s="2">
        <f t="shared" si="139"/>
        <v>41.7</v>
      </c>
      <c r="J781">
        <f t="shared" si="133"/>
        <v>0</v>
      </c>
      <c r="K781" s="2">
        <f t="shared" si="135"/>
        <v>46.07</v>
      </c>
      <c r="L781" s="2">
        <f t="shared" si="140"/>
        <v>40.83</v>
      </c>
      <c r="M781" s="2">
        <f t="shared" si="141"/>
        <v>0.88626003907097894</v>
      </c>
      <c r="N781">
        <f t="shared" si="142"/>
        <v>-7.7565946614695598</v>
      </c>
    </row>
    <row r="782" spans="1:14" x14ac:dyDescent="0.3">
      <c r="A782" s="1">
        <v>39829</v>
      </c>
      <c r="B782">
        <v>42.57</v>
      </c>
      <c r="D782">
        <f t="shared" si="132"/>
        <v>5</v>
      </c>
      <c r="E782" s="1">
        <f t="shared" si="134"/>
        <v>39822</v>
      </c>
      <c r="F782" s="1">
        <f t="shared" si="136"/>
        <v>39821</v>
      </c>
      <c r="G782" s="1">
        <f t="shared" si="137"/>
        <v>39820</v>
      </c>
      <c r="H782" s="1">
        <f t="shared" si="138"/>
        <v>39819</v>
      </c>
      <c r="I782" s="2">
        <f t="shared" si="139"/>
        <v>40.83</v>
      </c>
      <c r="J782">
        <f t="shared" si="133"/>
        <v>0</v>
      </c>
      <c r="K782" s="2">
        <f t="shared" si="135"/>
        <v>46.07</v>
      </c>
      <c r="L782" s="2">
        <f t="shared" si="140"/>
        <v>40.83</v>
      </c>
      <c r="M782" s="2">
        <f t="shared" si="141"/>
        <v>0.88626003907097894</v>
      </c>
      <c r="N782">
        <f t="shared" si="142"/>
        <v>-7.9012199107764483</v>
      </c>
    </row>
    <row r="783" spans="1:14" x14ac:dyDescent="0.3">
      <c r="A783" s="1">
        <v>39833</v>
      </c>
      <c r="B783">
        <v>40.840000000000003</v>
      </c>
      <c r="D783">
        <f t="shared" si="132"/>
        <v>2</v>
      </c>
      <c r="E783" s="1">
        <f t="shared" si="134"/>
        <v>39826</v>
      </c>
      <c r="F783" s="1">
        <f t="shared" si="136"/>
        <v>39825</v>
      </c>
      <c r="G783" s="1">
        <f t="shared" si="137"/>
        <v>39824</v>
      </c>
      <c r="H783" s="1">
        <f t="shared" si="138"/>
        <v>39823</v>
      </c>
      <c r="I783" s="2">
        <f t="shared" si="139"/>
        <v>44.77</v>
      </c>
      <c r="J783">
        <f t="shared" si="133"/>
        <v>0</v>
      </c>
      <c r="K783" s="2">
        <f t="shared" si="135"/>
        <v>0</v>
      </c>
      <c r="L783" s="2">
        <f t="shared" si="140"/>
        <v>0</v>
      </c>
      <c r="M783" s="2">
        <f t="shared" si="141"/>
        <v>1</v>
      </c>
      <c r="N783">
        <f t="shared" si="142"/>
        <v>-9.1876278956409401</v>
      </c>
    </row>
    <row r="784" spans="1:14" x14ac:dyDescent="0.3">
      <c r="A784" s="1">
        <v>39834</v>
      </c>
      <c r="B784">
        <v>43.55</v>
      </c>
      <c r="D784">
        <f t="shared" si="132"/>
        <v>3</v>
      </c>
      <c r="E784" s="1">
        <f t="shared" si="134"/>
        <v>39827</v>
      </c>
      <c r="F784" s="1">
        <f t="shared" si="136"/>
        <v>39826</v>
      </c>
      <c r="G784" s="1">
        <f t="shared" si="137"/>
        <v>39825</v>
      </c>
      <c r="H784" s="1">
        <f t="shared" si="138"/>
        <v>39824</v>
      </c>
      <c r="I784" s="2">
        <f t="shared" si="139"/>
        <v>44.19</v>
      </c>
      <c r="J784">
        <f t="shared" si="133"/>
        <v>0</v>
      </c>
      <c r="K784" s="2">
        <f t="shared" si="135"/>
        <v>0</v>
      </c>
      <c r="L784" s="2">
        <f t="shared" si="140"/>
        <v>0</v>
      </c>
      <c r="M784" s="2">
        <f t="shared" si="141"/>
        <v>1</v>
      </c>
      <c r="N784">
        <f t="shared" si="142"/>
        <v>-1.4588815844136813</v>
      </c>
    </row>
    <row r="785" spans="1:14" x14ac:dyDescent="0.3">
      <c r="A785" s="1">
        <v>39835</v>
      </c>
      <c r="B785">
        <v>43.67</v>
      </c>
      <c r="D785">
        <f t="shared" si="132"/>
        <v>4</v>
      </c>
      <c r="E785" s="1">
        <f t="shared" si="134"/>
        <v>39828</v>
      </c>
      <c r="F785" s="1">
        <f t="shared" si="136"/>
        <v>39827</v>
      </c>
      <c r="G785" s="1">
        <f t="shared" si="137"/>
        <v>39826</v>
      </c>
      <c r="H785" s="1">
        <f t="shared" si="138"/>
        <v>39825</v>
      </c>
      <c r="I785" s="2">
        <f t="shared" si="139"/>
        <v>43.54</v>
      </c>
      <c r="J785">
        <f t="shared" si="133"/>
        <v>0</v>
      </c>
      <c r="K785" s="2">
        <f t="shared" si="135"/>
        <v>0</v>
      </c>
      <c r="L785" s="2">
        <f t="shared" si="140"/>
        <v>0</v>
      </c>
      <c r="M785" s="2">
        <f t="shared" si="141"/>
        <v>1</v>
      </c>
      <c r="N785">
        <f t="shared" si="142"/>
        <v>0.29813116910683213</v>
      </c>
    </row>
    <row r="786" spans="1:14" x14ac:dyDescent="0.3">
      <c r="A786" s="1">
        <v>39836</v>
      </c>
      <c r="B786">
        <v>46.47</v>
      </c>
      <c r="D786">
        <f t="shared" si="132"/>
        <v>5</v>
      </c>
      <c r="E786" s="1">
        <f t="shared" si="134"/>
        <v>39829</v>
      </c>
      <c r="F786" s="1">
        <f t="shared" si="136"/>
        <v>39828</v>
      </c>
      <c r="G786" s="1">
        <f t="shared" si="137"/>
        <v>39827</v>
      </c>
      <c r="H786" s="1">
        <f t="shared" si="138"/>
        <v>39826</v>
      </c>
      <c r="I786" s="2">
        <f t="shared" si="139"/>
        <v>42.57</v>
      </c>
      <c r="J786">
        <f t="shared" si="133"/>
        <v>0</v>
      </c>
      <c r="K786" s="2">
        <f t="shared" si="135"/>
        <v>0</v>
      </c>
      <c r="L786" s="2">
        <f t="shared" si="140"/>
        <v>0</v>
      </c>
      <c r="M786" s="2">
        <f t="shared" si="141"/>
        <v>1</v>
      </c>
      <c r="N786">
        <f t="shared" si="142"/>
        <v>8.7657163256825967</v>
      </c>
    </row>
    <row r="787" spans="1:14" x14ac:dyDescent="0.3">
      <c r="A787" s="1">
        <v>39839</v>
      </c>
      <c r="B787">
        <v>45.73</v>
      </c>
      <c r="D787">
        <f t="shared" si="132"/>
        <v>1</v>
      </c>
      <c r="E787" s="1">
        <f t="shared" si="134"/>
        <v>39832</v>
      </c>
      <c r="F787" s="1">
        <f t="shared" si="136"/>
        <v>39831</v>
      </c>
      <c r="G787" s="1">
        <f t="shared" si="137"/>
        <v>39830</v>
      </c>
      <c r="H787" s="1">
        <f t="shared" si="138"/>
        <v>39829</v>
      </c>
      <c r="I787" s="2">
        <f t="shared" si="139"/>
        <v>42.57</v>
      </c>
      <c r="J787">
        <f t="shared" si="133"/>
        <v>0</v>
      </c>
      <c r="K787" s="2">
        <f t="shared" si="135"/>
        <v>0</v>
      </c>
      <c r="L787" s="2">
        <f t="shared" si="140"/>
        <v>0</v>
      </c>
      <c r="M787" s="2">
        <f t="shared" si="141"/>
        <v>1</v>
      </c>
      <c r="N787">
        <f t="shared" si="142"/>
        <v>7.1604757829902814</v>
      </c>
    </row>
    <row r="788" spans="1:14" x14ac:dyDescent="0.3">
      <c r="A788" s="1">
        <v>39840</v>
      </c>
      <c r="B788">
        <v>41.58</v>
      </c>
      <c r="D788">
        <f t="shared" si="132"/>
        <v>2</v>
      </c>
      <c r="E788" s="1">
        <f t="shared" si="134"/>
        <v>39833</v>
      </c>
      <c r="F788" s="1">
        <f t="shared" si="136"/>
        <v>39832</v>
      </c>
      <c r="G788" s="1">
        <f t="shared" si="137"/>
        <v>39831</v>
      </c>
      <c r="H788" s="1">
        <f t="shared" si="138"/>
        <v>39830</v>
      </c>
      <c r="I788" s="2">
        <f t="shared" si="139"/>
        <v>40.840000000000003</v>
      </c>
      <c r="J788">
        <f t="shared" si="133"/>
        <v>0</v>
      </c>
      <c r="K788" s="2">
        <f t="shared" si="135"/>
        <v>0</v>
      </c>
      <c r="L788" s="2">
        <f t="shared" si="140"/>
        <v>0</v>
      </c>
      <c r="M788" s="2">
        <f t="shared" si="141"/>
        <v>1</v>
      </c>
      <c r="N788">
        <f t="shared" si="142"/>
        <v>1.7957289133401926</v>
      </c>
    </row>
    <row r="789" spans="1:14" x14ac:dyDescent="0.3">
      <c r="A789" s="1">
        <v>39841</v>
      </c>
      <c r="B789">
        <v>42.16</v>
      </c>
      <c r="D789">
        <f t="shared" si="132"/>
        <v>3</v>
      </c>
      <c r="E789" s="1">
        <f t="shared" si="134"/>
        <v>39834</v>
      </c>
      <c r="F789" s="1">
        <f t="shared" si="136"/>
        <v>39833</v>
      </c>
      <c r="G789" s="1">
        <f t="shared" si="137"/>
        <v>39832</v>
      </c>
      <c r="H789" s="1">
        <f t="shared" si="138"/>
        <v>39831</v>
      </c>
      <c r="I789" s="2">
        <f t="shared" si="139"/>
        <v>43.55</v>
      </c>
      <c r="J789">
        <f t="shared" si="133"/>
        <v>0</v>
      </c>
      <c r="K789" s="2">
        <f t="shared" si="135"/>
        <v>0</v>
      </c>
      <c r="L789" s="2">
        <f t="shared" si="140"/>
        <v>0</v>
      </c>
      <c r="M789" s="2">
        <f t="shared" si="141"/>
        <v>1</v>
      </c>
      <c r="N789">
        <f t="shared" si="142"/>
        <v>-3.2437799065404893</v>
      </c>
    </row>
    <row r="790" spans="1:14" x14ac:dyDescent="0.3">
      <c r="A790" s="1">
        <v>39842</v>
      </c>
      <c r="B790">
        <v>41.44</v>
      </c>
      <c r="D790">
        <f t="shared" si="132"/>
        <v>4</v>
      </c>
      <c r="E790" s="1">
        <f t="shared" si="134"/>
        <v>39835</v>
      </c>
      <c r="F790" s="1">
        <f t="shared" si="136"/>
        <v>39834</v>
      </c>
      <c r="G790" s="1">
        <f t="shared" si="137"/>
        <v>39833</v>
      </c>
      <c r="H790" s="1">
        <f t="shared" si="138"/>
        <v>39832</v>
      </c>
      <c r="I790" s="2">
        <f t="shared" si="139"/>
        <v>43.67</v>
      </c>
      <c r="J790">
        <f t="shared" si="133"/>
        <v>0</v>
      </c>
      <c r="K790" s="2">
        <f t="shared" si="135"/>
        <v>0</v>
      </c>
      <c r="L790" s="2">
        <f t="shared" si="140"/>
        <v>0</v>
      </c>
      <c r="M790" s="2">
        <f t="shared" si="141"/>
        <v>1</v>
      </c>
      <c r="N790">
        <f t="shared" si="142"/>
        <v>-5.2414769546242006</v>
      </c>
    </row>
    <row r="791" spans="1:14" x14ac:dyDescent="0.3">
      <c r="A791" s="1">
        <v>39843</v>
      </c>
      <c r="B791">
        <v>41.68</v>
      </c>
      <c r="D791">
        <f t="shared" si="132"/>
        <v>5</v>
      </c>
      <c r="E791" s="1">
        <f t="shared" si="134"/>
        <v>39836</v>
      </c>
      <c r="F791" s="1">
        <f t="shared" si="136"/>
        <v>39835</v>
      </c>
      <c r="G791" s="1">
        <f t="shared" si="137"/>
        <v>39834</v>
      </c>
      <c r="H791" s="1">
        <f t="shared" si="138"/>
        <v>39833</v>
      </c>
      <c r="I791" s="2">
        <f t="shared" si="139"/>
        <v>46.47</v>
      </c>
      <c r="J791">
        <f t="shared" si="133"/>
        <v>0</v>
      </c>
      <c r="K791" s="2">
        <f t="shared" si="135"/>
        <v>0</v>
      </c>
      <c r="L791" s="2">
        <f t="shared" si="140"/>
        <v>0</v>
      </c>
      <c r="M791" s="2">
        <f t="shared" si="141"/>
        <v>1</v>
      </c>
      <c r="N791">
        <f t="shared" si="142"/>
        <v>-10.878554565177549</v>
      </c>
    </row>
    <row r="792" spans="1:14" x14ac:dyDescent="0.3">
      <c r="A792" s="1">
        <v>39846</v>
      </c>
      <c r="B792">
        <v>40.08</v>
      </c>
      <c r="D792">
        <f t="shared" si="132"/>
        <v>1</v>
      </c>
      <c r="E792" s="1">
        <f t="shared" si="134"/>
        <v>39839</v>
      </c>
      <c r="F792" s="1">
        <f t="shared" si="136"/>
        <v>39838</v>
      </c>
      <c r="G792" s="1">
        <f t="shared" si="137"/>
        <v>39837</v>
      </c>
      <c r="H792" s="1">
        <f t="shared" si="138"/>
        <v>39836</v>
      </c>
      <c r="I792" s="2">
        <f t="shared" si="139"/>
        <v>45.73</v>
      </c>
      <c r="J792">
        <f t="shared" si="133"/>
        <v>0</v>
      </c>
      <c r="K792" s="2">
        <f t="shared" si="135"/>
        <v>0</v>
      </c>
      <c r="L792" s="2">
        <f t="shared" si="140"/>
        <v>0</v>
      </c>
      <c r="M792" s="2">
        <f t="shared" si="141"/>
        <v>1</v>
      </c>
      <c r="N792">
        <f t="shared" si="142"/>
        <v>-13.187708089335443</v>
      </c>
    </row>
    <row r="793" spans="1:14" x14ac:dyDescent="0.3">
      <c r="A793" s="1">
        <v>39847</v>
      </c>
      <c r="B793">
        <v>40.78</v>
      </c>
      <c r="D793">
        <f t="shared" si="132"/>
        <v>2</v>
      </c>
      <c r="E793" s="1">
        <f t="shared" si="134"/>
        <v>39840</v>
      </c>
      <c r="F793" s="1">
        <f t="shared" si="136"/>
        <v>39839</v>
      </c>
      <c r="G793" s="1">
        <f t="shared" si="137"/>
        <v>39838</v>
      </c>
      <c r="H793" s="1">
        <f t="shared" si="138"/>
        <v>39837</v>
      </c>
      <c r="I793" s="2">
        <f t="shared" si="139"/>
        <v>41.58</v>
      </c>
      <c r="J793">
        <f t="shared" si="133"/>
        <v>0</v>
      </c>
      <c r="K793" s="2">
        <f t="shared" si="135"/>
        <v>0</v>
      </c>
      <c r="L793" s="2">
        <f t="shared" si="140"/>
        <v>0</v>
      </c>
      <c r="M793" s="2">
        <f t="shared" si="141"/>
        <v>1</v>
      </c>
      <c r="N793">
        <f t="shared" si="142"/>
        <v>-1.9427517283557676</v>
      </c>
    </row>
    <row r="794" spans="1:14" x14ac:dyDescent="0.3">
      <c r="A794" s="1">
        <v>39848</v>
      </c>
      <c r="B794">
        <v>40.32</v>
      </c>
      <c r="D794">
        <f t="shared" si="132"/>
        <v>3</v>
      </c>
      <c r="E794" s="1">
        <f t="shared" si="134"/>
        <v>39841</v>
      </c>
      <c r="F794" s="1">
        <f t="shared" si="136"/>
        <v>39840</v>
      </c>
      <c r="G794" s="1">
        <f t="shared" si="137"/>
        <v>39839</v>
      </c>
      <c r="H794" s="1">
        <f t="shared" si="138"/>
        <v>39838</v>
      </c>
      <c r="I794" s="2">
        <f t="shared" si="139"/>
        <v>42.16</v>
      </c>
      <c r="J794">
        <f t="shared" si="133"/>
        <v>0</v>
      </c>
      <c r="K794" s="2">
        <f t="shared" si="135"/>
        <v>0</v>
      </c>
      <c r="L794" s="2">
        <f t="shared" si="140"/>
        <v>0</v>
      </c>
      <c r="M794" s="2">
        <f t="shared" si="141"/>
        <v>1</v>
      </c>
      <c r="N794">
        <f t="shared" si="142"/>
        <v>-4.4624280469993653</v>
      </c>
    </row>
    <row r="795" spans="1:14" x14ac:dyDescent="0.3">
      <c r="A795" s="1">
        <v>39849</v>
      </c>
      <c r="B795">
        <v>41.17</v>
      </c>
      <c r="D795">
        <f t="shared" si="132"/>
        <v>4</v>
      </c>
      <c r="E795" s="1">
        <f t="shared" si="134"/>
        <v>39842</v>
      </c>
      <c r="F795" s="1">
        <f t="shared" si="136"/>
        <v>39841</v>
      </c>
      <c r="G795" s="1">
        <f t="shared" si="137"/>
        <v>39840</v>
      </c>
      <c r="H795" s="1">
        <f t="shared" si="138"/>
        <v>39839</v>
      </c>
      <c r="I795" s="2">
        <f t="shared" si="139"/>
        <v>41.44</v>
      </c>
      <c r="J795">
        <f t="shared" si="133"/>
        <v>0</v>
      </c>
      <c r="K795" s="2">
        <f t="shared" si="135"/>
        <v>0</v>
      </c>
      <c r="L795" s="2">
        <f t="shared" si="140"/>
        <v>0</v>
      </c>
      <c r="M795" s="2">
        <f t="shared" si="141"/>
        <v>1</v>
      </c>
      <c r="N795">
        <f t="shared" si="142"/>
        <v>-0.65367621694141886</v>
      </c>
    </row>
    <row r="796" spans="1:14" x14ac:dyDescent="0.3">
      <c r="A796" s="1">
        <v>39850</v>
      </c>
      <c r="B796">
        <v>40.17</v>
      </c>
      <c r="D796">
        <f t="shared" si="132"/>
        <v>5</v>
      </c>
      <c r="E796" s="1">
        <f t="shared" si="134"/>
        <v>39843</v>
      </c>
      <c r="F796" s="1">
        <f t="shared" si="136"/>
        <v>39842</v>
      </c>
      <c r="G796" s="1">
        <f t="shared" si="137"/>
        <v>39841</v>
      </c>
      <c r="H796" s="1">
        <f t="shared" si="138"/>
        <v>39840</v>
      </c>
      <c r="I796" s="2">
        <f t="shared" si="139"/>
        <v>41.68</v>
      </c>
      <c r="J796">
        <f t="shared" si="133"/>
        <v>0</v>
      </c>
      <c r="K796" s="2">
        <f t="shared" si="135"/>
        <v>0</v>
      </c>
      <c r="L796" s="2">
        <f t="shared" si="140"/>
        <v>0</v>
      </c>
      <c r="M796" s="2">
        <f t="shared" si="141"/>
        <v>1</v>
      </c>
      <c r="N796">
        <f t="shared" si="142"/>
        <v>-3.6900949073920568</v>
      </c>
    </row>
    <row r="797" spans="1:14" x14ac:dyDescent="0.3">
      <c r="A797" s="1">
        <v>39853</v>
      </c>
      <c r="B797">
        <v>39.56</v>
      </c>
      <c r="C797">
        <v>45.84</v>
      </c>
      <c r="D797">
        <f t="shared" si="132"/>
        <v>1</v>
      </c>
      <c r="E797" s="1">
        <f t="shared" si="134"/>
        <v>39846</v>
      </c>
      <c r="F797" s="1">
        <f t="shared" si="136"/>
        <v>39845</v>
      </c>
      <c r="G797" s="1">
        <f t="shared" si="137"/>
        <v>39844</v>
      </c>
      <c r="H797" s="1">
        <f t="shared" si="138"/>
        <v>39843</v>
      </c>
      <c r="I797" s="2">
        <f t="shared" si="139"/>
        <v>40.08</v>
      </c>
      <c r="J797">
        <f t="shared" si="133"/>
        <v>0</v>
      </c>
      <c r="K797" s="2">
        <f t="shared" si="135"/>
        <v>0</v>
      </c>
      <c r="L797" s="2">
        <f t="shared" si="140"/>
        <v>0</v>
      </c>
      <c r="M797" s="2">
        <f t="shared" si="141"/>
        <v>1</v>
      </c>
      <c r="N797">
        <f t="shared" si="142"/>
        <v>-1.305895002209789</v>
      </c>
    </row>
    <row r="798" spans="1:14" x14ac:dyDescent="0.3">
      <c r="A798" s="1">
        <v>39854</v>
      </c>
      <c r="B798">
        <v>43.76</v>
      </c>
      <c r="D798">
        <f t="shared" si="132"/>
        <v>2</v>
      </c>
      <c r="E798" s="1">
        <f t="shared" si="134"/>
        <v>39847</v>
      </c>
      <c r="F798" s="1">
        <f t="shared" si="136"/>
        <v>39846</v>
      </c>
      <c r="G798" s="1">
        <f t="shared" si="137"/>
        <v>39845</v>
      </c>
      <c r="H798" s="1">
        <f t="shared" si="138"/>
        <v>39844</v>
      </c>
      <c r="I798" s="2">
        <f t="shared" si="139"/>
        <v>40.78</v>
      </c>
      <c r="J798">
        <f t="shared" si="133"/>
        <v>45.84</v>
      </c>
      <c r="K798" s="2">
        <f t="shared" si="135"/>
        <v>45.84</v>
      </c>
      <c r="L798" s="2">
        <f t="shared" si="140"/>
        <v>39.56</v>
      </c>
      <c r="M798" s="2">
        <f t="shared" si="141"/>
        <v>0.86300174520069806</v>
      </c>
      <c r="N798">
        <f t="shared" si="142"/>
        <v>-7.6810172684556255</v>
      </c>
    </row>
    <row r="799" spans="1:14" x14ac:dyDescent="0.3">
      <c r="A799" s="1">
        <v>39855</v>
      </c>
      <c r="B799">
        <v>42.47</v>
      </c>
      <c r="D799">
        <f t="shared" si="132"/>
        <v>3</v>
      </c>
      <c r="E799" s="1">
        <f t="shared" si="134"/>
        <v>39848</v>
      </c>
      <c r="F799" s="1">
        <f t="shared" si="136"/>
        <v>39847</v>
      </c>
      <c r="G799" s="1">
        <f t="shared" si="137"/>
        <v>39846</v>
      </c>
      <c r="H799" s="1">
        <f t="shared" si="138"/>
        <v>39845</v>
      </c>
      <c r="I799" s="2">
        <f t="shared" si="139"/>
        <v>40.32</v>
      </c>
      <c r="J799">
        <f t="shared" si="133"/>
        <v>0</v>
      </c>
      <c r="K799" s="2">
        <f t="shared" si="135"/>
        <v>45.84</v>
      </c>
      <c r="L799" s="2">
        <f t="shared" si="140"/>
        <v>39.56</v>
      </c>
      <c r="M799" s="2">
        <f t="shared" si="141"/>
        <v>0.86300174520069806</v>
      </c>
      <c r="N799">
        <f t="shared" si="142"/>
        <v>-9.5388245089906238</v>
      </c>
    </row>
    <row r="800" spans="1:14" x14ac:dyDescent="0.3">
      <c r="A800" s="1">
        <v>39856</v>
      </c>
      <c r="B800">
        <v>42.17</v>
      </c>
      <c r="D800">
        <f t="shared" si="132"/>
        <v>4</v>
      </c>
      <c r="E800" s="1">
        <f t="shared" si="134"/>
        <v>39849</v>
      </c>
      <c r="F800" s="1">
        <f t="shared" si="136"/>
        <v>39848</v>
      </c>
      <c r="G800" s="1">
        <f t="shared" si="137"/>
        <v>39847</v>
      </c>
      <c r="H800" s="1">
        <f t="shared" si="138"/>
        <v>39846</v>
      </c>
      <c r="I800" s="2">
        <f t="shared" si="139"/>
        <v>41.17</v>
      </c>
      <c r="J800">
        <f t="shared" si="133"/>
        <v>0</v>
      </c>
      <c r="K800" s="2">
        <f t="shared" si="135"/>
        <v>45.84</v>
      </c>
      <c r="L800" s="2">
        <f t="shared" si="140"/>
        <v>39.56</v>
      </c>
      <c r="M800" s="2">
        <f t="shared" si="141"/>
        <v>0.86300174520069806</v>
      </c>
      <c r="N800">
        <f t="shared" si="142"/>
        <v>-12.333933367531769</v>
      </c>
    </row>
    <row r="801" spans="1:14" x14ac:dyDescent="0.3">
      <c r="A801" s="1">
        <v>39857</v>
      </c>
      <c r="B801">
        <v>41.97</v>
      </c>
      <c r="D801">
        <f t="shared" si="132"/>
        <v>5</v>
      </c>
      <c r="E801" s="1">
        <f t="shared" si="134"/>
        <v>39850</v>
      </c>
      <c r="F801" s="1">
        <f t="shared" si="136"/>
        <v>39849</v>
      </c>
      <c r="G801" s="1">
        <f t="shared" si="137"/>
        <v>39848</v>
      </c>
      <c r="H801" s="1">
        <f t="shared" si="138"/>
        <v>39847</v>
      </c>
      <c r="I801" s="2">
        <f t="shared" si="139"/>
        <v>40.17</v>
      </c>
      <c r="J801">
        <f t="shared" si="133"/>
        <v>0</v>
      </c>
      <c r="K801" s="2">
        <f t="shared" si="135"/>
        <v>45.84</v>
      </c>
      <c r="L801" s="2">
        <f t="shared" si="140"/>
        <v>39.56</v>
      </c>
      <c r="M801" s="2">
        <f t="shared" si="141"/>
        <v>0.86300174520069806</v>
      </c>
      <c r="N801">
        <f t="shared" si="142"/>
        <v>-10.350393667766419</v>
      </c>
    </row>
    <row r="802" spans="1:14" x14ac:dyDescent="0.3">
      <c r="A802" s="1">
        <v>39861</v>
      </c>
      <c r="B802">
        <v>38.54</v>
      </c>
      <c r="D802">
        <f t="shared" si="132"/>
        <v>2</v>
      </c>
      <c r="E802" s="1">
        <f t="shared" si="134"/>
        <v>39854</v>
      </c>
      <c r="F802" s="1">
        <f t="shared" si="136"/>
        <v>39853</v>
      </c>
      <c r="G802" s="1">
        <f t="shared" si="137"/>
        <v>39852</v>
      </c>
      <c r="H802" s="1">
        <f t="shared" si="138"/>
        <v>39851</v>
      </c>
      <c r="I802" s="2">
        <f t="shared" si="139"/>
        <v>43.76</v>
      </c>
      <c r="J802">
        <f t="shared" si="133"/>
        <v>0</v>
      </c>
      <c r="K802" s="2">
        <f t="shared" si="135"/>
        <v>0</v>
      </c>
      <c r="L802" s="2">
        <f t="shared" si="140"/>
        <v>0</v>
      </c>
      <c r="M802" s="2">
        <f t="shared" si="141"/>
        <v>1</v>
      </c>
      <c r="N802">
        <f t="shared" si="142"/>
        <v>-12.702349512750539</v>
      </c>
    </row>
    <row r="803" spans="1:14" x14ac:dyDescent="0.3">
      <c r="A803" s="1">
        <v>39862</v>
      </c>
      <c r="B803">
        <v>37.409999999999997</v>
      </c>
      <c r="D803">
        <f t="shared" si="132"/>
        <v>3</v>
      </c>
      <c r="E803" s="1">
        <f t="shared" si="134"/>
        <v>39855</v>
      </c>
      <c r="F803" s="1">
        <f t="shared" si="136"/>
        <v>39854</v>
      </c>
      <c r="G803" s="1">
        <f t="shared" si="137"/>
        <v>39853</v>
      </c>
      <c r="H803" s="1">
        <f t="shared" si="138"/>
        <v>39852</v>
      </c>
      <c r="I803" s="2">
        <f t="shared" si="139"/>
        <v>42.47</v>
      </c>
      <c r="J803">
        <f t="shared" si="133"/>
        <v>0</v>
      </c>
      <c r="K803" s="2">
        <f t="shared" si="135"/>
        <v>0</v>
      </c>
      <c r="L803" s="2">
        <f t="shared" si="140"/>
        <v>0</v>
      </c>
      <c r="M803" s="2">
        <f t="shared" si="141"/>
        <v>1</v>
      </c>
      <c r="N803">
        <f t="shared" si="142"/>
        <v>-12.685989596512506</v>
      </c>
    </row>
    <row r="804" spans="1:14" x14ac:dyDescent="0.3">
      <c r="A804" s="1">
        <v>39863</v>
      </c>
      <c r="B804">
        <v>40.18</v>
      </c>
      <c r="D804">
        <f t="shared" si="132"/>
        <v>4</v>
      </c>
      <c r="E804" s="1">
        <f t="shared" si="134"/>
        <v>39856</v>
      </c>
      <c r="F804" s="1">
        <f t="shared" si="136"/>
        <v>39855</v>
      </c>
      <c r="G804" s="1">
        <f t="shared" si="137"/>
        <v>39854</v>
      </c>
      <c r="H804" s="1">
        <f t="shared" si="138"/>
        <v>39853</v>
      </c>
      <c r="I804" s="2">
        <f t="shared" si="139"/>
        <v>42.17</v>
      </c>
      <c r="J804">
        <f t="shared" si="133"/>
        <v>0</v>
      </c>
      <c r="K804" s="2">
        <f t="shared" si="135"/>
        <v>0</v>
      </c>
      <c r="L804" s="2">
        <f t="shared" si="140"/>
        <v>0</v>
      </c>
      <c r="M804" s="2">
        <f t="shared" si="141"/>
        <v>1</v>
      </c>
      <c r="N804">
        <f t="shared" si="142"/>
        <v>-4.8339708371680148</v>
      </c>
    </row>
    <row r="805" spans="1:14" x14ac:dyDescent="0.3">
      <c r="A805" s="1">
        <v>39864</v>
      </c>
      <c r="B805">
        <v>40.03</v>
      </c>
      <c r="D805">
        <f t="shared" si="132"/>
        <v>5</v>
      </c>
      <c r="E805" s="1">
        <f t="shared" si="134"/>
        <v>39857</v>
      </c>
      <c r="F805" s="1">
        <f t="shared" si="136"/>
        <v>39856</v>
      </c>
      <c r="G805" s="1">
        <f t="shared" si="137"/>
        <v>39855</v>
      </c>
      <c r="H805" s="1">
        <f t="shared" si="138"/>
        <v>39854</v>
      </c>
      <c r="I805" s="2">
        <f t="shared" si="139"/>
        <v>41.97</v>
      </c>
      <c r="J805">
        <f t="shared" si="133"/>
        <v>0</v>
      </c>
      <c r="K805" s="2">
        <f t="shared" si="135"/>
        <v>0</v>
      </c>
      <c r="L805" s="2">
        <f t="shared" si="140"/>
        <v>0</v>
      </c>
      <c r="M805" s="2">
        <f t="shared" si="141"/>
        <v>1</v>
      </c>
      <c r="N805">
        <f t="shared" si="142"/>
        <v>-4.7325904341017155</v>
      </c>
    </row>
    <row r="806" spans="1:14" x14ac:dyDescent="0.3">
      <c r="A806" s="1">
        <v>39867</v>
      </c>
      <c r="B806">
        <v>38.44</v>
      </c>
      <c r="D806">
        <f t="shared" si="132"/>
        <v>1</v>
      </c>
      <c r="E806" s="1">
        <f t="shared" si="134"/>
        <v>39860</v>
      </c>
      <c r="F806" s="1">
        <f t="shared" si="136"/>
        <v>39859</v>
      </c>
      <c r="G806" s="1">
        <f t="shared" si="137"/>
        <v>39858</v>
      </c>
      <c r="H806" s="1">
        <f t="shared" si="138"/>
        <v>39857</v>
      </c>
      <c r="I806" s="2">
        <f t="shared" si="139"/>
        <v>41.97</v>
      </c>
      <c r="J806">
        <f t="shared" si="133"/>
        <v>0</v>
      </c>
      <c r="K806" s="2">
        <f t="shared" si="135"/>
        <v>0</v>
      </c>
      <c r="L806" s="2">
        <f t="shared" si="140"/>
        <v>0</v>
      </c>
      <c r="M806" s="2">
        <f t="shared" si="141"/>
        <v>1</v>
      </c>
      <c r="N806">
        <f t="shared" si="142"/>
        <v>-8.7856493243407847</v>
      </c>
    </row>
    <row r="807" spans="1:14" x14ac:dyDescent="0.3">
      <c r="A807" s="1">
        <v>39868</v>
      </c>
      <c r="B807">
        <v>39.96</v>
      </c>
      <c r="D807">
        <f t="shared" si="132"/>
        <v>2</v>
      </c>
      <c r="E807" s="1">
        <f t="shared" si="134"/>
        <v>39861</v>
      </c>
      <c r="F807" s="1">
        <f t="shared" si="136"/>
        <v>39860</v>
      </c>
      <c r="G807" s="1">
        <f t="shared" si="137"/>
        <v>39859</v>
      </c>
      <c r="H807" s="1">
        <f t="shared" si="138"/>
        <v>39858</v>
      </c>
      <c r="I807" s="2">
        <f t="shared" si="139"/>
        <v>38.54</v>
      </c>
      <c r="J807">
        <f t="shared" si="133"/>
        <v>0</v>
      </c>
      <c r="K807" s="2">
        <f t="shared" si="135"/>
        <v>0</v>
      </c>
      <c r="L807" s="2">
        <f t="shared" si="140"/>
        <v>0</v>
      </c>
      <c r="M807" s="2">
        <f t="shared" si="141"/>
        <v>1</v>
      </c>
      <c r="N807">
        <f t="shared" si="142"/>
        <v>3.6182290794132426</v>
      </c>
    </row>
    <row r="808" spans="1:14" x14ac:dyDescent="0.3">
      <c r="A808" s="1">
        <v>39869</v>
      </c>
      <c r="B808">
        <v>42.5</v>
      </c>
      <c r="D808">
        <f t="shared" si="132"/>
        <v>3</v>
      </c>
      <c r="E808" s="1">
        <f t="shared" si="134"/>
        <v>39862</v>
      </c>
      <c r="F808" s="1">
        <f t="shared" si="136"/>
        <v>39861</v>
      </c>
      <c r="G808" s="1">
        <f t="shared" si="137"/>
        <v>39860</v>
      </c>
      <c r="H808" s="1">
        <f t="shared" si="138"/>
        <v>39859</v>
      </c>
      <c r="I808" s="2">
        <f t="shared" si="139"/>
        <v>37.409999999999997</v>
      </c>
      <c r="J808">
        <f t="shared" si="133"/>
        <v>0</v>
      </c>
      <c r="K808" s="2">
        <f t="shared" si="135"/>
        <v>0</v>
      </c>
      <c r="L808" s="2">
        <f t="shared" si="140"/>
        <v>0</v>
      </c>
      <c r="M808" s="2">
        <f t="shared" si="141"/>
        <v>1</v>
      </c>
      <c r="N808">
        <f t="shared" si="142"/>
        <v>12.756602757031638</v>
      </c>
    </row>
    <row r="809" spans="1:14" x14ac:dyDescent="0.3">
      <c r="A809" s="1">
        <v>39870</v>
      </c>
      <c r="B809">
        <v>45.22</v>
      </c>
      <c r="D809">
        <f t="shared" si="132"/>
        <v>4</v>
      </c>
      <c r="E809" s="1">
        <f t="shared" si="134"/>
        <v>39863</v>
      </c>
      <c r="F809" s="1">
        <f t="shared" si="136"/>
        <v>39862</v>
      </c>
      <c r="G809" s="1">
        <f t="shared" si="137"/>
        <v>39861</v>
      </c>
      <c r="H809" s="1">
        <f t="shared" si="138"/>
        <v>39860</v>
      </c>
      <c r="I809" s="2">
        <f t="shared" si="139"/>
        <v>40.18</v>
      </c>
      <c r="J809">
        <f t="shared" si="133"/>
        <v>0</v>
      </c>
      <c r="K809" s="2">
        <f t="shared" si="135"/>
        <v>0</v>
      </c>
      <c r="L809" s="2">
        <f t="shared" si="140"/>
        <v>0</v>
      </c>
      <c r="M809" s="2">
        <f t="shared" si="141"/>
        <v>1</v>
      </c>
      <c r="N809">
        <f t="shared" si="142"/>
        <v>11.81701074630355</v>
      </c>
    </row>
    <row r="810" spans="1:14" x14ac:dyDescent="0.3">
      <c r="A810" s="1">
        <v>39871</v>
      </c>
      <c r="B810">
        <v>44.76</v>
      </c>
      <c r="D810">
        <f t="shared" si="132"/>
        <v>5</v>
      </c>
      <c r="E810" s="1">
        <f t="shared" si="134"/>
        <v>39864</v>
      </c>
      <c r="F810" s="1">
        <f t="shared" si="136"/>
        <v>39863</v>
      </c>
      <c r="G810" s="1">
        <f t="shared" si="137"/>
        <v>39862</v>
      </c>
      <c r="H810" s="1">
        <f t="shared" si="138"/>
        <v>39861</v>
      </c>
      <c r="I810" s="2">
        <f t="shared" si="139"/>
        <v>40.03</v>
      </c>
      <c r="J810">
        <f t="shared" si="133"/>
        <v>0</v>
      </c>
      <c r="K810" s="2">
        <f t="shared" si="135"/>
        <v>0</v>
      </c>
      <c r="L810" s="2">
        <f t="shared" si="140"/>
        <v>0</v>
      </c>
      <c r="M810" s="2">
        <f t="shared" si="141"/>
        <v>1</v>
      </c>
      <c r="N810">
        <f t="shared" si="142"/>
        <v>11.168571043924217</v>
      </c>
    </row>
    <row r="811" spans="1:14" x14ac:dyDescent="0.3">
      <c r="A811" s="1">
        <v>39874</v>
      </c>
      <c r="B811">
        <v>40.15</v>
      </c>
      <c r="D811">
        <f t="shared" si="132"/>
        <v>1</v>
      </c>
      <c r="E811" s="1">
        <f t="shared" si="134"/>
        <v>39867</v>
      </c>
      <c r="F811" s="1">
        <f t="shared" si="136"/>
        <v>39866</v>
      </c>
      <c r="G811" s="1">
        <f t="shared" si="137"/>
        <v>39865</v>
      </c>
      <c r="H811" s="1">
        <f t="shared" si="138"/>
        <v>39864</v>
      </c>
      <c r="I811" s="2">
        <f t="shared" si="139"/>
        <v>38.44</v>
      </c>
      <c r="J811">
        <f t="shared" si="133"/>
        <v>0</v>
      </c>
      <c r="K811" s="2">
        <f t="shared" si="135"/>
        <v>0</v>
      </c>
      <c r="L811" s="2">
        <f t="shared" si="140"/>
        <v>0</v>
      </c>
      <c r="M811" s="2">
        <f t="shared" si="141"/>
        <v>1</v>
      </c>
      <c r="N811">
        <f t="shared" si="142"/>
        <v>4.3523856290678866</v>
      </c>
    </row>
    <row r="812" spans="1:14" x14ac:dyDescent="0.3">
      <c r="A812" s="1">
        <v>39875</v>
      </c>
      <c r="B812">
        <v>41.65</v>
      </c>
      <c r="D812">
        <f t="shared" si="132"/>
        <v>2</v>
      </c>
      <c r="E812" s="1">
        <f t="shared" si="134"/>
        <v>39868</v>
      </c>
      <c r="F812" s="1">
        <f t="shared" si="136"/>
        <v>39867</v>
      </c>
      <c r="G812" s="1">
        <f t="shared" si="137"/>
        <v>39866</v>
      </c>
      <c r="H812" s="1">
        <f t="shared" si="138"/>
        <v>39865</v>
      </c>
      <c r="I812" s="2">
        <f t="shared" si="139"/>
        <v>39.96</v>
      </c>
      <c r="J812">
        <f t="shared" si="133"/>
        <v>0</v>
      </c>
      <c r="K812" s="2">
        <f t="shared" si="135"/>
        <v>0</v>
      </c>
      <c r="L812" s="2">
        <f t="shared" si="140"/>
        <v>0</v>
      </c>
      <c r="M812" s="2">
        <f t="shared" si="141"/>
        <v>1</v>
      </c>
      <c r="N812">
        <f t="shared" si="142"/>
        <v>4.1422414832498786</v>
      </c>
    </row>
    <row r="813" spans="1:14" x14ac:dyDescent="0.3">
      <c r="A813" s="1">
        <v>39876</v>
      </c>
      <c r="B813">
        <v>45.38</v>
      </c>
      <c r="D813">
        <f t="shared" si="132"/>
        <v>3</v>
      </c>
      <c r="E813" s="1">
        <f t="shared" si="134"/>
        <v>39869</v>
      </c>
      <c r="F813" s="1">
        <f t="shared" si="136"/>
        <v>39868</v>
      </c>
      <c r="G813" s="1">
        <f t="shared" si="137"/>
        <v>39867</v>
      </c>
      <c r="H813" s="1">
        <f t="shared" si="138"/>
        <v>39866</v>
      </c>
      <c r="I813" s="2">
        <f t="shared" si="139"/>
        <v>42.5</v>
      </c>
      <c r="J813">
        <f t="shared" si="133"/>
        <v>0</v>
      </c>
      <c r="K813" s="2">
        <f t="shared" si="135"/>
        <v>0</v>
      </c>
      <c r="L813" s="2">
        <f t="shared" si="140"/>
        <v>0</v>
      </c>
      <c r="M813" s="2">
        <f t="shared" si="141"/>
        <v>1</v>
      </c>
      <c r="N813">
        <f t="shared" si="142"/>
        <v>6.5567403421324526</v>
      </c>
    </row>
    <row r="814" spans="1:14" x14ac:dyDescent="0.3">
      <c r="A814" s="1">
        <v>39877</v>
      </c>
      <c r="B814">
        <v>43.61</v>
      </c>
      <c r="D814">
        <f t="shared" si="132"/>
        <v>4</v>
      </c>
      <c r="E814" s="1">
        <f t="shared" si="134"/>
        <v>39870</v>
      </c>
      <c r="F814" s="1">
        <f t="shared" si="136"/>
        <v>39869</v>
      </c>
      <c r="G814" s="1">
        <f t="shared" si="137"/>
        <v>39868</v>
      </c>
      <c r="H814" s="1">
        <f t="shared" si="138"/>
        <v>39867</v>
      </c>
      <c r="I814" s="2">
        <f t="shared" si="139"/>
        <v>45.22</v>
      </c>
      <c r="J814">
        <f t="shared" si="133"/>
        <v>0</v>
      </c>
      <c r="K814" s="2">
        <f t="shared" si="135"/>
        <v>0</v>
      </c>
      <c r="L814" s="2">
        <f t="shared" si="140"/>
        <v>0</v>
      </c>
      <c r="M814" s="2">
        <f t="shared" si="141"/>
        <v>1</v>
      </c>
      <c r="N814">
        <f t="shared" si="142"/>
        <v>-3.6252984995148676</v>
      </c>
    </row>
    <row r="815" spans="1:14" x14ac:dyDescent="0.3">
      <c r="A815" s="1">
        <v>39878</v>
      </c>
      <c r="B815">
        <v>45.52</v>
      </c>
      <c r="D815">
        <f t="shared" si="132"/>
        <v>5</v>
      </c>
      <c r="E815" s="1">
        <f t="shared" si="134"/>
        <v>39871</v>
      </c>
      <c r="F815" s="1">
        <f t="shared" si="136"/>
        <v>39870</v>
      </c>
      <c r="G815" s="1">
        <f t="shared" si="137"/>
        <v>39869</v>
      </c>
      <c r="H815" s="1">
        <f t="shared" si="138"/>
        <v>39868</v>
      </c>
      <c r="I815" s="2">
        <f t="shared" si="139"/>
        <v>44.76</v>
      </c>
      <c r="J815">
        <f t="shared" si="133"/>
        <v>0</v>
      </c>
      <c r="K815" s="2">
        <f t="shared" si="135"/>
        <v>0</v>
      </c>
      <c r="L815" s="2">
        <f t="shared" si="140"/>
        <v>0</v>
      </c>
      <c r="M815" s="2">
        <f t="shared" si="141"/>
        <v>1</v>
      </c>
      <c r="N815">
        <f t="shared" si="142"/>
        <v>1.6836906374351153</v>
      </c>
    </row>
    <row r="816" spans="1:14" x14ac:dyDescent="0.3">
      <c r="A816" s="1">
        <v>39881</v>
      </c>
      <c r="B816">
        <v>47.07</v>
      </c>
      <c r="C816">
        <v>48.06</v>
      </c>
      <c r="D816">
        <f t="shared" si="132"/>
        <v>1</v>
      </c>
      <c r="E816" s="1">
        <f t="shared" si="134"/>
        <v>39874</v>
      </c>
      <c r="F816" s="1">
        <f t="shared" si="136"/>
        <v>39873</v>
      </c>
      <c r="G816" s="1">
        <f t="shared" si="137"/>
        <v>39872</v>
      </c>
      <c r="H816" s="1">
        <f t="shared" si="138"/>
        <v>39871</v>
      </c>
      <c r="I816" s="2">
        <f t="shared" si="139"/>
        <v>40.15</v>
      </c>
      <c r="J816">
        <f t="shared" si="133"/>
        <v>0</v>
      </c>
      <c r="K816" s="2">
        <f t="shared" si="135"/>
        <v>0</v>
      </c>
      <c r="L816" s="2">
        <f t="shared" si="140"/>
        <v>0</v>
      </c>
      <c r="M816" s="2">
        <f t="shared" si="141"/>
        <v>1</v>
      </c>
      <c r="N816">
        <f t="shared" si="142"/>
        <v>15.901341502028021</v>
      </c>
    </row>
    <row r="817" spans="1:14" x14ac:dyDescent="0.3">
      <c r="A817" s="1">
        <v>39882</v>
      </c>
      <c r="B817">
        <v>46.98</v>
      </c>
      <c r="D817">
        <f t="shared" si="132"/>
        <v>2</v>
      </c>
      <c r="E817" s="1">
        <f t="shared" si="134"/>
        <v>39875</v>
      </c>
      <c r="F817" s="1">
        <f t="shared" si="136"/>
        <v>39874</v>
      </c>
      <c r="G817" s="1">
        <f t="shared" si="137"/>
        <v>39873</v>
      </c>
      <c r="H817" s="1">
        <f t="shared" si="138"/>
        <v>39872</v>
      </c>
      <c r="I817" s="2">
        <f t="shared" si="139"/>
        <v>41.65</v>
      </c>
      <c r="J817">
        <f t="shared" si="133"/>
        <v>48.06</v>
      </c>
      <c r="K817" s="2">
        <f t="shared" si="135"/>
        <v>48.06</v>
      </c>
      <c r="L817" s="2">
        <f t="shared" si="140"/>
        <v>47.07</v>
      </c>
      <c r="M817" s="2">
        <f t="shared" si="141"/>
        <v>0.97940074906367036</v>
      </c>
      <c r="N817">
        <f t="shared" si="142"/>
        <v>9.9606235722643017</v>
      </c>
    </row>
    <row r="818" spans="1:14" x14ac:dyDescent="0.3">
      <c r="A818" s="1">
        <v>39883</v>
      </c>
      <c r="B818">
        <v>43.99</v>
      </c>
      <c r="D818">
        <f t="shared" si="132"/>
        <v>3</v>
      </c>
      <c r="E818" s="1">
        <f t="shared" si="134"/>
        <v>39876</v>
      </c>
      <c r="F818" s="1">
        <f t="shared" si="136"/>
        <v>39875</v>
      </c>
      <c r="G818" s="1">
        <f t="shared" si="137"/>
        <v>39874</v>
      </c>
      <c r="H818" s="1">
        <f t="shared" si="138"/>
        <v>39873</v>
      </c>
      <c r="I818" s="2">
        <f t="shared" si="139"/>
        <v>45.38</v>
      </c>
      <c r="J818">
        <f t="shared" si="133"/>
        <v>0</v>
      </c>
      <c r="K818" s="2">
        <f t="shared" si="135"/>
        <v>48.06</v>
      </c>
      <c r="L818" s="2">
        <f t="shared" si="140"/>
        <v>47.07</v>
      </c>
      <c r="M818" s="2">
        <f t="shared" si="141"/>
        <v>0.97940074906367036</v>
      </c>
      <c r="N818">
        <f t="shared" si="142"/>
        <v>-5.192351888633933</v>
      </c>
    </row>
    <row r="819" spans="1:14" x14ac:dyDescent="0.3">
      <c r="A819" s="1">
        <v>39884</v>
      </c>
      <c r="B819">
        <v>47.97</v>
      </c>
      <c r="D819">
        <f t="shared" si="132"/>
        <v>4</v>
      </c>
      <c r="E819" s="1">
        <f t="shared" si="134"/>
        <v>39877</v>
      </c>
      <c r="F819" s="1">
        <f t="shared" si="136"/>
        <v>39876</v>
      </c>
      <c r="G819" s="1">
        <f t="shared" si="137"/>
        <v>39875</v>
      </c>
      <c r="H819" s="1">
        <f t="shared" si="138"/>
        <v>39874</v>
      </c>
      <c r="I819" s="2">
        <f t="shared" si="139"/>
        <v>43.61</v>
      </c>
      <c r="J819">
        <f t="shared" si="133"/>
        <v>0</v>
      </c>
      <c r="K819" s="2">
        <f t="shared" si="135"/>
        <v>48.06</v>
      </c>
      <c r="L819" s="2">
        <f t="shared" si="140"/>
        <v>47.07</v>
      </c>
      <c r="M819" s="2">
        <f t="shared" si="141"/>
        <v>0.97940074906367036</v>
      </c>
      <c r="N819">
        <f t="shared" si="142"/>
        <v>7.4474958764025541</v>
      </c>
    </row>
    <row r="820" spans="1:14" x14ac:dyDescent="0.3">
      <c r="A820" s="1">
        <v>39885</v>
      </c>
      <c r="B820">
        <v>47.03</v>
      </c>
      <c r="D820">
        <f t="shared" si="132"/>
        <v>5</v>
      </c>
      <c r="E820" s="1">
        <f t="shared" si="134"/>
        <v>39878</v>
      </c>
      <c r="F820" s="1">
        <f t="shared" si="136"/>
        <v>39877</v>
      </c>
      <c r="G820" s="1">
        <f t="shared" si="137"/>
        <v>39876</v>
      </c>
      <c r="H820" s="1">
        <f t="shared" si="138"/>
        <v>39875</v>
      </c>
      <c r="I820" s="2">
        <f t="shared" si="139"/>
        <v>45.52</v>
      </c>
      <c r="J820">
        <f t="shared" si="133"/>
        <v>0</v>
      </c>
      <c r="K820" s="2">
        <f t="shared" si="135"/>
        <v>48.06</v>
      </c>
      <c r="L820" s="2">
        <f t="shared" si="140"/>
        <v>47.07</v>
      </c>
      <c r="M820" s="2">
        <f t="shared" si="141"/>
        <v>0.97940074906367036</v>
      </c>
      <c r="N820">
        <f t="shared" si="142"/>
        <v>1.1819531243609189</v>
      </c>
    </row>
    <row r="821" spans="1:14" x14ac:dyDescent="0.3">
      <c r="A821" s="1">
        <v>39888</v>
      </c>
      <c r="B821">
        <v>48.05</v>
      </c>
      <c r="D821">
        <f t="shared" si="132"/>
        <v>1</v>
      </c>
      <c r="E821" s="1">
        <f t="shared" si="134"/>
        <v>39881</v>
      </c>
      <c r="F821" s="1">
        <f t="shared" si="136"/>
        <v>39880</v>
      </c>
      <c r="G821" s="1">
        <f t="shared" si="137"/>
        <v>39879</v>
      </c>
      <c r="H821" s="1">
        <f t="shared" si="138"/>
        <v>39878</v>
      </c>
      <c r="I821" s="2">
        <f t="shared" si="139"/>
        <v>47.07</v>
      </c>
      <c r="J821">
        <f t="shared" si="133"/>
        <v>0</v>
      </c>
      <c r="K821" s="2">
        <f t="shared" si="135"/>
        <v>48.06</v>
      </c>
      <c r="L821" s="2">
        <f t="shared" si="140"/>
        <v>47.07</v>
      </c>
      <c r="M821" s="2">
        <f t="shared" si="141"/>
        <v>0.97940074906367036</v>
      </c>
      <c r="N821">
        <f t="shared" si="142"/>
        <v>-2.0809489202143001E-2</v>
      </c>
    </row>
    <row r="822" spans="1:14" x14ac:dyDescent="0.3">
      <c r="A822" s="1">
        <v>39889</v>
      </c>
      <c r="B822">
        <v>50.04</v>
      </c>
      <c r="D822">
        <f t="shared" si="132"/>
        <v>2</v>
      </c>
      <c r="E822" s="1">
        <f t="shared" si="134"/>
        <v>39882</v>
      </c>
      <c r="F822" s="1">
        <f t="shared" si="136"/>
        <v>39881</v>
      </c>
      <c r="G822" s="1">
        <f t="shared" si="137"/>
        <v>39880</v>
      </c>
      <c r="H822" s="1">
        <f t="shared" si="138"/>
        <v>39879</v>
      </c>
      <c r="I822" s="2">
        <f t="shared" si="139"/>
        <v>46.98</v>
      </c>
      <c r="J822">
        <f t="shared" si="133"/>
        <v>0</v>
      </c>
      <c r="K822" s="2">
        <f t="shared" si="135"/>
        <v>0</v>
      </c>
      <c r="L822" s="2">
        <f t="shared" si="140"/>
        <v>0</v>
      </c>
      <c r="M822" s="2">
        <f t="shared" si="141"/>
        <v>1</v>
      </c>
      <c r="N822">
        <f t="shared" si="142"/>
        <v>6.3100706367943751</v>
      </c>
    </row>
    <row r="823" spans="1:14" x14ac:dyDescent="0.3">
      <c r="A823" s="1">
        <v>39890</v>
      </c>
      <c r="B823">
        <v>48.9</v>
      </c>
      <c r="D823">
        <f t="shared" si="132"/>
        <v>3</v>
      </c>
      <c r="E823" s="1">
        <f t="shared" si="134"/>
        <v>39883</v>
      </c>
      <c r="F823" s="1">
        <f t="shared" si="136"/>
        <v>39882</v>
      </c>
      <c r="G823" s="1">
        <f t="shared" si="137"/>
        <v>39881</v>
      </c>
      <c r="H823" s="1">
        <f t="shared" si="138"/>
        <v>39880</v>
      </c>
      <c r="I823" s="2">
        <f t="shared" si="139"/>
        <v>43.99</v>
      </c>
      <c r="J823">
        <f t="shared" si="133"/>
        <v>0</v>
      </c>
      <c r="K823" s="2">
        <f t="shared" si="135"/>
        <v>0</v>
      </c>
      <c r="L823" s="2">
        <f t="shared" si="140"/>
        <v>0</v>
      </c>
      <c r="M823" s="2">
        <f t="shared" si="141"/>
        <v>1</v>
      </c>
      <c r="N823">
        <f t="shared" si="142"/>
        <v>10.581506112019794</v>
      </c>
    </row>
    <row r="824" spans="1:14" x14ac:dyDescent="0.3">
      <c r="A824" s="1">
        <v>39891</v>
      </c>
      <c r="B824">
        <v>52.04</v>
      </c>
      <c r="D824">
        <f t="shared" si="132"/>
        <v>4</v>
      </c>
      <c r="E824" s="1">
        <f t="shared" si="134"/>
        <v>39884</v>
      </c>
      <c r="F824" s="1">
        <f t="shared" si="136"/>
        <v>39883</v>
      </c>
      <c r="G824" s="1">
        <f t="shared" si="137"/>
        <v>39882</v>
      </c>
      <c r="H824" s="1">
        <f t="shared" si="138"/>
        <v>39881</v>
      </c>
      <c r="I824" s="2">
        <f t="shared" si="139"/>
        <v>47.97</v>
      </c>
      <c r="J824">
        <f t="shared" si="133"/>
        <v>0</v>
      </c>
      <c r="K824" s="2">
        <f t="shared" si="135"/>
        <v>0</v>
      </c>
      <c r="L824" s="2">
        <f t="shared" si="140"/>
        <v>0</v>
      </c>
      <c r="M824" s="2">
        <f t="shared" si="141"/>
        <v>1</v>
      </c>
      <c r="N824">
        <f t="shared" si="142"/>
        <v>8.1436838130331957</v>
      </c>
    </row>
    <row r="825" spans="1:14" x14ac:dyDescent="0.3">
      <c r="A825" s="1">
        <v>39892</v>
      </c>
      <c r="B825">
        <v>52.07</v>
      </c>
      <c r="D825">
        <f t="shared" si="132"/>
        <v>5</v>
      </c>
      <c r="E825" s="1">
        <f t="shared" si="134"/>
        <v>39885</v>
      </c>
      <c r="F825" s="1">
        <f t="shared" si="136"/>
        <v>39884</v>
      </c>
      <c r="G825" s="1">
        <f t="shared" si="137"/>
        <v>39883</v>
      </c>
      <c r="H825" s="1">
        <f t="shared" si="138"/>
        <v>39882</v>
      </c>
      <c r="I825" s="2">
        <f t="shared" si="139"/>
        <v>47.03</v>
      </c>
      <c r="J825">
        <f t="shared" si="133"/>
        <v>0</v>
      </c>
      <c r="K825" s="2">
        <f t="shared" si="135"/>
        <v>0</v>
      </c>
      <c r="L825" s="2">
        <f t="shared" si="140"/>
        <v>0</v>
      </c>
      <c r="M825" s="2">
        <f t="shared" si="141"/>
        <v>1</v>
      </c>
      <c r="N825">
        <f t="shared" si="142"/>
        <v>10.180327121785098</v>
      </c>
    </row>
    <row r="826" spans="1:14" x14ac:dyDescent="0.3">
      <c r="A826" s="1">
        <v>39895</v>
      </c>
      <c r="B826">
        <v>53.8</v>
      </c>
      <c r="D826">
        <f t="shared" si="132"/>
        <v>1</v>
      </c>
      <c r="E826" s="1">
        <f t="shared" si="134"/>
        <v>39888</v>
      </c>
      <c r="F826" s="1">
        <f t="shared" si="136"/>
        <v>39887</v>
      </c>
      <c r="G826" s="1">
        <f t="shared" si="137"/>
        <v>39886</v>
      </c>
      <c r="H826" s="1">
        <f t="shared" si="138"/>
        <v>39885</v>
      </c>
      <c r="I826" s="2">
        <f t="shared" si="139"/>
        <v>48.05</v>
      </c>
      <c r="J826">
        <f t="shared" si="133"/>
        <v>0</v>
      </c>
      <c r="K826" s="2">
        <f t="shared" si="135"/>
        <v>0</v>
      </c>
      <c r="L826" s="2">
        <f t="shared" si="140"/>
        <v>0</v>
      </c>
      <c r="M826" s="2">
        <f t="shared" si="141"/>
        <v>1</v>
      </c>
      <c r="N826">
        <f t="shared" si="142"/>
        <v>11.303133175143726</v>
      </c>
    </row>
    <row r="827" spans="1:14" x14ac:dyDescent="0.3">
      <c r="A827" s="1">
        <v>39896</v>
      </c>
      <c r="B827">
        <v>53.98</v>
      </c>
      <c r="D827">
        <f t="shared" si="132"/>
        <v>2</v>
      </c>
      <c r="E827" s="1">
        <f t="shared" si="134"/>
        <v>39889</v>
      </c>
      <c r="F827" s="1">
        <f t="shared" si="136"/>
        <v>39888</v>
      </c>
      <c r="G827" s="1">
        <f t="shared" si="137"/>
        <v>39887</v>
      </c>
      <c r="H827" s="1">
        <f t="shared" si="138"/>
        <v>39886</v>
      </c>
      <c r="I827" s="2">
        <f t="shared" si="139"/>
        <v>50.04</v>
      </c>
      <c r="J827">
        <f t="shared" si="133"/>
        <v>0</v>
      </c>
      <c r="K827" s="2">
        <f t="shared" si="135"/>
        <v>0</v>
      </c>
      <c r="L827" s="2">
        <f t="shared" si="140"/>
        <v>0</v>
      </c>
      <c r="M827" s="2">
        <f t="shared" si="141"/>
        <v>1</v>
      </c>
      <c r="N827">
        <f t="shared" si="142"/>
        <v>7.5790921991148235</v>
      </c>
    </row>
    <row r="828" spans="1:14" x14ac:dyDescent="0.3">
      <c r="A828" s="1">
        <v>39897</v>
      </c>
      <c r="B828">
        <v>52.77</v>
      </c>
      <c r="D828">
        <f t="shared" si="132"/>
        <v>3</v>
      </c>
      <c r="E828" s="1">
        <f t="shared" si="134"/>
        <v>39890</v>
      </c>
      <c r="F828" s="1">
        <f t="shared" si="136"/>
        <v>39889</v>
      </c>
      <c r="G828" s="1">
        <f t="shared" si="137"/>
        <v>39888</v>
      </c>
      <c r="H828" s="1">
        <f t="shared" si="138"/>
        <v>39887</v>
      </c>
      <c r="I828" s="2">
        <f t="shared" si="139"/>
        <v>48.9</v>
      </c>
      <c r="J828">
        <f t="shared" si="133"/>
        <v>0</v>
      </c>
      <c r="K828" s="2">
        <f t="shared" si="135"/>
        <v>0</v>
      </c>
      <c r="L828" s="2">
        <f t="shared" si="140"/>
        <v>0</v>
      </c>
      <c r="M828" s="2">
        <f t="shared" si="141"/>
        <v>1</v>
      </c>
      <c r="N828">
        <f t="shared" si="142"/>
        <v>7.6165450936750148</v>
      </c>
    </row>
    <row r="829" spans="1:14" x14ac:dyDescent="0.3">
      <c r="A829" s="1">
        <v>39898</v>
      </c>
      <c r="B829">
        <v>54.34</v>
      </c>
      <c r="D829">
        <f t="shared" si="132"/>
        <v>4</v>
      </c>
      <c r="E829" s="1">
        <f t="shared" si="134"/>
        <v>39891</v>
      </c>
      <c r="F829" s="1">
        <f t="shared" si="136"/>
        <v>39890</v>
      </c>
      <c r="G829" s="1">
        <f t="shared" si="137"/>
        <v>39889</v>
      </c>
      <c r="H829" s="1">
        <f t="shared" si="138"/>
        <v>39888</v>
      </c>
      <c r="I829" s="2">
        <f t="shared" si="139"/>
        <v>52.04</v>
      </c>
      <c r="J829">
        <f t="shared" si="133"/>
        <v>0</v>
      </c>
      <c r="K829" s="2">
        <f t="shared" si="135"/>
        <v>0</v>
      </c>
      <c r="L829" s="2">
        <f t="shared" si="140"/>
        <v>0</v>
      </c>
      <c r="M829" s="2">
        <f t="shared" si="141"/>
        <v>1</v>
      </c>
      <c r="N829">
        <f t="shared" si="142"/>
        <v>4.324795035389716</v>
      </c>
    </row>
    <row r="830" spans="1:14" x14ac:dyDescent="0.3">
      <c r="A830" s="1">
        <v>39899</v>
      </c>
      <c r="B830">
        <v>52.38</v>
      </c>
      <c r="D830">
        <f t="shared" si="132"/>
        <v>5</v>
      </c>
      <c r="E830" s="1">
        <f t="shared" si="134"/>
        <v>39892</v>
      </c>
      <c r="F830" s="1">
        <f t="shared" si="136"/>
        <v>39891</v>
      </c>
      <c r="G830" s="1">
        <f t="shared" si="137"/>
        <v>39890</v>
      </c>
      <c r="H830" s="1">
        <f t="shared" si="138"/>
        <v>39889</v>
      </c>
      <c r="I830" s="2">
        <f t="shared" si="139"/>
        <v>52.07</v>
      </c>
      <c r="J830">
        <f t="shared" si="133"/>
        <v>0</v>
      </c>
      <c r="K830" s="2">
        <f t="shared" si="135"/>
        <v>0</v>
      </c>
      <c r="L830" s="2">
        <f t="shared" si="140"/>
        <v>0</v>
      </c>
      <c r="M830" s="2">
        <f t="shared" si="141"/>
        <v>1</v>
      </c>
      <c r="N830">
        <f t="shared" si="142"/>
        <v>0.59358719047581776</v>
      </c>
    </row>
    <row r="831" spans="1:14" x14ac:dyDescent="0.3">
      <c r="A831" s="1">
        <v>39902</v>
      </c>
      <c r="B831">
        <v>48.41</v>
      </c>
      <c r="D831">
        <f t="shared" si="132"/>
        <v>1</v>
      </c>
      <c r="E831" s="1">
        <f t="shared" si="134"/>
        <v>39895</v>
      </c>
      <c r="F831" s="1">
        <f t="shared" si="136"/>
        <v>39894</v>
      </c>
      <c r="G831" s="1">
        <f t="shared" si="137"/>
        <v>39893</v>
      </c>
      <c r="H831" s="1">
        <f t="shared" si="138"/>
        <v>39892</v>
      </c>
      <c r="I831" s="2">
        <f t="shared" si="139"/>
        <v>53.8</v>
      </c>
      <c r="J831">
        <f t="shared" si="133"/>
        <v>0</v>
      </c>
      <c r="K831" s="2">
        <f t="shared" si="135"/>
        <v>0</v>
      </c>
      <c r="L831" s="2">
        <f t="shared" si="140"/>
        <v>0</v>
      </c>
      <c r="M831" s="2">
        <f t="shared" si="141"/>
        <v>1</v>
      </c>
      <c r="N831">
        <f t="shared" si="142"/>
        <v>-10.556706321613579</v>
      </c>
    </row>
    <row r="832" spans="1:14" x14ac:dyDescent="0.3">
      <c r="A832" s="1">
        <v>39903</v>
      </c>
      <c r="B832">
        <v>49.66</v>
      </c>
      <c r="D832">
        <f t="shared" si="132"/>
        <v>2</v>
      </c>
      <c r="E832" s="1">
        <f t="shared" si="134"/>
        <v>39896</v>
      </c>
      <c r="F832" s="1">
        <f t="shared" si="136"/>
        <v>39895</v>
      </c>
      <c r="G832" s="1">
        <f t="shared" si="137"/>
        <v>39894</v>
      </c>
      <c r="H832" s="1">
        <f t="shared" si="138"/>
        <v>39893</v>
      </c>
      <c r="I832" s="2">
        <f t="shared" si="139"/>
        <v>53.98</v>
      </c>
      <c r="J832">
        <f t="shared" si="133"/>
        <v>0</v>
      </c>
      <c r="K832" s="2">
        <f t="shared" si="135"/>
        <v>0</v>
      </c>
      <c r="L832" s="2">
        <f t="shared" si="140"/>
        <v>0</v>
      </c>
      <c r="M832" s="2">
        <f t="shared" si="141"/>
        <v>1</v>
      </c>
      <c r="N832">
        <f t="shared" si="142"/>
        <v>-8.3413827509838114</v>
      </c>
    </row>
    <row r="833" spans="1:14" x14ac:dyDescent="0.3">
      <c r="A833" s="1">
        <v>39904</v>
      </c>
      <c r="B833">
        <v>48.39</v>
      </c>
      <c r="D833">
        <f t="shared" si="132"/>
        <v>3</v>
      </c>
      <c r="E833" s="1">
        <f t="shared" si="134"/>
        <v>39897</v>
      </c>
      <c r="F833" s="1">
        <f t="shared" si="136"/>
        <v>39896</v>
      </c>
      <c r="G833" s="1">
        <f t="shared" si="137"/>
        <v>39895</v>
      </c>
      <c r="H833" s="1">
        <f t="shared" si="138"/>
        <v>39894</v>
      </c>
      <c r="I833" s="2">
        <f t="shared" si="139"/>
        <v>52.77</v>
      </c>
      <c r="J833">
        <f t="shared" si="133"/>
        <v>0</v>
      </c>
      <c r="K833" s="2">
        <f t="shared" si="135"/>
        <v>0</v>
      </c>
      <c r="L833" s="2">
        <f t="shared" si="140"/>
        <v>0</v>
      </c>
      <c r="M833" s="2">
        <f t="shared" si="141"/>
        <v>1</v>
      </c>
      <c r="N833">
        <f t="shared" si="142"/>
        <v>-8.6649666612349368</v>
      </c>
    </row>
    <row r="834" spans="1:14" x14ac:dyDescent="0.3">
      <c r="A834" s="1">
        <v>39905</v>
      </c>
      <c r="B834">
        <v>52.64</v>
      </c>
      <c r="D834">
        <f t="shared" ref="D834:D897" si="143">WEEKDAY(A834,2)</f>
        <v>4</v>
      </c>
      <c r="E834" s="1">
        <f t="shared" si="134"/>
        <v>39898</v>
      </c>
      <c r="F834" s="1">
        <f t="shared" si="136"/>
        <v>39897</v>
      </c>
      <c r="G834" s="1">
        <f t="shared" si="137"/>
        <v>39896</v>
      </c>
      <c r="H834" s="1">
        <f t="shared" si="138"/>
        <v>39895</v>
      </c>
      <c r="I834" s="2">
        <f t="shared" si="139"/>
        <v>54.34</v>
      </c>
      <c r="J834">
        <f t="shared" si="133"/>
        <v>0</v>
      </c>
      <c r="K834" s="2">
        <f t="shared" si="135"/>
        <v>0</v>
      </c>
      <c r="L834" s="2">
        <f t="shared" si="140"/>
        <v>0</v>
      </c>
      <c r="M834" s="2">
        <f t="shared" si="141"/>
        <v>1</v>
      </c>
      <c r="N834">
        <f t="shared" si="142"/>
        <v>-3.1784316981140024</v>
      </c>
    </row>
    <row r="835" spans="1:14" x14ac:dyDescent="0.3">
      <c r="A835" s="1">
        <v>39906</v>
      </c>
      <c r="B835">
        <v>52.51</v>
      </c>
      <c r="D835">
        <f t="shared" si="143"/>
        <v>5</v>
      </c>
      <c r="E835" s="1">
        <f t="shared" si="134"/>
        <v>39899</v>
      </c>
      <c r="F835" s="1">
        <f t="shared" si="136"/>
        <v>39898</v>
      </c>
      <c r="G835" s="1">
        <f t="shared" si="137"/>
        <v>39897</v>
      </c>
      <c r="H835" s="1">
        <f t="shared" si="138"/>
        <v>39896</v>
      </c>
      <c r="I835" s="2">
        <f t="shared" si="139"/>
        <v>52.38</v>
      </c>
      <c r="J835">
        <f t="shared" ref="J835:J898" si="144">C834</f>
        <v>0</v>
      </c>
      <c r="K835" s="2">
        <f t="shared" si="135"/>
        <v>0</v>
      </c>
      <c r="L835" s="2">
        <f t="shared" si="140"/>
        <v>0</v>
      </c>
      <c r="M835" s="2">
        <f t="shared" si="141"/>
        <v>1</v>
      </c>
      <c r="N835">
        <f t="shared" si="142"/>
        <v>0.24787885702020007</v>
      </c>
    </row>
    <row r="836" spans="1:14" x14ac:dyDescent="0.3">
      <c r="A836" s="1">
        <v>39909</v>
      </c>
      <c r="B836">
        <v>51.05</v>
      </c>
      <c r="D836">
        <f t="shared" si="143"/>
        <v>1</v>
      </c>
      <c r="E836" s="1">
        <f t="shared" si="134"/>
        <v>39902</v>
      </c>
      <c r="F836" s="1">
        <f t="shared" si="136"/>
        <v>39901</v>
      </c>
      <c r="G836" s="1">
        <f t="shared" si="137"/>
        <v>39900</v>
      </c>
      <c r="H836" s="1">
        <f t="shared" si="138"/>
        <v>39899</v>
      </c>
      <c r="I836" s="2">
        <f t="shared" si="139"/>
        <v>48.41</v>
      </c>
      <c r="J836">
        <f t="shared" si="144"/>
        <v>0</v>
      </c>
      <c r="K836" s="2">
        <f t="shared" si="135"/>
        <v>0</v>
      </c>
      <c r="L836" s="2">
        <f t="shared" si="140"/>
        <v>0</v>
      </c>
      <c r="M836" s="2">
        <f t="shared" si="141"/>
        <v>1</v>
      </c>
      <c r="N836">
        <f t="shared" si="142"/>
        <v>5.3099140659071686</v>
      </c>
    </row>
    <row r="837" spans="1:14" x14ac:dyDescent="0.3">
      <c r="A837" s="1">
        <v>39910</v>
      </c>
      <c r="B837">
        <v>49.15</v>
      </c>
      <c r="D837">
        <f t="shared" si="143"/>
        <v>2</v>
      </c>
      <c r="E837" s="1">
        <f t="shared" si="134"/>
        <v>39903</v>
      </c>
      <c r="F837" s="1">
        <f t="shared" si="136"/>
        <v>39902</v>
      </c>
      <c r="G837" s="1">
        <f t="shared" si="137"/>
        <v>39901</v>
      </c>
      <c r="H837" s="1">
        <f t="shared" si="138"/>
        <v>39900</v>
      </c>
      <c r="I837" s="2">
        <f t="shared" si="139"/>
        <v>49.66</v>
      </c>
      <c r="J837">
        <f t="shared" si="144"/>
        <v>0</v>
      </c>
      <c r="K837" s="2">
        <f t="shared" si="135"/>
        <v>0</v>
      </c>
      <c r="L837" s="2">
        <f t="shared" si="140"/>
        <v>0</v>
      </c>
      <c r="M837" s="2">
        <f t="shared" si="141"/>
        <v>1</v>
      </c>
      <c r="N837">
        <f t="shared" si="142"/>
        <v>-1.0322933486844978</v>
      </c>
    </row>
    <row r="838" spans="1:14" x14ac:dyDescent="0.3">
      <c r="A838" s="1">
        <v>39911</v>
      </c>
      <c r="B838">
        <v>49.38</v>
      </c>
      <c r="D838">
        <f t="shared" si="143"/>
        <v>3</v>
      </c>
      <c r="E838" s="1">
        <f t="shared" si="134"/>
        <v>39904</v>
      </c>
      <c r="F838" s="1">
        <f t="shared" si="136"/>
        <v>39903</v>
      </c>
      <c r="G838" s="1">
        <f t="shared" si="137"/>
        <v>39902</v>
      </c>
      <c r="H838" s="1">
        <f t="shared" si="138"/>
        <v>39901</v>
      </c>
      <c r="I838" s="2">
        <f t="shared" si="139"/>
        <v>48.39</v>
      </c>
      <c r="J838">
        <f t="shared" si="144"/>
        <v>0</v>
      </c>
      <c r="K838" s="2">
        <f t="shared" si="135"/>
        <v>0</v>
      </c>
      <c r="L838" s="2">
        <f t="shared" si="140"/>
        <v>0</v>
      </c>
      <c r="M838" s="2">
        <f t="shared" si="141"/>
        <v>1</v>
      </c>
      <c r="N838">
        <f t="shared" si="142"/>
        <v>2.0252303111806254</v>
      </c>
    </row>
    <row r="839" spans="1:14" x14ac:dyDescent="0.3">
      <c r="A839" s="1">
        <v>39912</v>
      </c>
      <c r="B839">
        <v>52.24</v>
      </c>
      <c r="C839">
        <v>54.69</v>
      </c>
      <c r="D839">
        <f t="shared" si="143"/>
        <v>4</v>
      </c>
      <c r="E839" s="1">
        <f t="shared" ref="E839:E902" si="145">A839-7</f>
        <v>39905</v>
      </c>
      <c r="F839" s="1">
        <f t="shared" si="136"/>
        <v>39904</v>
      </c>
      <c r="G839" s="1">
        <f t="shared" si="137"/>
        <v>39903</v>
      </c>
      <c r="H839" s="1">
        <f t="shared" si="138"/>
        <v>39902</v>
      </c>
      <c r="I839" s="2">
        <f t="shared" si="139"/>
        <v>52.64</v>
      </c>
      <c r="J839">
        <f t="shared" si="144"/>
        <v>0</v>
      </c>
      <c r="K839" s="2">
        <f t="shared" ref="K839:K902" si="146">SUMIFS($J$2:$J$3507,$A$2:$A$3507,"&gt;"&amp;E839,$A$2:$A$3507,"&lt;="&amp;A839)</f>
        <v>0</v>
      </c>
      <c r="L839" s="2">
        <f t="shared" si="140"/>
        <v>0</v>
      </c>
      <c r="M839" s="2">
        <f t="shared" si="141"/>
        <v>1</v>
      </c>
      <c r="N839">
        <f t="shared" si="142"/>
        <v>-0.76278020488861276</v>
      </c>
    </row>
    <row r="840" spans="1:14" x14ac:dyDescent="0.3">
      <c r="A840" s="1">
        <v>39916</v>
      </c>
      <c r="B840">
        <v>52.98</v>
      </c>
      <c r="D840">
        <f t="shared" si="143"/>
        <v>1</v>
      </c>
      <c r="E840" s="1">
        <f t="shared" si="145"/>
        <v>39909</v>
      </c>
      <c r="F840" s="1">
        <f t="shared" ref="F840:F903" si="147">E840-1</f>
        <v>39908</v>
      </c>
      <c r="G840" s="1">
        <f t="shared" ref="G840:G903" si="148">E840-2</f>
        <v>39907</v>
      </c>
      <c r="H840" s="1">
        <f t="shared" ref="H840:H903" si="149">E840-3</f>
        <v>39906</v>
      </c>
      <c r="I840" s="2">
        <f t="shared" ref="I840:I903" si="150">IF(SUMIFS($B$2:$B$3507,$A$2:$A$3507,"="&amp;E840)=0,IF(SUMIFS($B$2:$B$3507,$A$2:$A$3507,"="&amp;F840)=0,IF(SUMIFS($B$2:$B$3507,$A$2:$A$3507,"="&amp;G840)=0,SUMIFS($B$2:$B$3507,$A$2:$A$3507,"="&amp;H840),SUMIFS($B$2:$B$3507,$A$2:$A$3507,"="&amp;G840)),SUMIFS($B$2:$B$3507,$A$2:$A$3507,"="&amp;F840)),SUMIFS($B$2:$B$3507,$A$2:$A$3507,"="&amp;E840))</f>
        <v>51.05</v>
      </c>
      <c r="J840">
        <f t="shared" si="144"/>
        <v>54.69</v>
      </c>
      <c r="K840" s="2">
        <f t="shared" si="146"/>
        <v>54.69</v>
      </c>
      <c r="L840" s="2">
        <f t="shared" ref="L840:L903" si="151">IF(K840&lt;&gt;0,LOOKUP(K840,C834:C840,B834:B840),0)</f>
        <v>52.24</v>
      </c>
      <c r="M840" s="2">
        <f t="shared" si="141"/>
        <v>0.95520204790638152</v>
      </c>
      <c r="N840">
        <f t="shared" si="142"/>
        <v>-0.8723453157256571</v>
      </c>
    </row>
    <row r="841" spans="1:14" x14ac:dyDescent="0.3">
      <c r="A841" s="1">
        <v>39917</v>
      </c>
      <c r="B841">
        <v>52.52</v>
      </c>
      <c r="D841">
        <f t="shared" si="143"/>
        <v>2</v>
      </c>
      <c r="E841" s="1">
        <f t="shared" si="145"/>
        <v>39910</v>
      </c>
      <c r="F841" s="1">
        <f t="shared" si="147"/>
        <v>39909</v>
      </c>
      <c r="G841" s="1">
        <f t="shared" si="148"/>
        <v>39908</v>
      </c>
      <c r="H841" s="1">
        <f t="shared" si="149"/>
        <v>39907</v>
      </c>
      <c r="I841" s="2">
        <f t="shared" si="150"/>
        <v>49.15</v>
      </c>
      <c r="J841">
        <f t="shared" si="144"/>
        <v>0</v>
      </c>
      <c r="K841" s="2">
        <f t="shared" si="146"/>
        <v>54.69</v>
      </c>
      <c r="L841" s="2">
        <f t="shared" si="151"/>
        <v>52.24</v>
      </c>
      <c r="M841" s="2">
        <f t="shared" ref="M841:M904" si="152">IF(K841&lt;&gt;0,L841/K841,1)</f>
        <v>0.95520204790638152</v>
      </c>
      <c r="N841">
        <f t="shared" ref="N841:N904" si="153">LN(B841*M841/I841)*100</f>
        <v>2.0484810450914397</v>
      </c>
    </row>
    <row r="842" spans="1:14" x14ac:dyDescent="0.3">
      <c r="A842" s="1">
        <v>39918</v>
      </c>
      <c r="B842">
        <v>51.77</v>
      </c>
      <c r="D842">
        <f t="shared" si="143"/>
        <v>3</v>
      </c>
      <c r="E842" s="1">
        <f t="shared" si="145"/>
        <v>39911</v>
      </c>
      <c r="F842" s="1">
        <f t="shared" si="147"/>
        <v>39910</v>
      </c>
      <c r="G842" s="1">
        <f t="shared" si="148"/>
        <v>39909</v>
      </c>
      <c r="H842" s="1">
        <f t="shared" si="149"/>
        <v>39908</v>
      </c>
      <c r="I842" s="2">
        <f t="shared" si="150"/>
        <v>49.38</v>
      </c>
      <c r="J842">
        <f t="shared" si="144"/>
        <v>0</v>
      </c>
      <c r="K842" s="2">
        <f t="shared" si="146"/>
        <v>54.69</v>
      </c>
      <c r="L842" s="2">
        <f t="shared" si="151"/>
        <v>52.24</v>
      </c>
      <c r="M842" s="2">
        <f t="shared" si="152"/>
        <v>0.95520204790638152</v>
      </c>
      <c r="N842">
        <f t="shared" si="153"/>
        <v>0.14329546062708298</v>
      </c>
    </row>
    <row r="843" spans="1:14" x14ac:dyDescent="0.3">
      <c r="A843" s="1">
        <v>39919</v>
      </c>
      <c r="B843">
        <v>52.16</v>
      </c>
      <c r="D843">
        <f t="shared" si="143"/>
        <v>4</v>
      </c>
      <c r="E843" s="1">
        <f t="shared" si="145"/>
        <v>39912</v>
      </c>
      <c r="F843" s="1">
        <f t="shared" si="147"/>
        <v>39911</v>
      </c>
      <c r="G843" s="1">
        <f t="shared" si="148"/>
        <v>39910</v>
      </c>
      <c r="H843" s="1">
        <f t="shared" si="149"/>
        <v>39909</v>
      </c>
      <c r="I843" s="2">
        <f t="shared" si="150"/>
        <v>52.24</v>
      </c>
      <c r="J843">
        <f t="shared" si="144"/>
        <v>0</v>
      </c>
      <c r="K843" s="2">
        <f t="shared" si="146"/>
        <v>54.69</v>
      </c>
      <c r="L843" s="2">
        <f t="shared" si="151"/>
        <v>52.24</v>
      </c>
      <c r="M843" s="2">
        <f t="shared" si="152"/>
        <v>0.95520204790638152</v>
      </c>
      <c r="N843">
        <f t="shared" si="153"/>
        <v>-4.7364959740283838</v>
      </c>
    </row>
    <row r="844" spans="1:14" x14ac:dyDescent="0.3">
      <c r="A844" s="1">
        <v>39920</v>
      </c>
      <c r="B844">
        <v>52.47</v>
      </c>
      <c r="D844">
        <f t="shared" si="143"/>
        <v>5</v>
      </c>
      <c r="E844" s="1">
        <f t="shared" si="145"/>
        <v>39913</v>
      </c>
      <c r="F844" s="1">
        <f t="shared" si="147"/>
        <v>39912</v>
      </c>
      <c r="G844" s="1">
        <f t="shared" si="148"/>
        <v>39911</v>
      </c>
      <c r="H844" s="1">
        <f t="shared" si="149"/>
        <v>39910</v>
      </c>
      <c r="I844" s="2">
        <f t="shared" si="150"/>
        <v>52.24</v>
      </c>
      <c r="J844">
        <f t="shared" si="144"/>
        <v>0</v>
      </c>
      <c r="K844" s="2">
        <f t="shared" si="146"/>
        <v>54.69</v>
      </c>
      <c r="L844" s="2">
        <f t="shared" si="151"/>
        <v>52.24</v>
      </c>
      <c r="M844" s="2">
        <f t="shared" si="152"/>
        <v>0.95520204790638152</v>
      </c>
      <c r="N844">
        <f t="shared" si="153"/>
        <v>-4.1439299660060831</v>
      </c>
    </row>
    <row r="845" spans="1:14" x14ac:dyDescent="0.3">
      <c r="A845" s="1">
        <v>39923</v>
      </c>
      <c r="B845">
        <v>48.51</v>
      </c>
      <c r="D845">
        <f t="shared" si="143"/>
        <v>1</v>
      </c>
      <c r="E845" s="1">
        <f t="shared" si="145"/>
        <v>39916</v>
      </c>
      <c r="F845" s="1">
        <f t="shared" si="147"/>
        <v>39915</v>
      </c>
      <c r="G845" s="1">
        <f t="shared" si="148"/>
        <v>39914</v>
      </c>
      <c r="H845" s="1">
        <f t="shared" si="149"/>
        <v>39913</v>
      </c>
      <c r="I845" s="2">
        <f t="shared" si="150"/>
        <v>52.98</v>
      </c>
      <c r="J845">
        <f t="shared" si="144"/>
        <v>0</v>
      </c>
      <c r="K845" s="2">
        <f t="shared" si="146"/>
        <v>0</v>
      </c>
      <c r="L845" s="2">
        <f t="shared" si="151"/>
        <v>0</v>
      </c>
      <c r="M845" s="2">
        <f t="shared" si="152"/>
        <v>1</v>
      </c>
      <c r="N845">
        <f t="shared" si="153"/>
        <v>-8.814452158679849</v>
      </c>
    </row>
    <row r="846" spans="1:14" x14ac:dyDescent="0.3">
      <c r="A846" s="1">
        <v>39924</v>
      </c>
      <c r="B846">
        <v>48.55</v>
      </c>
      <c r="D846">
        <f t="shared" si="143"/>
        <v>2</v>
      </c>
      <c r="E846" s="1">
        <f t="shared" si="145"/>
        <v>39917</v>
      </c>
      <c r="F846" s="1">
        <f t="shared" si="147"/>
        <v>39916</v>
      </c>
      <c r="G846" s="1">
        <f t="shared" si="148"/>
        <v>39915</v>
      </c>
      <c r="H846" s="1">
        <f t="shared" si="149"/>
        <v>39914</v>
      </c>
      <c r="I846" s="2">
        <f t="shared" si="150"/>
        <v>52.52</v>
      </c>
      <c r="J846">
        <f t="shared" si="144"/>
        <v>0</v>
      </c>
      <c r="K846" s="2">
        <f t="shared" si="146"/>
        <v>0</v>
      </c>
      <c r="L846" s="2">
        <f t="shared" si="151"/>
        <v>0</v>
      </c>
      <c r="M846" s="2">
        <f t="shared" si="152"/>
        <v>1</v>
      </c>
      <c r="N846">
        <f t="shared" si="153"/>
        <v>-7.8599854697261646</v>
      </c>
    </row>
    <row r="847" spans="1:14" x14ac:dyDescent="0.3">
      <c r="A847" s="1">
        <v>39925</v>
      </c>
      <c r="B847">
        <v>48.85</v>
      </c>
      <c r="D847">
        <f t="shared" si="143"/>
        <v>3</v>
      </c>
      <c r="E847" s="1">
        <f t="shared" si="145"/>
        <v>39918</v>
      </c>
      <c r="F847" s="1">
        <f t="shared" si="147"/>
        <v>39917</v>
      </c>
      <c r="G847" s="1">
        <f t="shared" si="148"/>
        <v>39916</v>
      </c>
      <c r="H847" s="1">
        <f t="shared" si="149"/>
        <v>39915</v>
      </c>
      <c r="I847" s="2">
        <f t="shared" si="150"/>
        <v>51.77</v>
      </c>
      <c r="J847">
        <f t="shared" si="144"/>
        <v>0</v>
      </c>
      <c r="K847" s="2">
        <f t="shared" si="146"/>
        <v>0</v>
      </c>
      <c r="L847" s="2">
        <f t="shared" si="151"/>
        <v>0</v>
      </c>
      <c r="M847" s="2">
        <f t="shared" si="152"/>
        <v>1</v>
      </c>
      <c r="N847">
        <f t="shared" si="153"/>
        <v>-5.8056452425018277</v>
      </c>
    </row>
    <row r="848" spans="1:14" x14ac:dyDescent="0.3">
      <c r="A848" s="1">
        <v>39926</v>
      </c>
      <c r="B848">
        <v>49.62</v>
      </c>
      <c r="D848">
        <f t="shared" si="143"/>
        <v>4</v>
      </c>
      <c r="E848" s="1">
        <f t="shared" si="145"/>
        <v>39919</v>
      </c>
      <c r="F848" s="1">
        <f t="shared" si="147"/>
        <v>39918</v>
      </c>
      <c r="G848" s="1">
        <f t="shared" si="148"/>
        <v>39917</v>
      </c>
      <c r="H848" s="1">
        <f t="shared" si="149"/>
        <v>39916</v>
      </c>
      <c r="I848" s="2">
        <f t="shared" si="150"/>
        <v>52.16</v>
      </c>
      <c r="J848">
        <f t="shared" si="144"/>
        <v>0</v>
      </c>
      <c r="K848" s="2">
        <f t="shared" si="146"/>
        <v>0</v>
      </c>
      <c r="L848" s="2">
        <f t="shared" si="151"/>
        <v>0</v>
      </c>
      <c r="M848" s="2">
        <f t="shared" si="152"/>
        <v>1</v>
      </c>
      <c r="N848">
        <f t="shared" si="153"/>
        <v>-4.9921939354742531</v>
      </c>
    </row>
    <row r="849" spans="1:14" x14ac:dyDescent="0.3">
      <c r="A849" s="1">
        <v>39927</v>
      </c>
      <c r="B849">
        <v>51.55</v>
      </c>
      <c r="D849">
        <f t="shared" si="143"/>
        <v>5</v>
      </c>
      <c r="E849" s="1">
        <f t="shared" si="145"/>
        <v>39920</v>
      </c>
      <c r="F849" s="1">
        <f t="shared" si="147"/>
        <v>39919</v>
      </c>
      <c r="G849" s="1">
        <f t="shared" si="148"/>
        <v>39918</v>
      </c>
      <c r="H849" s="1">
        <f t="shared" si="149"/>
        <v>39917</v>
      </c>
      <c r="I849" s="2">
        <f t="shared" si="150"/>
        <v>52.47</v>
      </c>
      <c r="J849">
        <f t="shared" si="144"/>
        <v>0</v>
      </c>
      <c r="K849" s="2">
        <f t="shared" si="146"/>
        <v>0</v>
      </c>
      <c r="L849" s="2">
        <f t="shared" si="151"/>
        <v>0</v>
      </c>
      <c r="M849" s="2">
        <f t="shared" si="152"/>
        <v>1</v>
      </c>
      <c r="N849">
        <f t="shared" si="153"/>
        <v>-1.7689367235651547</v>
      </c>
    </row>
    <row r="850" spans="1:14" x14ac:dyDescent="0.3">
      <c r="A850" s="1">
        <v>39930</v>
      </c>
      <c r="B850">
        <v>50.14</v>
      </c>
      <c r="D850">
        <f t="shared" si="143"/>
        <v>1</v>
      </c>
      <c r="E850" s="1">
        <f t="shared" si="145"/>
        <v>39923</v>
      </c>
      <c r="F850" s="1">
        <f t="shared" si="147"/>
        <v>39922</v>
      </c>
      <c r="G850" s="1">
        <f t="shared" si="148"/>
        <v>39921</v>
      </c>
      <c r="H850" s="1">
        <f t="shared" si="149"/>
        <v>39920</v>
      </c>
      <c r="I850" s="2">
        <f t="shared" si="150"/>
        <v>48.51</v>
      </c>
      <c r="J850">
        <f t="shared" si="144"/>
        <v>0</v>
      </c>
      <c r="K850" s="2">
        <f t="shared" si="146"/>
        <v>0</v>
      </c>
      <c r="L850" s="2">
        <f t="shared" si="151"/>
        <v>0</v>
      </c>
      <c r="M850" s="2">
        <f t="shared" si="152"/>
        <v>1</v>
      </c>
      <c r="N850">
        <f t="shared" si="153"/>
        <v>3.3049130473022195</v>
      </c>
    </row>
    <row r="851" spans="1:14" x14ac:dyDescent="0.3">
      <c r="A851" s="1">
        <v>39931</v>
      </c>
      <c r="B851">
        <v>49.92</v>
      </c>
      <c r="D851">
        <f t="shared" si="143"/>
        <v>2</v>
      </c>
      <c r="E851" s="1">
        <f t="shared" si="145"/>
        <v>39924</v>
      </c>
      <c r="F851" s="1">
        <f t="shared" si="147"/>
        <v>39923</v>
      </c>
      <c r="G851" s="1">
        <f t="shared" si="148"/>
        <v>39922</v>
      </c>
      <c r="H851" s="1">
        <f t="shared" si="149"/>
        <v>39921</v>
      </c>
      <c r="I851" s="2">
        <f t="shared" si="150"/>
        <v>48.55</v>
      </c>
      <c r="J851">
        <f t="shared" si="144"/>
        <v>0</v>
      </c>
      <c r="K851" s="2">
        <f t="shared" si="146"/>
        <v>0</v>
      </c>
      <c r="L851" s="2">
        <f t="shared" si="151"/>
        <v>0</v>
      </c>
      <c r="M851" s="2">
        <f t="shared" si="152"/>
        <v>1</v>
      </c>
      <c r="N851">
        <f t="shared" si="153"/>
        <v>2.7827529323838309</v>
      </c>
    </row>
    <row r="852" spans="1:14" x14ac:dyDescent="0.3">
      <c r="A852" s="1">
        <v>39932</v>
      </c>
      <c r="B852">
        <v>50.97</v>
      </c>
      <c r="D852">
        <f t="shared" si="143"/>
        <v>3</v>
      </c>
      <c r="E852" s="1">
        <f t="shared" si="145"/>
        <v>39925</v>
      </c>
      <c r="F852" s="1">
        <f t="shared" si="147"/>
        <v>39924</v>
      </c>
      <c r="G852" s="1">
        <f t="shared" si="148"/>
        <v>39923</v>
      </c>
      <c r="H852" s="1">
        <f t="shared" si="149"/>
        <v>39922</v>
      </c>
      <c r="I852" s="2">
        <f t="shared" si="150"/>
        <v>48.85</v>
      </c>
      <c r="J852">
        <f t="shared" si="144"/>
        <v>0</v>
      </c>
      <c r="K852" s="2">
        <f t="shared" si="146"/>
        <v>0</v>
      </c>
      <c r="L852" s="2">
        <f t="shared" si="151"/>
        <v>0</v>
      </c>
      <c r="M852" s="2">
        <f t="shared" si="152"/>
        <v>1</v>
      </c>
      <c r="N852">
        <f t="shared" si="153"/>
        <v>4.2482845863158456</v>
      </c>
    </row>
    <row r="853" spans="1:14" x14ac:dyDescent="0.3">
      <c r="A853" s="1">
        <v>39933</v>
      </c>
      <c r="B853">
        <v>51.12</v>
      </c>
      <c r="D853">
        <f t="shared" si="143"/>
        <v>4</v>
      </c>
      <c r="E853" s="1">
        <f t="shared" si="145"/>
        <v>39926</v>
      </c>
      <c r="F853" s="1">
        <f t="shared" si="147"/>
        <v>39925</v>
      </c>
      <c r="G853" s="1">
        <f t="shared" si="148"/>
        <v>39924</v>
      </c>
      <c r="H853" s="1">
        <f t="shared" si="149"/>
        <v>39923</v>
      </c>
      <c r="I853" s="2">
        <f t="shared" si="150"/>
        <v>49.62</v>
      </c>
      <c r="J853">
        <f t="shared" si="144"/>
        <v>0</v>
      </c>
      <c r="K853" s="2">
        <f t="shared" si="146"/>
        <v>0</v>
      </c>
      <c r="L853" s="2">
        <f t="shared" si="151"/>
        <v>0</v>
      </c>
      <c r="M853" s="2">
        <f t="shared" si="152"/>
        <v>1</v>
      </c>
      <c r="N853">
        <f t="shared" si="153"/>
        <v>2.9781831805624472</v>
      </c>
    </row>
    <row r="854" spans="1:14" x14ac:dyDescent="0.3">
      <c r="A854" s="1">
        <v>39934</v>
      </c>
      <c r="B854">
        <v>53.2</v>
      </c>
      <c r="D854">
        <f t="shared" si="143"/>
        <v>5</v>
      </c>
      <c r="E854" s="1">
        <f t="shared" si="145"/>
        <v>39927</v>
      </c>
      <c r="F854" s="1">
        <f t="shared" si="147"/>
        <v>39926</v>
      </c>
      <c r="G854" s="1">
        <f t="shared" si="148"/>
        <v>39925</v>
      </c>
      <c r="H854" s="1">
        <f t="shared" si="149"/>
        <v>39924</v>
      </c>
      <c r="I854" s="2">
        <f t="shared" si="150"/>
        <v>51.55</v>
      </c>
      <c r="J854">
        <f t="shared" si="144"/>
        <v>0</v>
      </c>
      <c r="K854" s="2">
        <f t="shared" si="146"/>
        <v>0</v>
      </c>
      <c r="L854" s="2">
        <f t="shared" si="151"/>
        <v>0</v>
      </c>
      <c r="M854" s="2">
        <f t="shared" si="152"/>
        <v>1</v>
      </c>
      <c r="N854">
        <f t="shared" si="153"/>
        <v>3.1506185884629945</v>
      </c>
    </row>
    <row r="855" spans="1:14" x14ac:dyDescent="0.3">
      <c r="A855" s="1">
        <v>39937</v>
      </c>
      <c r="B855">
        <v>54.47</v>
      </c>
      <c r="D855">
        <f t="shared" si="143"/>
        <v>1</v>
      </c>
      <c r="E855" s="1">
        <f t="shared" si="145"/>
        <v>39930</v>
      </c>
      <c r="F855" s="1">
        <f t="shared" si="147"/>
        <v>39929</v>
      </c>
      <c r="G855" s="1">
        <f t="shared" si="148"/>
        <v>39928</v>
      </c>
      <c r="H855" s="1">
        <f t="shared" si="149"/>
        <v>39927</v>
      </c>
      <c r="I855" s="2">
        <f t="shared" si="150"/>
        <v>50.14</v>
      </c>
      <c r="J855">
        <f t="shared" si="144"/>
        <v>0</v>
      </c>
      <c r="K855" s="2">
        <f t="shared" si="146"/>
        <v>0</v>
      </c>
      <c r="L855" s="2">
        <f t="shared" si="151"/>
        <v>0</v>
      </c>
      <c r="M855" s="2">
        <f t="shared" si="152"/>
        <v>1</v>
      </c>
      <c r="N855">
        <f t="shared" si="153"/>
        <v>8.2830998665435676</v>
      </c>
    </row>
    <row r="856" spans="1:14" x14ac:dyDescent="0.3">
      <c r="A856" s="1">
        <v>39938</v>
      </c>
      <c r="B856">
        <v>53.84</v>
      </c>
      <c r="D856">
        <f t="shared" si="143"/>
        <v>2</v>
      </c>
      <c r="E856" s="1">
        <f t="shared" si="145"/>
        <v>39931</v>
      </c>
      <c r="F856" s="1">
        <f t="shared" si="147"/>
        <v>39930</v>
      </c>
      <c r="G856" s="1">
        <f t="shared" si="148"/>
        <v>39929</v>
      </c>
      <c r="H856" s="1">
        <f t="shared" si="149"/>
        <v>39928</v>
      </c>
      <c r="I856" s="2">
        <f t="shared" si="150"/>
        <v>49.92</v>
      </c>
      <c r="J856">
        <f t="shared" si="144"/>
        <v>0</v>
      </c>
      <c r="K856" s="2">
        <f t="shared" si="146"/>
        <v>0</v>
      </c>
      <c r="L856" s="2">
        <f t="shared" si="151"/>
        <v>0</v>
      </c>
      <c r="M856" s="2">
        <f t="shared" si="152"/>
        <v>1</v>
      </c>
      <c r="N856">
        <f t="shared" si="153"/>
        <v>7.559496127530009</v>
      </c>
    </row>
    <row r="857" spans="1:14" x14ac:dyDescent="0.3">
      <c r="A857" s="1">
        <v>39939</v>
      </c>
      <c r="B857">
        <v>56.34</v>
      </c>
      <c r="D857">
        <f t="shared" si="143"/>
        <v>3</v>
      </c>
      <c r="E857" s="1">
        <f t="shared" si="145"/>
        <v>39932</v>
      </c>
      <c r="F857" s="1">
        <f t="shared" si="147"/>
        <v>39931</v>
      </c>
      <c r="G857" s="1">
        <f t="shared" si="148"/>
        <v>39930</v>
      </c>
      <c r="H857" s="1">
        <f t="shared" si="149"/>
        <v>39929</v>
      </c>
      <c r="I857" s="2">
        <f t="shared" si="150"/>
        <v>50.97</v>
      </c>
      <c r="J857">
        <f t="shared" si="144"/>
        <v>0</v>
      </c>
      <c r="K857" s="2">
        <f t="shared" si="146"/>
        <v>0</v>
      </c>
      <c r="L857" s="2">
        <f t="shared" si="151"/>
        <v>0</v>
      </c>
      <c r="M857" s="2">
        <f t="shared" si="152"/>
        <v>1</v>
      </c>
      <c r="N857">
        <f t="shared" si="153"/>
        <v>10.016753809627636</v>
      </c>
    </row>
    <row r="858" spans="1:14" x14ac:dyDescent="0.3">
      <c r="A858" s="1">
        <v>39940</v>
      </c>
      <c r="B858">
        <v>56.71</v>
      </c>
      <c r="D858">
        <f t="shared" si="143"/>
        <v>4</v>
      </c>
      <c r="E858" s="1">
        <f t="shared" si="145"/>
        <v>39933</v>
      </c>
      <c r="F858" s="1">
        <f t="shared" si="147"/>
        <v>39932</v>
      </c>
      <c r="G858" s="1">
        <f t="shared" si="148"/>
        <v>39931</v>
      </c>
      <c r="H858" s="1">
        <f t="shared" si="149"/>
        <v>39930</v>
      </c>
      <c r="I858" s="2">
        <f t="shared" si="150"/>
        <v>51.12</v>
      </c>
      <c r="J858">
        <f t="shared" si="144"/>
        <v>0</v>
      </c>
      <c r="K858" s="2">
        <f t="shared" si="146"/>
        <v>0</v>
      </c>
      <c r="L858" s="2">
        <f t="shared" si="151"/>
        <v>0</v>
      </c>
      <c r="M858" s="2">
        <f t="shared" si="152"/>
        <v>1</v>
      </c>
      <c r="N858">
        <f t="shared" si="153"/>
        <v>10.377475195665726</v>
      </c>
    </row>
    <row r="859" spans="1:14" x14ac:dyDescent="0.3">
      <c r="A859" s="1">
        <v>39941</v>
      </c>
      <c r="B859">
        <v>58.63</v>
      </c>
      <c r="C859">
        <v>59.74</v>
      </c>
      <c r="D859">
        <f t="shared" si="143"/>
        <v>5</v>
      </c>
      <c r="E859" s="1">
        <f t="shared" si="145"/>
        <v>39934</v>
      </c>
      <c r="F859" s="1">
        <f t="shared" si="147"/>
        <v>39933</v>
      </c>
      <c r="G859" s="1">
        <f t="shared" si="148"/>
        <v>39932</v>
      </c>
      <c r="H859" s="1">
        <f t="shared" si="149"/>
        <v>39931</v>
      </c>
      <c r="I859" s="2">
        <f t="shared" si="150"/>
        <v>53.2</v>
      </c>
      <c r="J859">
        <f t="shared" si="144"/>
        <v>0</v>
      </c>
      <c r="K859" s="2">
        <f t="shared" si="146"/>
        <v>0</v>
      </c>
      <c r="L859" s="2">
        <f t="shared" si="151"/>
        <v>0</v>
      </c>
      <c r="M859" s="2">
        <f t="shared" si="152"/>
        <v>1</v>
      </c>
      <c r="N859">
        <f t="shared" si="153"/>
        <v>9.7188114628524982</v>
      </c>
    </row>
    <row r="860" spans="1:14" x14ac:dyDescent="0.3">
      <c r="A860" s="1">
        <v>39944</v>
      </c>
      <c r="B860">
        <v>59.41</v>
      </c>
      <c r="D860">
        <f t="shared" si="143"/>
        <v>1</v>
      </c>
      <c r="E860" s="1">
        <f t="shared" si="145"/>
        <v>39937</v>
      </c>
      <c r="F860" s="1">
        <f t="shared" si="147"/>
        <v>39936</v>
      </c>
      <c r="G860" s="1">
        <f t="shared" si="148"/>
        <v>39935</v>
      </c>
      <c r="H860" s="1">
        <f t="shared" si="149"/>
        <v>39934</v>
      </c>
      <c r="I860" s="2">
        <f t="shared" si="150"/>
        <v>54.47</v>
      </c>
      <c r="J860">
        <f t="shared" si="144"/>
        <v>59.74</v>
      </c>
      <c r="K860" s="2">
        <f t="shared" si="146"/>
        <v>59.74</v>
      </c>
      <c r="L860" s="2">
        <f t="shared" si="151"/>
        <v>58.63</v>
      </c>
      <c r="M860" s="2">
        <f t="shared" si="152"/>
        <v>0.98141948443254101</v>
      </c>
      <c r="N860">
        <f t="shared" si="153"/>
        <v>6.8057169160226874</v>
      </c>
    </row>
    <row r="861" spans="1:14" x14ac:dyDescent="0.3">
      <c r="A861" s="1">
        <v>39945</v>
      </c>
      <c r="B861">
        <v>59.71</v>
      </c>
      <c r="D861">
        <f t="shared" si="143"/>
        <v>2</v>
      </c>
      <c r="E861" s="1">
        <f t="shared" si="145"/>
        <v>39938</v>
      </c>
      <c r="F861" s="1">
        <f t="shared" si="147"/>
        <v>39937</v>
      </c>
      <c r="G861" s="1">
        <f t="shared" si="148"/>
        <v>39936</v>
      </c>
      <c r="H861" s="1">
        <f t="shared" si="149"/>
        <v>39935</v>
      </c>
      <c r="I861" s="2">
        <f t="shared" si="150"/>
        <v>53.84</v>
      </c>
      <c r="J861">
        <f t="shared" si="144"/>
        <v>0</v>
      </c>
      <c r="K861" s="2">
        <f t="shared" si="146"/>
        <v>59.74</v>
      </c>
      <c r="L861" s="2">
        <f t="shared" si="151"/>
        <v>58.63</v>
      </c>
      <c r="M861" s="2">
        <f t="shared" si="152"/>
        <v>0.98141948443254101</v>
      </c>
      <c r="N861">
        <f t="shared" si="153"/>
        <v>8.4727523410588539</v>
      </c>
    </row>
    <row r="862" spans="1:14" x14ac:dyDescent="0.3">
      <c r="A862" s="1">
        <v>39946</v>
      </c>
      <c r="B862">
        <v>58.97</v>
      </c>
      <c r="D862">
        <f t="shared" si="143"/>
        <v>3</v>
      </c>
      <c r="E862" s="1">
        <f t="shared" si="145"/>
        <v>39939</v>
      </c>
      <c r="F862" s="1">
        <f t="shared" si="147"/>
        <v>39938</v>
      </c>
      <c r="G862" s="1">
        <f t="shared" si="148"/>
        <v>39937</v>
      </c>
      <c r="H862" s="1">
        <f t="shared" si="149"/>
        <v>39936</v>
      </c>
      <c r="I862" s="2">
        <f t="shared" si="150"/>
        <v>56.34</v>
      </c>
      <c r="J862">
        <f t="shared" si="144"/>
        <v>0</v>
      </c>
      <c r="K862" s="2">
        <f t="shared" si="146"/>
        <v>59.74</v>
      </c>
      <c r="L862" s="2">
        <f t="shared" si="151"/>
        <v>58.63</v>
      </c>
      <c r="M862" s="2">
        <f t="shared" si="152"/>
        <v>0.98141948443254101</v>
      </c>
      <c r="N862">
        <f t="shared" si="153"/>
        <v>2.6868775752346266</v>
      </c>
    </row>
    <row r="863" spans="1:14" x14ac:dyDescent="0.3">
      <c r="A863" s="1">
        <v>39947</v>
      </c>
      <c r="B863">
        <v>59.42</v>
      </c>
      <c r="D863">
        <f t="shared" si="143"/>
        <v>4</v>
      </c>
      <c r="E863" s="1">
        <f t="shared" si="145"/>
        <v>39940</v>
      </c>
      <c r="F863" s="1">
        <f t="shared" si="147"/>
        <v>39939</v>
      </c>
      <c r="G863" s="1">
        <f t="shared" si="148"/>
        <v>39938</v>
      </c>
      <c r="H863" s="1">
        <f t="shared" si="149"/>
        <v>39937</v>
      </c>
      <c r="I863" s="2">
        <f t="shared" si="150"/>
        <v>56.71</v>
      </c>
      <c r="J863">
        <f t="shared" si="144"/>
        <v>0</v>
      </c>
      <c r="K863" s="2">
        <f t="shared" si="146"/>
        <v>59.74</v>
      </c>
      <c r="L863" s="2">
        <f t="shared" si="151"/>
        <v>58.63</v>
      </c>
      <c r="M863" s="2">
        <f t="shared" si="152"/>
        <v>0.98141948443254101</v>
      </c>
      <c r="N863">
        <f t="shared" si="153"/>
        <v>2.7925006196685045</v>
      </c>
    </row>
    <row r="864" spans="1:14" x14ac:dyDescent="0.3">
      <c r="A864" s="1">
        <v>39948</v>
      </c>
      <c r="B864">
        <v>57</v>
      </c>
      <c r="D864">
        <f t="shared" si="143"/>
        <v>5</v>
      </c>
      <c r="E864" s="1">
        <f t="shared" si="145"/>
        <v>39941</v>
      </c>
      <c r="F864" s="1">
        <f t="shared" si="147"/>
        <v>39940</v>
      </c>
      <c r="G864" s="1">
        <f t="shared" si="148"/>
        <v>39939</v>
      </c>
      <c r="H864" s="1">
        <f t="shared" si="149"/>
        <v>39938</v>
      </c>
      <c r="I864" s="2">
        <f t="shared" si="150"/>
        <v>58.63</v>
      </c>
      <c r="J864">
        <f t="shared" si="144"/>
        <v>0</v>
      </c>
      <c r="K864" s="2">
        <f t="shared" si="146"/>
        <v>59.74</v>
      </c>
      <c r="L864" s="2">
        <f t="shared" si="151"/>
        <v>58.63</v>
      </c>
      <c r="M864" s="2">
        <f t="shared" si="152"/>
        <v>0.98141948443254101</v>
      </c>
      <c r="N864">
        <f t="shared" si="153"/>
        <v>-4.6950544953413633</v>
      </c>
    </row>
    <row r="865" spans="1:14" x14ac:dyDescent="0.3">
      <c r="A865" s="1">
        <v>39951</v>
      </c>
      <c r="B865">
        <v>59.59</v>
      </c>
      <c r="D865">
        <f t="shared" si="143"/>
        <v>1</v>
      </c>
      <c r="E865" s="1">
        <f t="shared" si="145"/>
        <v>39944</v>
      </c>
      <c r="F865" s="1">
        <f t="shared" si="147"/>
        <v>39943</v>
      </c>
      <c r="G865" s="1">
        <f t="shared" si="148"/>
        <v>39942</v>
      </c>
      <c r="H865" s="1">
        <f t="shared" si="149"/>
        <v>39941</v>
      </c>
      <c r="I865" s="2">
        <f t="shared" si="150"/>
        <v>59.41</v>
      </c>
      <c r="J865">
        <f t="shared" si="144"/>
        <v>0</v>
      </c>
      <c r="K865" s="2">
        <f t="shared" si="146"/>
        <v>0</v>
      </c>
      <c r="L865" s="2">
        <f t="shared" si="151"/>
        <v>0</v>
      </c>
      <c r="M865" s="2">
        <f t="shared" si="152"/>
        <v>1</v>
      </c>
      <c r="N865">
        <f t="shared" si="153"/>
        <v>0.30252123912376416</v>
      </c>
    </row>
    <row r="866" spans="1:14" x14ac:dyDescent="0.3">
      <c r="A866" s="1">
        <v>39952</v>
      </c>
      <c r="B866">
        <v>60.1</v>
      </c>
      <c r="D866">
        <f t="shared" si="143"/>
        <v>2</v>
      </c>
      <c r="E866" s="1">
        <f t="shared" si="145"/>
        <v>39945</v>
      </c>
      <c r="F866" s="1">
        <f t="shared" si="147"/>
        <v>39944</v>
      </c>
      <c r="G866" s="1">
        <f t="shared" si="148"/>
        <v>39943</v>
      </c>
      <c r="H866" s="1">
        <f t="shared" si="149"/>
        <v>39942</v>
      </c>
      <c r="I866" s="2">
        <f t="shared" si="150"/>
        <v>59.71</v>
      </c>
      <c r="J866">
        <f t="shared" si="144"/>
        <v>0</v>
      </c>
      <c r="K866" s="2">
        <f t="shared" si="146"/>
        <v>0</v>
      </c>
      <c r="L866" s="2">
        <f t="shared" si="151"/>
        <v>0</v>
      </c>
      <c r="M866" s="2">
        <f t="shared" si="152"/>
        <v>1</v>
      </c>
      <c r="N866">
        <f t="shared" si="153"/>
        <v>0.65103309822608146</v>
      </c>
    </row>
    <row r="867" spans="1:14" x14ac:dyDescent="0.3">
      <c r="A867" s="1">
        <v>39953</v>
      </c>
      <c r="B867">
        <v>62.04</v>
      </c>
      <c r="D867">
        <f t="shared" si="143"/>
        <v>3</v>
      </c>
      <c r="E867" s="1">
        <f t="shared" si="145"/>
        <v>39946</v>
      </c>
      <c r="F867" s="1">
        <f t="shared" si="147"/>
        <v>39945</v>
      </c>
      <c r="G867" s="1">
        <f t="shared" si="148"/>
        <v>39944</v>
      </c>
      <c r="H867" s="1">
        <f t="shared" si="149"/>
        <v>39943</v>
      </c>
      <c r="I867" s="2">
        <f t="shared" si="150"/>
        <v>58.97</v>
      </c>
      <c r="J867">
        <f t="shared" si="144"/>
        <v>0</v>
      </c>
      <c r="K867" s="2">
        <f t="shared" si="146"/>
        <v>0</v>
      </c>
      <c r="L867" s="2">
        <f t="shared" si="151"/>
        <v>0</v>
      </c>
      <c r="M867" s="2">
        <f t="shared" si="152"/>
        <v>1</v>
      </c>
      <c r="N867">
        <f t="shared" si="153"/>
        <v>5.0750498295925368</v>
      </c>
    </row>
    <row r="868" spans="1:14" x14ac:dyDescent="0.3">
      <c r="A868" s="1">
        <v>39954</v>
      </c>
      <c r="B868">
        <v>61.05</v>
      </c>
      <c r="D868">
        <f t="shared" si="143"/>
        <v>4</v>
      </c>
      <c r="E868" s="1">
        <f t="shared" si="145"/>
        <v>39947</v>
      </c>
      <c r="F868" s="1">
        <f t="shared" si="147"/>
        <v>39946</v>
      </c>
      <c r="G868" s="1">
        <f t="shared" si="148"/>
        <v>39945</v>
      </c>
      <c r="H868" s="1">
        <f t="shared" si="149"/>
        <v>39944</v>
      </c>
      <c r="I868" s="2">
        <f t="shared" si="150"/>
        <v>59.42</v>
      </c>
      <c r="J868">
        <f t="shared" si="144"/>
        <v>0</v>
      </c>
      <c r="K868" s="2">
        <f t="shared" si="146"/>
        <v>0</v>
      </c>
      <c r="L868" s="2">
        <f t="shared" si="151"/>
        <v>0</v>
      </c>
      <c r="M868" s="2">
        <f t="shared" si="152"/>
        <v>1</v>
      </c>
      <c r="N868">
        <f t="shared" si="153"/>
        <v>2.7062330522251985</v>
      </c>
    </row>
    <row r="869" spans="1:14" x14ac:dyDescent="0.3">
      <c r="A869" s="1">
        <v>39955</v>
      </c>
      <c r="B869">
        <v>61.67</v>
      </c>
      <c r="D869">
        <f t="shared" si="143"/>
        <v>5</v>
      </c>
      <c r="E869" s="1">
        <f t="shared" si="145"/>
        <v>39948</v>
      </c>
      <c r="F869" s="1">
        <f t="shared" si="147"/>
        <v>39947</v>
      </c>
      <c r="G869" s="1">
        <f t="shared" si="148"/>
        <v>39946</v>
      </c>
      <c r="H869" s="1">
        <f t="shared" si="149"/>
        <v>39945</v>
      </c>
      <c r="I869" s="2">
        <f t="shared" si="150"/>
        <v>57</v>
      </c>
      <c r="J869">
        <f t="shared" si="144"/>
        <v>0</v>
      </c>
      <c r="K869" s="2">
        <f t="shared" si="146"/>
        <v>0</v>
      </c>
      <c r="L869" s="2">
        <f t="shared" si="151"/>
        <v>0</v>
      </c>
      <c r="M869" s="2">
        <f t="shared" si="152"/>
        <v>1</v>
      </c>
      <c r="N869">
        <f t="shared" si="153"/>
        <v>7.8746321168851301</v>
      </c>
    </row>
    <row r="870" spans="1:14" x14ac:dyDescent="0.3">
      <c r="A870" s="1">
        <v>39959</v>
      </c>
      <c r="B870">
        <v>62.45</v>
      </c>
      <c r="D870">
        <f t="shared" si="143"/>
        <v>2</v>
      </c>
      <c r="E870" s="1">
        <f t="shared" si="145"/>
        <v>39952</v>
      </c>
      <c r="F870" s="1">
        <f t="shared" si="147"/>
        <v>39951</v>
      </c>
      <c r="G870" s="1">
        <f t="shared" si="148"/>
        <v>39950</v>
      </c>
      <c r="H870" s="1">
        <f t="shared" si="149"/>
        <v>39949</v>
      </c>
      <c r="I870" s="2">
        <f t="shared" si="150"/>
        <v>60.1</v>
      </c>
      <c r="J870">
        <f t="shared" si="144"/>
        <v>0</v>
      </c>
      <c r="K870" s="2">
        <f t="shared" si="146"/>
        <v>0</v>
      </c>
      <c r="L870" s="2">
        <f t="shared" si="151"/>
        <v>0</v>
      </c>
      <c r="M870" s="2">
        <f t="shared" si="152"/>
        <v>1</v>
      </c>
      <c r="N870">
        <f t="shared" si="153"/>
        <v>3.8356395030424753</v>
      </c>
    </row>
    <row r="871" spans="1:14" x14ac:dyDescent="0.3">
      <c r="A871" s="1">
        <v>39960</v>
      </c>
      <c r="B871">
        <v>63.45</v>
      </c>
      <c r="D871">
        <f t="shared" si="143"/>
        <v>3</v>
      </c>
      <c r="E871" s="1">
        <f t="shared" si="145"/>
        <v>39953</v>
      </c>
      <c r="F871" s="1">
        <f t="shared" si="147"/>
        <v>39952</v>
      </c>
      <c r="G871" s="1">
        <f t="shared" si="148"/>
        <v>39951</v>
      </c>
      <c r="H871" s="1">
        <f t="shared" si="149"/>
        <v>39950</v>
      </c>
      <c r="I871" s="2">
        <f t="shared" si="150"/>
        <v>62.04</v>
      </c>
      <c r="J871">
        <f t="shared" si="144"/>
        <v>0</v>
      </c>
      <c r="K871" s="2">
        <f t="shared" si="146"/>
        <v>0</v>
      </c>
      <c r="L871" s="2">
        <f t="shared" si="151"/>
        <v>0</v>
      </c>
      <c r="M871" s="2">
        <f t="shared" si="152"/>
        <v>1</v>
      </c>
      <c r="N871">
        <f t="shared" si="153"/>
        <v>2.2472855852058577</v>
      </c>
    </row>
    <row r="872" spans="1:14" x14ac:dyDescent="0.3">
      <c r="A872" s="1">
        <v>39961</v>
      </c>
      <c r="B872">
        <v>65.08</v>
      </c>
      <c r="D872">
        <f t="shared" si="143"/>
        <v>4</v>
      </c>
      <c r="E872" s="1">
        <f t="shared" si="145"/>
        <v>39954</v>
      </c>
      <c r="F872" s="1">
        <f t="shared" si="147"/>
        <v>39953</v>
      </c>
      <c r="G872" s="1">
        <f t="shared" si="148"/>
        <v>39952</v>
      </c>
      <c r="H872" s="1">
        <f t="shared" si="149"/>
        <v>39951</v>
      </c>
      <c r="I872" s="2">
        <f t="shared" si="150"/>
        <v>61.05</v>
      </c>
      <c r="J872">
        <f t="shared" si="144"/>
        <v>0</v>
      </c>
      <c r="K872" s="2">
        <f t="shared" si="146"/>
        <v>0</v>
      </c>
      <c r="L872" s="2">
        <f t="shared" si="151"/>
        <v>0</v>
      </c>
      <c r="M872" s="2">
        <f t="shared" si="152"/>
        <v>1</v>
      </c>
      <c r="N872">
        <f t="shared" si="153"/>
        <v>6.3924081794123468</v>
      </c>
    </row>
    <row r="873" spans="1:14" x14ac:dyDescent="0.3">
      <c r="A873" s="1">
        <v>39962</v>
      </c>
      <c r="B873">
        <v>66.31</v>
      </c>
      <c r="D873">
        <f t="shared" si="143"/>
        <v>5</v>
      </c>
      <c r="E873" s="1">
        <f t="shared" si="145"/>
        <v>39955</v>
      </c>
      <c r="F873" s="1">
        <f t="shared" si="147"/>
        <v>39954</v>
      </c>
      <c r="G873" s="1">
        <f t="shared" si="148"/>
        <v>39953</v>
      </c>
      <c r="H873" s="1">
        <f t="shared" si="149"/>
        <v>39952</v>
      </c>
      <c r="I873" s="2">
        <f t="shared" si="150"/>
        <v>61.67</v>
      </c>
      <c r="J873">
        <f t="shared" si="144"/>
        <v>0</v>
      </c>
      <c r="K873" s="2">
        <f t="shared" si="146"/>
        <v>0</v>
      </c>
      <c r="L873" s="2">
        <f t="shared" si="151"/>
        <v>0</v>
      </c>
      <c r="M873" s="2">
        <f t="shared" si="152"/>
        <v>1</v>
      </c>
      <c r="N873">
        <f t="shared" si="153"/>
        <v>7.2543126377374865</v>
      </c>
    </row>
    <row r="874" spans="1:14" x14ac:dyDescent="0.3">
      <c r="A874" s="1">
        <v>39965</v>
      </c>
      <c r="B874">
        <v>68.58</v>
      </c>
      <c r="D874">
        <f t="shared" si="143"/>
        <v>1</v>
      </c>
      <c r="E874" s="1">
        <f t="shared" si="145"/>
        <v>39958</v>
      </c>
      <c r="F874" s="1">
        <f t="shared" si="147"/>
        <v>39957</v>
      </c>
      <c r="G874" s="1">
        <f t="shared" si="148"/>
        <v>39956</v>
      </c>
      <c r="H874" s="1">
        <f t="shared" si="149"/>
        <v>39955</v>
      </c>
      <c r="I874" s="2">
        <f t="shared" si="150"/>
        <v>61.67</v>
      </c>
      <c r="J874">
        <f t="shared" si="144"/>
        <v>0</v>
      </c>
      <c r="K874" s="2">
        <f t="shared" si="146"/>
        <v>0</v>
      </c>
      <c r="L874" s="2">
        <f t="shared" si="151"/>
        <v>0</v>
      </c>
      <c r="M874" s="2">
        <f t="shared" si="152"/>
        <v>1</v>
      </c>
      <c r="N874">
        <f t="shared" si="153"/>
        <v>10.620335803137271</v>
      </c>
    </row>
    <row r="875" spans="1:14" x14ac:dyDescent="0.3">
      <c r="A875" s="1">
        <v>39966</v>
      </c>
      <c r="B875">
        <v>68.55</v>
      </c>
      <c r="D875">
        <f t="shared" si="143"/>
        <v>2</v>
      </c>
      <c r="E875" s="1">
        <f t="shared" si="145"/>
        <v>39959</v>
      </c>
      <c r="F875" s="1">
        <f t="shared" si="147"/>
        <v>39958</v>
      </c>
      <c r="G875" s="1">
        <f t="shared" si="148"/>
        <v>39957</v>
      </c>
      <c r="H875" s="1">
        <f t="shared" si="149"/>
        <v>39956</v>
      </c>
      <c r="I875" s="2">
        <f t="shared" si="150"/>
        <v>62.45</v>
      </c>
      <c r="J875">
        <f t="shared" si="144"/>
        <v>0</v>
      </c>
      <c r="K875" s="2">
        <f t="shared" si="146"/>
        <v>0</v>
      </c>
      <c r="L875" s="2">
        <f t="shared" si="151"/>
        <v>0</v>
      </c>
      <c r="M875" s="2">
        <f t="shared" si="152"/>
        <v>1</v>
      </c>
      <c r="N875">
        <f t="shared" si="153"/>
        <v>9.3197169436736704</v>
      </c>
    </row>
    <row r="876" spans="1:14" x14ac:dyDescent="0.3">
      <c r="A876" s="1">
        <v>39967</v>
      </c>
      <c r="B876">
        <v>66.12</v>
      </c>
      <c r="D876">
        <f t="shared" si="143"/>
        <v>3</v>
      </c>
      <c r="E876" s="1">
        <f t="shared" si="145"/>
        <v>39960</v>
      </c>
      <c r="F876" s="1">
        <f t="shared" si="147"/>
        <v>39959</v>
      </c>
      <c r="G876" s="1">
        <f t="shared" si="148"/>
        <v>39958</v>
      </c>
      <c r="H876" s="1">
        <f t="shared" si="149"/>
        <v>39957</v>
      </c>
      <c r="I876" s="2">
        <f t="shared" si="150"/>
        <v>63.45</v>
      </c>
      <c r="J876">
        <f t="shared" si="144"/>
        <v>0</v>
      </c>
      <c r="K876" s="2">
        <f t="shared" si="146"/>
        <v>0</v>
      </c>
      <c r="L876" s="2">
        <f t="shared" si="151"/>
        <v>0</v>
      </c>
      <c r="M876" s="2">
        <f t="shared" si="152"/>
        <v>1</v>
      </c>
      <c r="N876">
        <f t="shared" si="153"/>
        <v>4.1219078792426718</v>
      </c>
    </row>
    <row r="877" spans="1:14" x14ac:dyDescent="0.3">
      <c r="A877" s="1">
        <v>39968</v>
      </c>
      <c r="B877">
        <v>68.81</v>
      </c>
      <c r="D877">
        <f t="shared" si="143"/>
        <v>4</v>
      </c>
      <c r="E877" s="1">
        <f t="shared" si="145"/>
        <v>39961</v>
      </c>
      <c r="F877" s="1">
        <f t="shared" si="147"/>
        <v>39960</v>
      </c>
      <c r="G877" s="1">
        <f t="shared" si="148"/>
        <v>39959</v>
      </c>
      <c r="H877" s="1">
        <f t="shared" si="149"/>
        <v>39958</v>
      </c>
      <c r="I877" s="2">
        <f t="shared" si="150"/>
        <v>65.08</v>
      </c>
      <c r="J877">
        <f t="shared" si="144"/>
        <v>0</v>
      </c>
      <c r="K877" s="2">
        <f t="shared" si="146"/>
        <v>0</v>
      </c>
      <c r="L877" s="2">
        <f t="shared" si="151"/>
        <v>0</v>
      </c>
      <c r="M877" s="2">
        <f t="shared" si="152"/>
        <v>1</v>
      </c>
      <c r="N877">
        <f t="shared" si="153"/>
        <v>5.5731800863551504</v>
      </c>
    </row>
    <row r="878" spans="1:14" x14ac:dyDescent="0.3">
      <c r="A878" s="1">
        <v>39969</v>
      </c>
      <c r="B878">
        <v>68.44</v>
      </c>
      <c r="D878">
        <f t="shared" si="143"/>
        <v>5</v>
      </c>
      <c r="E878" s="1">
        <f t="shared" si="145"/>
        <v>39962</v>
      </c>
      <c r="F878" s="1">
        <f t="shared" si="147"/>
        <v>39961</v>
      </c>
      <c r="G878" s="1">
        <f t="shared" si="148"/>
        <v>39960</v>
      </c>
      <c r="H878" s="1">
        <f t="shared" si="149"/>
        <v>39959</v>
      </c>
      <c r="I878" s="2">
        <f t="shared" si="150"/>
        <v>66.31</v>
      </c>
      <c r="J878">
        <f t="shared" si="144"/>
        <v>0</v>
      </c>
      <c r="K878" s="2">
        <f t="shared" si="146"/>
        <v>0</v>
      </c>
      <c r="L878" s="2">
        <f t="shared" si="151"/>
        <v>0</v>
      </c>
      <c r="M878" s="2">
        <f t="shared" si="152"/>
        <v>1</v>
      </c>
      <c r="N878">
        <f t="shared" si="153"/>
        <v>3.1616733643216466</v>
      </c>
    </row>
    <row r="879" spans="1:14" x14ac:dyDescent="0.3">
      <c r="A879" s="1">
        <v>39972</v>
      </c>
      <c r="B879">
        <v>68.09</v>
      </c>
      <c r="D879">
        <f t="shared" si="143"/>
        <v>1</v>
      </c>
      <c r="E879" s="1">
        <f t="shared" si="145"/>
        <v>39965</v>
      </c>
      <c r="F879" s="1">
        <f t="shared" si="147"/>
        <v>39964</v>
      </c>
      <c r="G879" s="1">
        <f t="shared" si="148"/>
        <v>39963</v>
      </c>
      <c r="H879" s="1">
        <f t="shared" si="149"/>
        <v>39962</v>
      </c>
      <c r="I879" s="2">
        <f t="shared" si="150"/>
        <v>68.58</v>
      </c>
      <c r="J879">
        <f t="shared" si="144"/>
        <v>0</v>
      </c>
      <c r="K879" s="2">
        <f t="shared" si="146"/>
        <v>0</v>
      </c>
      <c r="L879" s="2">
        <f t="shared" si="151"/>
        <v>0</v>
      </c>
      <c r="M879" s="2">
        <f t="shared" si="152"/>
        <v>1</v>
      </c>
      <c r="N879">
        <f t="shared" si="153"/>
        <v>-0.71705875398989027</v>
      </c>
    </row>
    <row r="880" spans="1:14" x14ac:dyDescent="0.3">
      <c r="A880" s="1">
        <v>39973</v>
      </c>
      <c r="B880">
        <v>70.010000000000005</v>
      </c>
      <c r="C880">
        <v>70.739999999999995</v>
      </c>
      <c r="D880">
        <f t="shared" si="143"/>
        <v>2</v>
      </c>
      <c r="E880" s="1">
        <f t="shared" si="145"/>
        <v>39966</v>
      </c>
      <c r="F880" s="1">
        <f t="shared" si="147"/>
        <v>39965</v>
      </c>
      <c r="G880" s="1">
        <f t="shared" si="148"/>
        <v>39964</v>
      </c>
      <c r="H880" s="1">
        <f t="shared" si="149"/>
        <v>39963</v>
      </c>
      <c r="I880" s="2">
        <f t="shared" si="150"/>
        <v>68.55</v>
      </c>
      <c r="J880">
        <f t="shared" si="144"/>
        <v>0</v>
      </c>
      <c r="K880" s="2">
        <f t="shared" si="146"/>
        <v>0</v>
      </c>
      <c r="L880" s="2">
        <f t="shared" si="151"/>
        <v>0</v>
      </c>
      <c r="M880" s="2">
        <f t="shared" si="152"/>
        <v>1</v>
      </c>
      <c r="N880">
        <f t="shared" si="153"/>
        <v>2.1074682980782877</v>
      </c>
    </row>
    <row r="881" spans="1:14" x14ac:dyDescent="0.3">
      <c r="A881" s="1">
        <v>39974</v>
      </c>
      <c r="B881">
        <v>72.03</v>
      </c>
      <c r="D881">
        <f t="shared" si="143"/>
        <v>3</v>
      </c>
      <c r="E881" s="1">
        <f t="shared" si="145"/>
        <v>39967</v>
      </c>
      <c r="F881" s="1">
        <f t="shared" si="147"/>
        <v>39966</v>
      </c>
      <c r="G881" s="1">
        <f t="shared" si="148"/>
        <v>39965</v>
      </c>
      <c r="H881" s="1">
        <f t="shared" si="149"/>
        <v>39964</v>
      </c>
      <c r="I881" s="2">
        <f t="shared" si="150"/>
        <v>66.12</v>
      </c>
      <c r="J881">
        <f t="shared" si="144"/>
        <v>70.739999999999995</v>
      </c>
      <c r="K881" s="2">
        <f t="shared" si="146"/>
        <v>70.739999999999995</v>
      </c>
      <c r="L881" s="2">
        <f t="shared" si="151"/>
        <v>70.010000000000005</v>
      </c>
      <c r="M881" s="2">
        <f t="shared" si="152"/>
        <v>0.98968052021487152</v>
      </c>
      <c r="N881">
        <f t="shared" si="153"/>
        <v>7.5238331160219758</v>
      </c>
    </row>
    <row r="882" spans="1:14" x14ac:dyDescent="0.3">
      <c r="A882" s="1">
        <v>39975</v>
      </c>
      <c r="B882">
        <v>73.48</v>
      </c>
      <c r="D882">
        <f t="shared" si="143"/>
        <v>4</v>
      </c>
      <c r="E882" s="1">
        <f t="shared" si="145"/>
        <v>39968</v>
      </c>
      <c r="F882" s="1">
        <f t="shared" si="147"/>
        <v>39967</v>
      </c>
      <c r="G882" s="1">
        <f t="shared" si="148"/>
        <v>39966</v>
      </c>
      <c r="H882" s="1">
        <f t="shared" si="149"/>
        <v>39965</v>
      </c>
      <c r="I882" s="2">
        <f t="shared" si="150"/>
        <v>68.81</v>
      </c>
      <c r="J882">
        <f t="shared" si="144"/>
        <v>0</v>
      </c>
      <c r="K882" s="2">
        <f t="shared" si="146"/>
        <v>70.739999999999995</v>
      </c>
      <c r="L882" s="2">
        <f t="shared" si="151"/>
        <v>70.010000000000005</v>
      </c>
      <c r="M882" s="2">
        <f t="shared" si="152"/>
        <v>0.98968052021487152</v>
      </c>
      <c r="N882">
        <f t="shared" si="153"/>
        <v>5.529108234430816</v>
      </c>
    </row>
    <row r="883" spans="1:14" x14ac:dyDescent="0.3">
      <c r="A883" s="1">
        <v>39976</v>
      </c>
      <c r="B883">
        <v>72.75</v>
      </c>
      <c r="D883">
        <f t="shared" si="143"/>
        <v>5</v>
      </c>
      <c r="E883" s="1">
        <f t="shared" si="145"/>
        <v>39969</v>
      </c>
      <c r="F883" s="1">
        <f t="shared" si="147"/>
        <v>39968</v>
      </c>
      <c r="G883" s="1">
        <f t="shared" si="148"/>
        <v>39967</v>
      </c>
      <c r="H883" s="1">
        <f t="shared" si="149"/>
        <v>39966</v>
      </c>
      <c r="I883" s="2">
        <f t="shared" si="150"/>
        <v>68.44</v>
      </c>
      <c r="J883">
        <f t="shared" si="144"/>
        <v>0</v>
      </c>
      <c r="K883" s="2">
        <f t="shared" si="146"/>
        <v>70.739999999999995</v>
      </c>
      <c r="L883" s="2">
        <f t="shared" si="151"/>
        <v>70.010000000000005</v>
      </c>
      <c r="M883" s="2">
        <f t="shared" si="152"/>
        <v>0.98968052021487152</v>
      </c>
      <c r="N883">
        <f t="shared" si="153"/>
        <v>5.0698362239381041</v>
      </c>
    </row>
    <row r="884" spans="1:14" x14ac:dyDescent="0.3">
      <c r="A884" s="1">
        <v>39979</v>
      </c>
      <c r="B884">
        <v>71.31</v>
      </c>
      <c r="D884">
        <f t="shared" si="143"/>
        <v>1</v>
      </c>
      <c r="E884" s="1">
        <f t="shared" si="145"/>
        <v>39972</v>
      </c>
      <c r="F884" s="1">
        <f t="shared" si="147"/>
        <v>39971</v>
      </c>
      <c r="G884" s="1">
        <f t="shared" si="148"/>
        <v>39970</v>
      </c>
      <c r="H884" s="1">
        <f t="shared" si="149"/>
        <v>39969</v>
      </c>
      <c r="I884" s="2">
        <f t="shared" si="150"/>
        <v>68.09</v>
      </c>
      <c r="J884">
        <f t="shared" si="144"/>
        <v>0</v>
      </c>
      <c r="K884" s="2">
        <f t="shared" si="146"/>
        <v>70.739999999999995</v>
      </c>
      <c r="L884" s="2">
        <f t="shared" si="151"/>
        <v>70.010000000000005</v>
      </c>
      <c r="M884" s="2">
        <f t="shared" si="152"/>
        <v>0.98968052021487152</v>
      </c>
      <c r="N884">
        <f t="shared" si="153"/>
        <v>3.5833115757108769</v>
      </c>
    </row>
    <row r="885" spans="1:14" x14ac:dyDescent="0.3">
      <c r="A885" s="1">
        <v>39980</v>
      </c>
      <c r="B885">
        <v>71.16</v>
      </c>
      <c r="D885">
        <f t="shared" si="143"/>
        <v>2</v>
      </c>
      <c r="E885" s="1">
        <f t="shared" si="145"/>
        <v>39973</v>
      </c>
      <c r="F885" s="1">
        <f t="shared" si="147"/>
        <v>39972</v>
      </c>
      <c r="G885" s="1">
        <f t="shared" si="148"/>
        <v>39971</v>
      </c>
      <c r="H885" s="1">
        <f t="shared" si="149"/>
        <v>39970</v>
      </c>
      <c r="I885" s="2">
        <f t="shared" si="150"/>
        <v>70.010000000000005</v>
      </c>
      <c r="J885">
        <f t="shared" si="144"/>
        <v>0</v>
      </c>
      <c r="K885" s="2">
        <f t="shared" si="146"/>
        <v>70.739999999999995</v>
      </c>
      <c r="L885" s="2">
        <f t="shared" si="151"/>
        <v>70.010000000000005</v>
      </c>
      <c r="M885" s="2">
        <f t="shared" si="152"/>
        <v>0.98968052021487152</v>
      </c>
      <c r="N885">
        <f t="shared" si="153"/>
        <v>0.59196790203000527</v>
      </c>
    </row>
    <row r="886" spans="1:14" x14ac:dyDescent="0.3">
      <c r="A886" s="1">
        <v>39981</v>
      </c>
      <c r="B886">
        <v>71.7</v>
      </c>
      <c r="D886">
        <f t="shared" si="143"/>
        <v>3</v>
      </c>
      <c r="E886" s="1">
        <f t="shared" si="145"/>
        <v>39974</v>
      </c>
      <c r="F886" s="1">
        <f t="shared" si="147"/>
        <v>39973</v>
      </c>
      <c r="G886" s="1">
        <f t="shared" si="148"/>
        <v>39972</v>
      </c>
      <c r="H886" s="1">
        <f t="shared" si="149"/>
        <v>39971</v>
      </c>
      <c r="I886" s="2">
        <f t="shared" si="150"/>
        <v>72.03</v>
      </c>
      <c r="J886">
        <f t="shared" si="144"/>
        <v>0</v>
      </c>
      <c r="K886" s="2">
        <f t="shared" si="146"/>
        <v>0</v>
      </c>
      <c r="L886" s="2">
        <f t="shared" si="151"/>
        <v>0</v>
      </c>
      <c r="M886" s="2">
        <f t="shared" si="152"/>
        <v>1</v>
      </c>
      <c r="N886">
        <f t="shared" si="153"/>
        <v>-0.45919512956968017</v>
      </c>
    </row>
    <row r="887" spans="1:14" x14ac:dyDescent="0.3">
      <c r="A887" s="1">
        <v>39982</v>
      </c>
      <c r="B887">
        <v>71.91</v>
      </c>
      <c r="D887">
        <f t="shared" si="143"/>
        <v>4</v>
      </c>
      <c r="E887" s="1">
        <f t="shared" si="145"/>
        <v>39975</v>
      </c>
      <c r="F887" s="1">
        <f t="shared" si="147"/>
        <v>39974</v>
      </c>
      <c r="G887" s="1">
        <f t="shared" si="148"/>
        <v>39973</v>
      </c>
      <c r="H887" s="1">
        <f t="shared" si="149"/>
        <v>39972</v>
      </c>
      <c r="I887" s="2">
        <f t="shared" si="150"/>
        <v>73.48</v>
      </c>
      <c r="J887">
        <f t="shared" si="144"/>
        <v>0</v>
      </c>
      <c r="K887" s="2">
        <f t="shared" si="146"/>
        <v>0</v>
      </c>
      <c r="L887" s="2">
        <f t="shared" si="151"/>
        <v>0</v>
      </c>
      <c r="M887" s="2">
        <f t="shared" si="152"/>
        <v>1</v>
      </c>
      <c r="N887">
        <f t="shared" si="153"/>
        <v>-2.1597923232522329</v>
      </c>
    </row>
    <row r="888" spans="1:14" x14ac:dyDescent="0.3">
      <c r="A888" s="1">
        <v>39983</v>
      </c>
      <c r="B888">
        <v>70.02</v>
      </c>
      <c r="D888">
        <f t="shared" si="143"/>
        <v>5</v>
      </c>
      <c r="E888" s="1">
        <f t="shared" si="145"/>
        <v>39976</v>
      </c>
      <c r="F888" s="1">
        <f t="shared" si="147"/>
        <v>39975</v>
      </c>
      <c r="G888" s="1">
        <f t="shared" si="148"/>
        <v>39974</v>
      </c>
      <c r="H888" s="1">
        <f t="shared" si="149"/>
        <v>39973</v>
      </c>
      <c r="I888" s="2">
        <f t="shared" si="150"/>
        <v>72.75</v>
      </c>
      <c r="J888">
        <f t="shared" si="144"/>
        <v>0</v>
      </c>
      <c r="K888" s="2">
        <f t="shared" si="146"/>
        <v>0</v>
      </c>
      <c r="L888" s="2">
        <f t="shared" si="151"/>
        <v>0</v>
      </c>
      <c r="M888" s="2">
        <f t="shared" si="152"/>
        <v>1</v>
      </c>
      <c r="N888">
        <f t="shared" si="153"/>
        <v>-3.8247990525082347</v>
      </c>
    </row>
    <row r="889" spans="1:14" x14ac:dyDescent="0.3">
      <c r="A889" s="1">
        <v>39986</v>
      </c>
      <c r="B889">
        <v>67.5</v>
      </c>
      <c r="D889">
        <f t="shared" si="143"/>
        <v>1</v>
      </c>
      <c r="E889" s="1">
        <f t="shared" si="145"/>
        <v>39979</v>
      </c>
      <c r="F889" s="1">
        <f t="shared" si="147"/>
        <v>39978</v>
      </c>
      <c r="G889" s="1">
        <f t="shared" si="148"/>
        <v>39977</v>
      </c>
      <c r="H889" s="1">
        <f t="shared" si="149"/>
        <v>39976</v>
      </c>
      <c r="I889" s="2">
        <f t="shared" si="150"/>
        <v>71.31</v>
      </c>
      <c r="J889">
        <f t="shared" si="144"/>
        <v>0</v>
      </c>
      <c r="K889" s="2">
        <f t="shared" si="146"/>
        <v>0</v>
      </c>
      <c r="L889" s="2">
        <f t="shared" si="151"/>
        <v>0</v>
      </c>
      <c r="M889" s="2">
        <f t="shared" si="152"/>
        <v>1</v>
      </c>
      <c r="N889">
        <f t="shared" si="153"/>
        <v>-5.4908972161728169</v>
      </c>
    </row>
    <row r="890" spans="1:14" x14ac:dyDescent="0.3">
      <c r="A890" s="1">
        <v>39987</v>
      </c>
      <c r="B890">
        <v>69.239999999999995</v>
      </c>
      <c r="D890">
        <f t="shared" si="143"/>
        <v>2</v>
      </c>
      <c r="E890" s="1">
        <f t="shared" si="145"/>
        <v>39980</v>
      </c>
      <c r="F890" s="1">
        <f t="shared" si="147"/>
        <v>39979</v>
      </c>
      <c r="G890" s="1">
        <f t="shared" si="148"/>
        <v>39978</v>
      </c>
      <c r="H890" s="1">
        <f t="shared" si="149"/>
        <v>39977</v>
      </c>
      <c r="I890" s="2">
        <f t="shared" si="150"/>
        <v>71.16</v>
      </c>
      <c r="J890">
        <f t="shared" si="144"/>
        <v>0</v>
      </c>
      <c r="K890" s="2">
        <f t="shared" si="146"/>
        <v>0</v>
      </c>
      <c r="L890" s="2">
        <f t="shared" si="151"/>
        <v>0</v>
      </c>
      <c r="M890" s="2">
        <f t="shared" si="152"/>
        <v>1</v>
      </c>
      <c r="N890">
        <f t="shared" si="153"/>
        <v>-2.735213248962586</v>
      </c>
    </row>
    <row r="891" spans="1:14" x14ac:dyDescent="0.3">
      <c r="A891" s="1">
        <v>39988</v>
      </c>
      <c r="B891">
        <v>68.67</v>
      </c>
      <c r="D891">
        <f t="shared" si="143"/>
        <v>3</v>
      </c>
      <c r="E891" s="1">
        <f t="shared" si="145"/>
        <v>39981</v>
      </c>
      <c r="F891" s="1">
        <f t="shared" si="147"/>
        <v>39980</v>
      </c>
      <c r="G891" s="1">
        <f t="shared" si="148"/>
        <v>39979</v>
      </c>
      <c r="H891" s="1">
        <f t="shared" si="149"/>
        <v>39978</v>
      </c>
      <c r="I891" s="2">
        <f t="shared" si="150"/>
        <v>71.7</v>
      </c>
      <c r="J891">
        <f t="shared" si="144"/>
        <v>0</v>
      </c>
      <c r="K891" s="2">
        <f t="shared" si="146"/>
        <v>0</v>
      </c>
      <c r="L891" s="2">
        <f t="shared" si="151"/>
        <v>0</v>
      </c>
      <c r="M891" s="2">
        <f t="shared" si="152"/>
        <v>1</v>
      </c>
      <c r="N891">
        <f t="shared" si="153"/>
        <v>-4.317832497298971</v>
      </c>
    </row>
    <row r="892" spans="1:14" x14ac:dyDescent="0.3">
      <c r="A892" s="1">
        <v>39989</v>
      </c>
      <c r="B892">
        <v>70.23</v>
      </c>
      <c r="D892">
        <f t="shared" si="143"/>
        <v>4</v>
      </c>
      <c r="E892" s="1">
        <f t="shared" si="145"/>
        <v>39982</v>
      </c>
      <c r="F892" s="1">
        <f t="shared" si="147"/>
        <v>39981</v>
      </c>
      <c r="G892" s="1">
        <f t="shared" si="148"/>
        <v>39980</v>
      </c>
      <c r="H892" s="1">
        <f t="shared" si="149"/>
        <v>39979</v>
      </c>
      <c r="I892" s="2">
        <f t="shared" si="150"/>
        <v>71.91</v>
      </c>
      <c r="J892">
        <f t="shared" si="144"/>
        <v>0</v>
      </c>
      <c r="K892" s="2">
        <f t="shared" si="146"/>
        <v>0</v>
      </c>
      <c r="L892" s="2">
        <f t="shared" si="151"/>
        <v>0</v>
      </c>
      <c r="M892" s="2">
        <f t="shared" si="152"/>
        <v>1</v>
      </c>
      <c r="N892">
        <f t="shared" si="153"/>
        <v>-2.3639766943473441</v>
      </c>
    </row>
    <row r="893" spans="1:14" x14ac:dyDescent="0.3">
      <c r="A893" s="1">
        <v>39990</v>
      </c>
      <c r="B893">
        <v>69.16</v>
      </c>
      <c r="D893">
        <f t="shared" si="143"/>
        <v>5</v>
      </c>
      <c r="E893" s="1">
        <f t="shared" si="145"/>
        <v>39983</v>
      </c>
      <c r="F893" s="1">
        <f t="shared" si="147"/>
        <v>39982</v>
      </c>
      <c r="G893" s="1">
        <f t="shared" si="148"/>
        <v>39981</v>
      </c>
      <c r="H893" s="1">
        <f t="shared" si="149"/>
        <v>39980</v>
      </c>
      <c r="I893" s="2">
        <f t="shared" si="150"/>
        <v>70.02</v>
      </c>
      <c r="J893">
        <f t="shared" si="144"/>
        <v>0</v>
      </c>
      <c r="K893" s="2">
        <f t="shared" si="146"/>
        <v>0</v>
      </c>
      <c r="L893" s="2">
        <f t="shared" si="151"/>
        <v>0</v>
      </c>
      <c r="M893" s="2">
        <f t="shared" si="152"/>
        <v>1</v>
      </c>
      <c r="N893">
        <f t="shared" si="153"/>
        <v>-1.2358254711429812</v>
      </c>
    </row>
    <row r="894" spans="1:14" x14ac:dyDescent="0.3">
      <c r="A894" s="1">
        <v>39993</v>
      </c>
      <c r="B894">
        <v>71.489999999999995</v>
      </c>
      <c r="D894">
        <f t="shared" si="143"/>
        <v>1</v>
      </c>
      <c r="E894" s="1">
        <f t="shared" si="145"/>
        <v>39986</v>
      </c>
      <c r="F894" s="1">
        <f t="shared" si="147"/>
        <v>39985</v>
      </c>
      <c r="G894" s="1">
        <f t="shared" si="148"/>
        <v>39984</v>
      </c>
      <c r="H894" s="1">
        <f t="shared" si="149"/>
        <v>39983</v>
      </c>
      <c r="I894" s="2">
        <f t="shared" si="150"/>
        <v>67.5</v>
      </c>
      <c r="J894">
        <f t="shared" si="144"/>
        <v>0</v>
      </c>
      <c r="K894" s="2">
        <f t="shared" si="146"/>
        <v>0</v>
      </c>
      <c r="L894" s="2">
        <f t="shared" si="151"/>
        <v>0</v>
      </c>
      <c r="M894" s="2">
        <f t="shared" si="152"/>
        <v>1</v>
      </c>
      <c r="N894">
        <f t="shared" si="153"/>
        <v>5.742998190027631</v>
      </c>
    </row>
    <row r="895" spans="1:14" x14ac:dyDescent="0.3">
      <c r="A895" s="1">
        <v>39994</v>
      </c>
      <c r="B895">
        <v>69.89</v>
      </c>
      <c r="D895">
        <f t="shared" si="143"/>
        <v>2</v>
      </c>
      <c r="E895" s="1">
        <f t="shared" si="145"/>
        <v>39987</v>
      </c>
      <c r="F895" s="1">
        <f t="shared" si="147"/>
        <v>39986</v>
      </c>
      <c r="G895" s="1">
        <f t="shared" si="148"/>
        <v>39985</v>
      </c>
      <c r="H895" s="1">
        <f t="shared" si="149"/>
        <v>39984</v>
      </c>
      <c r="I895" s="2">
        <f t="shared" si="150"/>
        <v>69.239999999999995</v>
      </c>
      <c r="J895">
        <f t="shared" si="144"/>
        <v>0</v>
      </c>
      <c r="K895" s="2">
        <f t="shared" si="146"/>
        <v>0</v>
      </c>
      <c r="L895" s="2">
        <f t="shared" si="151"/>
        <v>0</v>
      </c>
      <c r="M895" s="2">
        <f t="shared" si="152"/>
        <v>1</v>
      </c>
      <c r="N895">
        <f t="shared" si="153"/>
        <v>0.93438471810293289</v>
      </c>
    </row>
    <row r="896" spans="1:14" x14ac:dyDescent="0.3">
      <c r="A896" s="1">
        <v>39995</v>
      </c>
      <c r="B896">
        <v>69.31</v>
      </c>
      <c r="D896">
        <f t="shared" si="143"/>
        <v>3</v>
      </c>
      <c r="E896" s="1">
        <f t="shared" si="145"/>
        <v>39988</v>
      </c>
      <c r="F896" s="1">
        <f t="shared" si="147"/>
        <v>39987</v>
      </c>
      <c r="G896" s="1">
        <f t="shared" si="148"/>
        <v>39986</v>
      </c>
      <c r="H896" s="1">
        <f t="shared" si="149"/>
        <v>39985</v>
      </c>
      <c r="I896" s="2">
        <f t="shared" si="150"/>
        <v>68.67</v>
      </c>
      <c r="J896">
        <f t="shared" si="144"/>
        <v>0</v>
      </c>
      <c r="K896" s="2">
        <f t="shared" si="146"/>
        <v>0</v>
      </c>
      <c r="L896" s="2">
        <f t="shared" si="151"/>
        <v>0</v>
      </c>
      <c r="M896" s="2">
        <f t="shared" si="152"/>
        <v>1</v>
      </c>
      <c r="N896">
        <f t="shared" si="153"/>
        <v>0.92767732973083517</v>
      </c>
    </row>
    <row r="897" spans="1:14" x14ac:dyDescent="0.3">
      <c r="A897" s="1">
        <v>39996</v>
      </c>
      <c r="B897">
        <v>66.73</v>
      </c>
      <c r="D897">
        <f t="shared" si="143"/>
        <v>4</v>
      </c>
      <c r="E897" s="1">
        <f t="shared" si="145"/>
        <v>39989</v>
      </c>
      <c r="F897" s="1">
        <f t="shared" si="147"/>
        <v>39988</v>
      </c>
      <c r="G897" s="1">
        <f t="shared" si="148"/>
        <v>39987</v>
      </c>
      <c r="H897" s="1">
        <f t="shared" si="149"/>
        <v>39986</v>
      </c>
      <c r="I897" s="2">
        <f t="shared" si="150"/>
        <v>70.23</v>
      </c>
      <c r="J897">
        <f t="shared" si="144"/>
        <v>0</v>
      </c>
      <c r="K897" s="2">
        <f t="shared" si="146"/>
        <v>0</v>
      </c>
      <c r="L897" s="2">
        <f t="shared" si="151"/>
        <v>0</v>
      </c>
      <c r="M897" s="2">
        <f t="shared" si="152"/>
        <v>1</v>
      </c>
      <c r="N897">
        <f t="shared" si="153"/>
        <v>-5.1120943255413955</v>
      </c>
    </row>
    <row r="898" spans="1:14" x14ac:dyDescent="0.3">
      <c r="A898" s="1">
        <v>40000</v>
      </c>
      <c r="B898">
        <v>64.05</v>
      </c>
      <c r="D898">
        <f t="shared" ref="D898:D961" si="154">WEEKDAY(A898,2)</f>
        <v>1</v>
      </c>
      <c r="E898" s="1">
        <f t="shared" si="145"/>
        <v>39993</v>
      </c>
      <c r="F898" s="1">
        <f t="shared" si="147"/>
        <v>39992</v>
      </c>
      <c r="G898" s="1">
        <f t="shared" si="148"/>
        <v>39991</v>
      </c>
      <c r="H898" s="1">
        <f t="shared" si="149"/>
        <v>39990</v>
      </c>
      <c r="I898" s="2">
        <f t="shared" si="150"/>
        <v>71.489999999999995</v>
      </c>
      <c r="J898">
        <f t="shared" si="144"/>
        <v>0</v>
      </c>
      <c r="K898" s="2">
        <f t="shared" si="146"/>
        <v>0</v>
      </c>
      <c r="L898" s="2">
        <f t="shared" si="151"/>
        <v>0</v>
      </c>
      <c r="M898" s="2">
        <f t="shared" si="152"/>
        <v>1</v>
      </c>
      <c r="N898">
        <f t="shared" si="153"/>
        <v>-10.989355143601722</v>
      </c>
    </row>
    <row r="899" spans="1:14" x14ac:dyDescent="0.3">
      <c r="A899" s="1">
        <v>40001</v>
      </c>
      <c r="B899">
        <v>62.93</v>
      </c>
      <c r="D899">
        <f t="shared" si="154"/>
        <v>2</v>
      </c>
      <c r="E899" s="1">
        <f t="shared" si="145"/>
        <v>39994</v>
      </c>
      <c r="F899" s="1">
        <f t="shared" si="147"/>
        <v>39993</v>
      </c>
      <c r="G899" s="1">
        <f t="shared" si="148"/>
        <v>39992</v>
      </c>
      <c r="H899" s="1">
        <f t="shared" si="149"/>
        <v>39991</v>
      </c>
      <c r="I899" s="2">
        <f t="shared" si="150"/>
        <v>69.89</v>
      </c>
      <c r="J899">
        <f t="shared" ref="J899:J962" si="155">C898</f>
        <v>0</v>
      </c>
      <c r="K899" s="2">
        <f t="shared" si="146"/>
        <v>0</v>
      </c>
      <c r="L899" s="2">
        <f t="shared" si="151"/>
        <v>0</v>
      </c>
      <c r="M899" s="2">
        <f t="shared" si="152"/>
        <v>1</v>
      </c>
      <c r="N899">
        <f t="shared" si="153"/>
        <v>-10.489957995019541</v>
      </c>
    </row>
    <row r="900" spans="1:14" x14ac:dyDescent="0.3">
      <c r="A900" s="1">
        <v>40002</v>
      </c>
      <c r="B900">
        <v>60.14</v>
      </c>
      <c r="D900">
        <f t="shared" si="154"/>
        <v>3</v>
      </c>
      <c r="E900" s="1">
        <f t="shared" si="145"/>
        <v>39995</v>
      </c>
      <c r="F900" s="1">
        <f t="shared" si="147"/>
        <v>39994</v>
      </c>
      <c r="G900" s="1">
        <f t="shared" si="148"/>
        <v>39993</v>
      </c>
      <c r="H900" s="1">
        <f t="shared" si="149"/>
        <v>39992</v>
      </c>
      <c r="I900" s="2">
        <f t="shared" si="150"/>
        <v>69.31</v>
      </c>
      <c r="J900">
        <f t="shared" si="155"/>
        <v>0</v>
      </c>
      <c r="K900" s="2">
        <f t="shared" si="146"/>
        <v>0</v>
      </c>
      <c r="L900" s="2">
        <f t="shared" si="151"/>
        <v>0</v>
      </c>
      <c r="M900" s="2">
        <f t="shared" si="152"/>
        <v>1</v>
      </c>
      <c r="N900">
        <f t="shared" si="153"/>
        <v>-14.191401836951034</v>
      </c>
    </row>
    <row r="901" spans="1:14" x14ac:dyDescent="0.3">
      <c r="A901" s="1">
        <v>40003</v>
      </c>
      <c r="B901">
        <v>60.41</v>
      </c>
      <c r="C901">
        <v>61.49</v>
      </c>
      <c r="D901">
        <f t="shared" si="154"/>
        <v>4</v>
      </c>
      <c r="E901" s="1">
        <f t="shared" si="145"/>
        <v>39996</v>
      </c>
      <c r="F901" s="1">
        <f t="shared" si="147"/>
        <v>39995</v>
      </c>
      <c r="G901" s="1">
        <f t="shared" si="148"/>
        <v>39994</v>
      </c>
      <c r="H901" s="1">
        <f t="shared" si="149"/>
        <v>39993</v>
      </c>
      <c r="I901" s="2">
        <f t="shared" si="150"/>
        <v>66.73</v>
      </c>
      <c r="J901">
        <f t="shared" si="155"/>
        <v>0</v>
      </c>
      <c r="K901" s="2">
        <f t="shared" si="146"/>
        <v>0</v>
      </c>
      <c r="L901" s="2">
        <f t="shared" si="151"/>
        <v>0</v>
      </c>
      <c r="M901" s="2">
        <f t="shared" si="152"/>
        <v>1</v>
      </c>
      <c r="N901">
        <f t="shared" si="153"/>
        <v>-9.9499972764865419</v>
      </c>
    </row>
    <row r="902" spans="1:14" x14ac:dyDescent="0.3">
      <c r="A902" s="1">
        <v>40004</v>
      </c>
      <c r="B902">
        <v>60.88</v>
      </c>
      <c r="D902">
        <f t="shared" si="154"/>
        <v>5</v>
      </c>
      <c r="E902" s="1">
        <f t="shared" si="145"/>
        <v>39997</v>
      </c>
      <c r="F902" s="1">
        <f t="shared" si="147"/>
        <v>39996</v>
      </c>
      <c r="G902" s="1">
        <f t="shared" si="148"/>
        <v>39995</v>
      </c>
      <c r="H902" s="1">
        <f t="shared" si="149"/>
        <v>39994</v>
      </c>
      <c r="I902" s="2">
        <f t="shared" si="150"/>
        <v>66.73</v>
      </c>
      <c r="J902">
        <f t="shared" si="155"/>
        <v>61.49</v>
      </c>
      <c r="K902" s="2">
        <f t="shared" si="146"/>
        <v>61.49</v>
      </c>
      <c r="L902" s="2">
        <f t="shared" si="151"/>
        <v>60.41</v>
      </c>
      <c r="M902" s="2">
        <f t="shared" si="152"/>
        <v>0.98243616848268001</v>
      </c>
      <c r="N902">
        <f t="shared" si="153"/>
        <v>-10.946981917681329</v>
      </c>
    </row>
    <row r="903" spans="1:14" x14ac:dyDescent="0.3">
      <c r="A903" s="1">
        <v>40007</v>
      </c>
      <c r="B903">
        <v>60.56</v>
      </c>
      <c r="D903">
        <f t="shared" si="154"/>
        <v>1</v>
      </c>
      <c r="E903" s="1">
        <f t="shared" ref="E903:E966" si="156">A903-7</f>
        <v>40000</v>
      </c>
      <c r="F903" s="1">
        <f t="shared" si="147"/>
        <v>39999</v>
      </c>
      <c r="G903" s="1">
        <f t="shared" si="148"/>
        <v>39998</v>
      </c>
      <c r="H903" s="1">
        <f t="shared" si="149"/>
        <v>39997</v>
      </c>
      <c r="I903" s="2">
        <f t="shared" si="150"/>
        <v>64.05</v>
      </c>
      <c r="J903">
        <f t="shared" si="155"/>
        <v>0</v>
      </c>
      <c r="K903" s="2">
        <f t="shared" ref="K903:K966" si="157">SUMIFS($J$2:$J$3507,$A$2:$A$3507,"&gt;"&amp;E903,$A$2:$A$3507,"&lt;="&amp;A903)</f>
        <v>61.49</v>
      </c>
      <c r="L903" s="2">
        <f t="shared" si="151"/>
        <v>60.41</v>
      </c>
      <c r="M903" s="2">
        <f t="shared" si="152"/>
        <v>0.98243616848268001</v>
      </c>
      <c r="N903">
        <f t="shared" si="153"/>
        <v>-7.3749325028278383</v>
      </c>
    </row>
    <row r="904" spans="1:14" x14ac:dyDescent="0.3">
      <c r="A904" s="1">
        <v>40008</v>
      </c>
      <c r="B904">
        <v>60.39</v>
      </c>
      <c r="D904">
        <f t="shared" si="154"/>
        <v>2</v>
      </c>
      <c r="E904" s="1">
        <f t="shared" si="156"/>
        <v>40001</v>
      </c>
      <c r="F904" s="1">
        <f t="shared" ref="F904:F967" si="158">E904-1</f>
        <v>40000</v>
      </c>
      <c r="G904" s="1">
        <f t="shared" ref="G904:G967" si="159">E904-2</f>
        <v>39999</v>
      </c>
      <c r="H904" s="1">
        <f t="shared" ref="H904:H967" si="160">E904-3</f>
        <v>39998</v>
      </c>
      <c r="I904" s="2">
        <f t="shared" ref="I904:I967" si="161">IF(SUMIFS($B$2:$B$3507,$A$2:$A$3507,"="&amp;E904)=0,IF(SUMIFS($B$2:$B$3507,$A$2:$A$3507,"="&amp;F904)=0,IF(SUMIFS($B$2:$B$3507,$A$2:$A$3507,"="&amp;G904)=0,SUMIFS($B$2:$B$3507,$A$2:$A$3507,"="&amp;H904),SUMIFS($B$2:$B$3507,$A$2:$A$3507,"="&amp;G904)),SUMIFS($B$2:$B$3507,$A$2:$A$3507,"="&amp;F904)),SUMIFS($B$2:$B$3507,$A$2:$A$3507,"="&amp;E904))</f>
        <v>62.93</v>
      </c>
      <c r="J904">
        <f t="shared" si="155"/>
        <v>0</v>
      </c>
      <c r="K904" s="2">
        <f t="shared" si="157"/>
        <v>61.49</v>
      </c>
      <c r="L904" s="2">
        <f t="shared" ref="L904:L967" si="162">IF(K904&lt;&gt;0,LOOKUP(K904,C898:C904,B898:B904),0)</f>
        <v>60.41</v>
      </c>
      <c r="M904" s="2">
        <f t="shared" si="152"/>
        <v>0.98243616848268001</v>
      </c>
      <c r="N904">
        <f t="shared" si="153"/>
        <v>-5.8919375033760986</v>
      </c>
    </row>
    <row r="905" spans="1:14" x14ac:dyDescent="0.3">
      <c r="A905" s="1">
        <v>40009</v>
      </c>
      <c r="B905">
        <v>62.58</v>
      </c>
      <c r="D905">
        <f t="shared" si="154"/>
        <v>3</v>
      </c>
      <c r="E905" s="1">
        <f t="shared" si="156"/>
        <v>40002</v>
      </c>
      <c r="F905" s="1">
        <f t="shared" si="158"/>
        <v>40001</v>
      </c>
      <c r="G905" s="1">
        <f t="shared" si="159"/>
        <v>40000</v>
      </c>
      <c r="H905" s="1">
        <f t="shared" si="160"/>
        <v>39999</v>
      </c>
      <c r="I905" s="2">
        <f t="shared" si="161"/>
        <v>60.14</v>
      </c>
      <c r="J905">
        <f t="shared" si="155"/>
        <v>0</v>
      </c>
      <c r="K905" s="2">
        <f t="shared" si="157"/>
        <v>61.49</v>
      </c>
      <c r="L905" s="2">
        <f t="shared" si="162"/>
        <v>60.41</v>
      </c>
      <c r="M905" s="2">
        <f t="shared" ref="M905:M968" si="163">IF(K905&lt;&gt;0,L905/K905,1)</f>
        <v>0.98243616848268001</v>
      </c>
      <c r="N905">
        <f t="shared" ref="N905:N968" si="164">LN(B905*M905/I905)*100</f>
        <v>2.2050654865624448</v>
      </c>
    </row>
    <row r="906" spans="1:14" x14ac:dyDescent="0.3">
      <c r="A906" s="1">
        <v>40010</v>
      </c>
      <c r="B906">
        <v>63.06</v>
      </c>
      <c r="D906">
        <f t="shared" si="154"/>
        <v>4</v>
      </c>
      <c r="E906" s="1">
        <f t="shared" si="156"/>
        <v>40003</v>
      </c>
      <c r="F906" s="1">
        <f t="shared" si="158"/>
        <v>40002</v>
      </c>
      <c r="G906" s="1">
        <f t="shared" si="159"/>
        <v>40001</v>
      </c>
      <c r="H906" s="1">
        <f t="shared" si="160"/>
        <v>40000</v>
      </c>
      <c r="I906" s="2">
        <f t="shared" si="161"/>
        <v>60.41</v>
      </c>
      <c r="J906">
        <f t="shared" si="155"/>
        <v>0</v>
      </c>
      <c r="K906" s="2">
        <f t="shared" si="157"/>
        <v>61.49</v>
      </c>
      <c r="L906" s="2">
        <f t="shared" si="162"/>
        <v>60.41</v>
      </c>
      <c r="M906" s="2">
        <f t="shared" si="163"/>
        <v>0.98243616848268001</v>
      </c>
      <c r="N906">
        <f t="shared" si="164"/>
        <v>2.5212094151536437</v>
      </c>
    </row>
    <row r="907" spans="1:14" x14ac:dyDescent="0.3">
      <c r="A907" s="1">
        <v>40011</v>
      </c>
      <c r="B907">
        <v>64.58</v>
      </c>
      <c r="D907">
        <f t="shared" si="154"/>
        <v>5</v>
      </c>
      <c r="E907" s="1">
        <f t="shared" si="156"/>
        <v>40004</v>
      </c>
      <c r="F907" s="1">
        <f t="shared" si="158"/>
        <v>40003</v>
      </c>
      <c r="G907" s="1">
        <f t="shared" si="159"/>
        <v>40002</v>
      </c>
      <c r="H907" s="1">
        <f t="shared" si="160"/>
        <v>40001</v>
      </c>
      <c r="I907" s="2">
        <f t="shared" si="161"/>
        <v>60.88</v>
      </c>
      <c r="J907">
        <f t="shared" si="155"/>
        <v>0</v>
      </c>
      <c r="K907" s="2">
        <f t="shared" si="157"/>
        <v>0</v>
      </c>
      <c r="L907" s="2">
        <f t="shared" si="162"/>
        <v>0</v>
      </c>
      <c r="M907" s="2">
        <f t="shared" si="163"/>
        <v>1</v>
      </c>
      <c r="N907">
        <f t="shared" si="164"/>
        <v>5.9000051776698754</v>
      </c>
    </row>
    <row r="908" spans="1:14" x14ac:dyDescent="0.3">
      <c r="A908" s="1">
        <v>40014</v>
      </c>
      <c r="B908">
        <v>65.290000000000006</v>
      </c>
      <c r="D908">
        <f t="shared" si="154"/>
        <v>1</v>
      </c>
      <c r="E908" s="1">
        <f t="shared" si="156"/>
        <v>40007</v>
      </c>
      <c r="F908" s="1">
        <f t="shared" si="158"/>
        <v>40006</v>
      </c>
      <c r="G908" s="1">
        <f t="shared" si="159"/>
        <v>40005</v>
      </c>
      <c r="H908" s="1">
        <f t="shared" si="160"/>
        <v>40004</v>
      </c>
      <c r="I908" s="2">
        <f t="shared" si="161"/>
        <v>60.56</v>
      </c>
      <c r="J908">
        <f t="shared" si="155"/>
        <v>0</v>
      </c>
      <c r="K908" s="2">
        <f t="shared" si="157"/>
        <v>0</v>
      </c>
      <c r="L908" s="2">
        <f t="shared" si="162"/>
        <v>0</v>
      </c>
      <c r="M908" s="2">
        <f t="shared" si="163"/>
        <v>1</v>
      </c>
      <c r="N908">
        <f t="shared" si="164"/>
        <v>7.5204276069348746</v>
      </c>
    </row>
    <row r="909" spans="1:14" x14ac:dyDescent="0.3">
      <c r="A909" s="1">
        <v>40015</v>
      </c>
      <c r="B909">
        <v>65.61</v>
      </c>
      <c r="D909">
        <f t="shared" si="154"/>
        <v>2</v>
      </c>
      <c r="E909" s="1">
        <f t="shared" si="156"/>
        <v>40008</v>
      </c>
      <c r="F909" s="1">
        <f t="shared" si="158"/>
        <v>40007</v>
      </c>
      <c r="G909" s="1">
        <f t="shared" si="159"/>
        <v>40006</v>
      </c>
      <c r="H909" s="1">
        <f t="shared" si="160"/>
        <v>40005</v>
      </c>
      <c r="I909" s="2">
        <f t="shared" si="161"/>
        <v>60.39</v>
      </c>
      <c r="J909">
        <f t="shared" si="155"/>
        <v>0</v>
      </c>
      <c r="K909" s="2">
        <f t="shared" si="157"/>
        <v>0</v>
      </c>
      <c r="L909" s="2">
        <f t="shared" si="162"/>
        <v>0</v>
      </c>
      <c r="M909" s="2">
        <f t="shared" si="163"/>
        <v>1</v>
      </c>
      <c r="N909">
        <f t="shared" si="164"/>
        <v>8.2904595036976261</v>
      </c>
    </row>
    <row r="910" spans="1:14" x14ac:dyDescent="0.3">
      <c r="A910" s="1">
        <v>40016</v>
      </c>
      <c r="B910">
        <v>65.400000000000006</v>
      </c>
      <c r="D910">
        <f t="shared" si="154"/>
        <v>3</v>
      </c>
      <c r="E910" s="1">
        <f t="shared" si="156"/>
        <v>40009</v>
      </c>
      <c r="F910" s="1">
        <f t="shared" si="158"/>
        <v>40008</v>
      </c>
      <c r="G910" s="1">
        <f t="shared" si="159"/>
        <v>40007</v>
      </c>
      <c r="H910" s="1">
        <f t="shared" si="160"/>
        <v>40006</v>
      </c>
      <c r="I910" s="2">
        <f t="shared" si="161"/>
        <v>62.58</v>
      </c>
      <c r="J910">
        <f t="shared" si="155"/>
        <v>0</v>
      </c>
      <c r="K910" s="2">
        <f t="shared" si="157"/>
        <v>0</v>
      </c>
      <c r="L910" s="2">
        <f t="shared" si="162"/>
        <v>0</v>
      </c>
      <c r="M910" s="2">
        <f t="shared" si="163"/>
        <v>1</v>
      </c>
      <c r="N910">
        <f t="shared" si="164"/>
        <v>4.4076520222416953</v>
      </c>
    </row>
    <row r="911" spans="1:14" x14ac:dyDescent="0.3">
      <c r="A911" s="1">
        <v>40017</v>
      </c>
      <c r="B911">
        <v>67.16</v>
      </c>
      <c r="D911">
        <f t="shared" si="154"/>
        <v>4</v>
      </c>
      <c r="E911" s="1">
        <f t="shared" si="156"/>
        <v>40010</v>
      </c>
      <c r="F911" s="1">
        <f t="shared" si="158"/>
        <v>40009</v>
      </c>
      <c r="G911" s="1">
        <f t="shared" si="159"/>
        <v>40008</v>
      </c>
      <c r="H911" s="1">
        <f t="shared" si="160"/>
        <v>40007</v>
      </c>
      <c r="I911" s="2">
        <f t="shared" si="161"/>
        <v>63.06</v>
      </c>
      <c r="J911">
        <f t="shared" si="155"/>
        <v>0</v>
      </c>
      <c r="K911" s="2">
        <f t="shared" si="157"/>
        <v>0</v>
      </c>
      <c r="L911" s="2">
        <f t="shared" si="162"/>
        <v>0</v>
      </c>
      <c r="M911" s="2">
        <f t="shared" si="163"/>
        <v>1</v>
      </c>
      <c r="N911">
        <f t="shared" si="164"/>
        <v>6.2991178092425244</v>
      </c>
    </row>
    <row r="912" spans="1:14" x14ac:dyDescent="0.3">
      <c r="A912" s="1">
        <v>40018</v>
      </c>
      <c r="B912">
        <v>68.05</v>
      </c>
      <c r="D912">
        <f t="shared" si="154"/>
        <v>5</v>
      </c>
      <c r="E912" s="1">
        <f t="shared" si="156"/>
        <v>40011</v>
      </c>
      <c r="F912" s="1">
        <f t="shared" si="158"/>
        <v>40010</v>
      </c>
      <c r="G912" s="1">
        <f t="shared" si="159"/>
        <v>40009</v>
      </c>
      <c r="H912" s="1">
        <f t="shared" si="160"/>
        <v>40008</v>
      </c>
      <c r="I912" s="2">
        <f t="shared" si="161"/>
        <v>64.58</v>
      </c>
      <c r="J912">
        <f t="shared" si="155"/>
        <v>0</v>
      </c>
      <c r="K912" s="2">
        <f t="shared" si="157"/>
        <v>0</v>
      </c>
      <c r="L912" s="2">
        <f t="shared" si="162"/>
        <v>0</v>
      </c>
      <c r="M912" s="2">
        <f t="shared" si="163"/>
        <v>1</v>
      </c>
      <c r="N912">
        <f t="shared" si="164"/>
        <v>5.2337963767345981</v>
      </c>
    </row>
    <row r="913" spans="1:14" x14ac:dyDescent="0.3">
      <c r="A913" s="1">
        <v>40021</v>
      </c>
      <c r="B913">
        <v>68.38</v>
      </c>
      <c r="D913">
        <f t="shared" si="154"/>
        <v>1</v>
      </c>
      <c r="E913" s="1">
        <f t="shared" si="156"/>
        <v>40014</v>
      </c>
      <c r="F913" s="1">
        <f t="shared" si="158"/>
        <v>40013</v>
      </c>
      <c r="G913" s="1">
        <f t="shared" si="159"/>
        <v>40012</v>
      </c>
      <c r="H913" s="1">
        <f t="shared" si="160"/>
        <v>40011</v>
      </c>
      <c r="I913" s="2">
        <f t="shared" si="161"/>
        <v>65.290000000000006</v>
      </c>
      <c r="J913">
        <f t="shared" si="155"/>
        <v>0</v>
      </c>
      <c r="K913" s="2">
        <f t="shared" si="157"/>
        <v>0</v>
      </c>
      <c r="L913" s="2">
        <f t="shared" si="162"/>
        <v>0</v>
      </c>
      <c r="M913" s="2">
        <f t="shared" si="163"/>
        <v>1</v>
      </c>
      <c r="N913">
        <f t="shared" si="164"/>
        <v>4.6241499012612923</v>
      </c>
    </row>
    <row r="914" spans="1:14" x14ac:dyDescent="0.3">
      <c r="A914" s="1">
        <v>40022</v>
      </c>
      <c r="B914">
        <v>67.23</v>
      </c>
      <c r="D914">
        <f t="shared" si="154"/>
        <v>2</v>
      </c>
      <c r="E914" s="1">
        <f t="shared" si="156"/>
        <v>40015</v>
      </c>
      <c r="F914" s="1">
        <f t="shared" si="158"/>
        <v>40014</v>
      </c>
      <c r="G914" s="1">
        <f t="shared" si="159"/>
        <v>40013</v>
      </c>
      <c r="H914" s="1">
        <f t="shared" si="160"/>
        <v>40012</v>
      </c>
      <c r="I914" s="2">
        <f t="shared" si="161"/>
        <v>65.61</v>
      </c>
      <c r="J914">
        <f t="shared" si="155"/>
        <v>0</v>
      </c>
      <c r="K914" s="2">
        <f t="shared" si="157"/>
        <v>0</v>
      </c>
      <c r="L914" s="2">
        <f t="shared" si="162"/>
        <v>0</v>
      </c>
      <c r="M914" s="2">
        <f t="shared" si="163"/>
        <v>1</v>
      </c>
      <c r="N914">
        <f t="shared" si="164"/>
        <v>2.4391453124159264</v>
      </c>
    </row>
    <row r="915" spans="1:14" x14ac:dyDescent="0.3">
      <c r="A915" s="1">
        <v>40023</v>
      </c>
      <c r="B915">
        <v>63.35</v>
      </c>
      <c r="D915">
        <f t="shared" si="154"/>
        <v>3</v>
      </c>
      <c r="E915" s="1">
        <f t="shared" si="156"/>
        <v>40016</v>
      </c>
      <c r="F915" s="1">
        <f t="shared" si="158"/>
        <v>40015</v>
      </c>
      <c r="G915" s="1">
        <f t="shared" si="159"/>
        <v>40014</v>
      </c>
      <c r="H915" s="1">
        <f t="shared" si="160"/>
        <v>40013</v>
      </c>
      <c r="I915" s="2">
        <f t="shared" si="161"/>
        <v>65.400000000000006</v>
      </c>
      <c r="J915">
        <f t="shared" si="155"/>
        <v>0</v>
      </c>
      <c r="K915" s="2">
        <f t="shared" si="157"/>
        <v>0</v>
      </c>
      <c r="L915" s="2">
        <f t="shared" si="162"/>
        <v>0</v>
      </c>
      <c r="M915" s="2">
        <f t="shared" si="163"/>
        <v>1</v>
      </c>
      <c r="N915">
        <f t="shared" si="164"/>
        <v>-3.1847351696005015</v>
      </c>
    </row>
    <row r="916" spans="1:14" x14ac:dyDescent="0.3">
      <c r="A916" s="1">
        <v>40024</v>
      </c>
      <c r="B916">
        <v>66.94</v>
      </c>
      <c r="D916">
        <f t="shared" si="154"/>
        <v>4</v>
      </c>
      <c r="E916" s="1">
        <f t="shared" si="156"/>
        <v>40017</v>
      </c>
      <c r="F916" s="1">
        <f t="shared" si="158"/>
        <v>40016</v>
      </c>
      <c r="G916" s="1">
        <f t="shared" si="159"/>
        <v>40015</v>
      </c>
      <c r="H916" s="1">
        <f t="shared" si="160"/>
        <v>40014</v>
      </c>
      <c r="I916" s="2">
        <f t="shared" si="161"/>
        <v>67.16</v>
      </c>
      <c r="J916">
        <f t="shared" si="155"/>
        <v>0</v>
      </c>
      <c r="K916" s="2">
        <f t="shared" si="157"/>
        <v>0</v>
      </c>
      <c r="L916" s="2">
        <f t="shared" si="162"/>
        <v>0</v>
      </c>
      <c r="M916" s="2">
        <f t="shared" si="163"/>
        <v>1</v>
      </c>
      <c r="N916">
        <f t="shared" si="164"/>
        <v>-0.32811364261595033</v>
      </c>
    </row>
    <row r="917" spans="1:14" x14ac:dyDescent="0.3">
      <c r="A917" s="1">
        <v>40025</v>
      </c>
      <c r="B917">
        <v>69.45</v>
      </c>
      <c r="D917">
        <f t="shared" si="154"/>
        <v>5</v>
      </c>
      <c r="E917" s="1">
        <f t="shared" si="156"/>
        <v>40018</v>
      </c>
      <c r="F917" s="1">
        <f t="shared" si="158"/>
        <v>40017</v>
      </c>
      <c r="G917" s="1">
        <f t="shared" si="159"/>
        <v>40016</v>
      </c>
      <c r="H917" s="1">
        <f t="shared" si="160"/>
        <v>40015</v>
      </c>
      <c r="I917" s="2">
        <f t="shared" si="161"/>
        <v>68.05</v>
      </c>
      <c r="J917">
        <f t="shared" si="155"/>
        <v>0</v>
      </c>
      <c r="K917" s="2">
        <f t="shared" si="157"/>
        <v>0</v>
      </c>
      <c r="L917" s="2">
        <f t="shared" si="162"/>
        <v>0</v>
      </c>
      <c r="M917" s="2">
        <f t="shared" si="163"/>
        <v>1</v>
      </c>
      <c r="N917">
        <f t="shared" si="164"/>
        <v>2.036434010287782</v>
      </c>
    </row>
    <row r="918" spans="1:14" x14ac:dyDescent="0.3">
      <c r="A918" s="1">
        <v>40028</v>
      </c>
      <c r="B918">
        <v>71.58</v>
      </c>
      <c r="D918">
        <f t="shared" si="154"/>
        <v>1</v>
      </c>
      <c r="E918" s="1">
        <f t="shared" si="156"/>
        <v>40021</v>
      </c>
      <c r="F918" s="1">
        <f t="shared" si="158"/>
        <v>40020</v>
      </c>
      <c r="G918" s="1">
        <f t="shared" si="159"/>
        <v>40019</v>
      </c>
      <c r="H918" s="1">
        <f t="shared" si="160"/>
        <v>40018</v>
      </c>
      <c r="I918" s="2">
        <f t="shared" si="161"/>
        <v>68.38</v>
      </c>
      <c r="J918">
        <f t="shared" si="155"/>
        <v>0</v>
      </c>
      <c r="K918" s="2">
        <f t="shared" si="157"/>
        <v>0</v>
      </c>
      <c r="L918" s="2">
        <f t="shared" si="162"/>
        <v>0</v>
      </c>
      <c r="M918" s="2">
        <f t="shared" si="163"/>
        <v>1</v>
      </c>
      <c r="N918">
        <f t="shared" si="164"/>
        <v>4.5735321126724493</v>
      </c>
    </row>
    <row r="919" spans="1:14" x14ac:dyDescent="0.3">
      <c r="A919" s="1">
        <v>40029</v>
      </c>
      <c r="B919">
        <v>71.42</v>
      </c>
      <c r="D919">
        <f t="shared" si="154"/>
        <v>2</v>
      </c>
      <c r="E919" s="1">
        <f t="shared" si="156"/>
        <v>40022</v>
      </c>
      <c r="F919" s="1">
        <f t="shared" si="158"/>
        <v>40021</v>
      </c>
      <c r="G919" s="1">
        <f t="shared" si="159"/>
        <v>40020</v>
      </c>
      <c r="H919" s="1">
        <f t="shared" si="160"/>
        <v>40019</v>
      </c>
      <c r="I919" s="2">
        <f t="shared" si="161"/>
        <v>67.23</v>
      </c>
      <c r="J919">
        <f t="shared" si="155"/>
        <v>0</v>
      </c>
      <c r="K919" s="2">
        <f t="shared" si="157"/>
        <v>0</v>
      </c>
      <c r="L919" s="2">
        <f t="shared" si="162"/>
        <v>0</v>
      </c>
      <c r="M919" s="2">
        <f t="shared" si="163"/>
        <v>1</v>
      </c>
      <c r="N919">
        <f t="shared" si="164"/>
        <v>6.0458365685356936</v>
      </c>
    </row>
    <row r="920" spans="1:14" x14ac:dyDescent="0.3">
      <c r="A920" s="1">
        <v>40030</v>
      </c>
      <c r="B920">
        <v>71.97</v>
      </c>
      <c r="D920">
        <f t="shared" si="154"/>
        <v>3</v>
      </c>
      <c r="E920" s="1">
        <f t="shared" si="156"/>
        <v>40023</v>
      </c>
      <c r="F920" s="1">
        <f t="shared" si="158"/>
        <v>40022</v>
      </c>
      <c r="G920" s="1">
        <f t="shared" si="159"/>
        <v>40021</v>
      </c>
      <c r="H920" s="1">
        <f t="shared" si="160"/>
        <v>40020</v>
      </c>
      <c r="I920" s="2">
        <f t="shared" si="161"/>
        <v>63.35</v>
      </c>
      <c r="J920">
        <f t="shared" si="155"/>
        <v>0</v>
      </c>
      <c r="K920" s="2">
        <f t="shared" si="157"/>
        <v>0</v>
      </c>
      <c r="L920" s="2">
        <f t="shared" si="162"/>
        <v>0</v>
      </c>
      <c r="M920" s="2">
        <f t="shared" si="163"/>
        <v>1</v>
      </c>
      <c r="N920">
        <f t="shared" si="164"/>
        <v>12.757445875256474</v>
      </c>
    </row>
    <row r="921" spans="1:14" x14ac:dyDescent="0.3">
      <c r="A921" s="1">
        <v>40031</v>
      </c>
      <c r="B921">
        <v>71.94</v>
      </c>
      <c r="D921">
        <f t="shared" si="154"/>
        <v>4</v>
      </c>
      <c r="E921" s="1">
        <f t="shared" si="156"/>
        <v>40024</v>
      </c>
      <c r="F921" s="1">
        <f t="shared" si="158"/>
        <v>40023</v>
      </c>
      <c r="G921" s="1">
        <f t="shared" si="159"/>
        <v>40022</v>
      </c>
      <c r="H921" s="1">
        <f t="shared" si="160"/>
        <v>40021</v>
      </c>
      <c r="I921" s="2">
        <f t="shared" si="161"/>
        <v>66.94</v>
      </c>
      <c r="J921">
        <f t="shared" si="155"/>
        <v>0</v>
      </c>
      <c r="K921" s="2">
        <f t="shared" si="157"/>
        <v>0</v>
      </c>
      <c r="L921" s="2">
        <f t="shared" si="162"/>
        <v>0</v>
      </c>
      <c r="M921" s="2">
        <f t="shared" si="163"/>
        <v>1</v>
      </c>
      <c r="N921">
        <f t="shared" si="164"/>
        <v>7.2035742484297378</v>
      </c>
    </row>
    <row r="922" spans="1:14" x14ac:dyDescent="0.3">
      <c r="A922" s="1">
        <v>40032</v>
      </c>
      <c r="B922">
        <v>70.930000000000007</v>
      </c>
      <c r="C922">
        <v>72.78</v>
      </c>
      <c r="D922">
        <f t="shared" si="154"/>
        <v>5</v>
      </c>
      <c r="E922" s="1">
        <f t="shared" si="156"/>
        <v>40025</v>
      </c>
      <c r="F922" s="1">
        <f t="shared" si="158"/>
        <v>40024</v>
      </c>
      <c r="G922" s="1">
        <f t="shared" si="159"/>
        <v>40023</v>
      </c>
      <c r="H922" s="1">
        <f t="shared" si="160"/>
        <v>40022</v>
      </c>
      <c r="I922" s="2">
        <f t="shared" si="161"/>
        <v>69.45</v>
      </c>
      <c r="J922">
        <f t="shared" si="155"/>
        <v>0</v>
      </c>
      <c r="K922" s="2">
        <f t="shared" si="157"/>
        <v>0</v>
      </c>
      <c r="L922" s="2">
        <f t="shared" si="162"/>
        <v>0</v>
      </c>
      <c r="M922" s="2">
        <f t="shared" si="163"/>
        <v>1</v>
      </c>
      <c r="N922">
        <f t="shared" si="164"/>
        <v>2.1086406013642662</v>
      </c>
    </row>
    <row r="923" spans="1:14" x14ac:dyDescent="0.3">
      <c r="A923" s="1">
        <v>40035</v>
      </c>
      <c r="B923">
        <v>72.61</v>
      </c>
      <c r="D923">
        <f t="shared" si="154"/>
        <v>1</v>
      </c>
      <c r="E923" s="1">
        <f t="shared" si="156"/>
        <v>40028</v>
      </c>
      <c r="F923" s="1">
        <f t="shared" si="158"/>
        <v>40027</v>
      </c>
      <c r="G923" s="1">
        <f t="shared" si="159"/>
        <v>40026</v>
      </c>
      <c r="H923" s="1">
        <f t="shared" si="160"/>
        <v>40025</v>
      </c>
      <c r="I923" s="2">
        <f t="shared" si="161"/>
        <v>71.58</v>
      </c>
      <c r="J923">
        <f t="shared" si="155"/>
        <v>72.78</v>
      </c>
      <c r="K923" s="2">
        <f t="shared" si="157"/>
        <v>72.78</v>
      </c>
      <c r="L923" s="2">
        <f t="shared" si="162"/>
        <v>70.930000000000007</v>
      </c>
      <c r="M923" s="2">
        <f t="shared" si="163"/>
        <v>0.97458092882660075</v>
      </c>
      <c r="N923">
        <f t="shared" si="164"/>
        <v>-1.1460768915742678</v>
      </c>
    </row>
    <row r="924" spans="1:14" x14ac:dyDescent="0.3">
      <c r="A924" s="1">
        <v>40036</v>
      </c>
      <c r="B924">
        <v>71.349999999999994</v>
      </c>
      <c r="D924">
        <f t="shared" si="154"/>
        <v>2</v>
      </c>
      <c r="E924" s="1">
        <f t="shared" si="156"/>
        <v>40029</v>
      </c>
      <c r="F924" s="1">
        <f t="shared" si="158"/>
        <v>40028</v>
      </c>
      <c r="G924" s="1">
        <f t="shared" si="159"/>
        <v>40027</v>
      </c>
      <c r="H924" s="1">
        <f t="shared" si="160"/>
        <v>40026</v>
      </c>
      <c r="I924" s="2">
        <f t="shared" si="161"/>
        <v>71.42</v>
      </c>
      <c r="J924">
        <f t="shared" si="155"/>
        <v>0</v>
      </c>
      <c r="K924" s="2">
        <f t="shared" si="157"/>
        <v>72.78</v>
      </c>
      <c r="L924" s="2">
        <f t="shared" si="162"/>
        <v>70.930000000000007</v>
      </c>
      <c r="M924" s="2">
        <f t="shared" si="163"/>
        <v>0.97458092882660075</v>
      </c>
      <c r="N924">
        <f t="shared" si="164"/>
        <v>-2.6728315213475562</v>
      </c>
    </row>
    <row r="925" spans="1:14" x14ac:dyDescent="0.3">
      <c r="A925" s="1">
        <v>40037</v>
      </c>
      <c r="B925">
        <v>72.010000000000005</v>
      </c>
      <c r="D925">
        <f t="shared" si="154"/>
        <v>3</v>
      </c>
      <c r="E925" s="1">
        <f t="shared" si="156"/>
        <v>40030</v>
      </c>
      <c r="F925" s="1">
        <f t="shared" si="158"/>
        <v>40029</v>
      </c>
      <c r="G925" s="1">
        <f t="shared" si="159"/>
        <v>40028</v>
      </c>
      <c r="H925" s="1">
        <f t="shared" si="160"/>
        <v>40027</v>
      </c>
      <c r="I925" s="2">
        <f t="shared" si="161"/>
        <v>71.97</v>
      </c>
      <c r="J925">
        <f t="shared" si="155"/>
        <v>0</v>
      </c>
      <c r="K925" s="2">
        <f t="shared" si="157"/>
        <v>72.78</v>
      </c>
      <c r="L925" s="2">
        <f t="shared" si="162"/>
        <v>70.930000000000007</v>
      </c>
      <c r="M925" s="2">
        <f t="shared" si="163"/>
        <v>0.97458092882660075</v>
      </c>
      <c r="N925">
        <f t="shared" si="164"/>
        <v>-2.519208422895562</v>
      </c>
    </row>
    <row r="926" spans="1:14" x14ac:dyDescent="0.3">
      <c r="A926" s="1">
        <v>40038</v>
      </c>
      <c r="B926">
        <v>72.48</v>
      </c>
      <c r="D926">
        <f t="shared" si="154"/>
        <v>4</v>
      </c>
      <c r="E926" s="1">
        <f t="shared" si="156"/>
        <v>40031</v>
      </c>
      <c r="F926" s="1">
        <f t="shared" si="158"/>
        <v>40030</v>
      </c>
      <c r="G926" s="1">
        <f t="shared" si="159"/>
        <v>40029</v>
      </c>
      <c r="H926" s="1">
        <f t="shared" si="160"/>
        <v>40028</v>
      </c>
      <c r="I926" s="2">
        <f t="shared" si="161"/>
        <v>71.94</v>
      </c>
      <c r="J926">
        <f t="shared" si="155"/>
        <v>0</v>
      </c>
      <c r="K926" s="2">
        <f t="shared" si="157"/>
        <v>72.78</v>
      </c>
      <c r="L926" s="2">
        <f t="shared" si="162"/>
        <v>70.930000000000007</v>
      </c>
      <c r="M926" s="2">
        <f t="shared" si="163"/>
        <v>0.97458092882660075</v>
      </c>
      <c r="N926">
        <f t="shared" si="164"/>
        <v>-1.8269493502772305</v>
      </c>
    </row>
    <row r="927" spans="1:14" x14ac:dyDescent="0.3">
      <c r="A927" s="1">
        <v>40039</v>
      </c>
      <c r="B927">
        <v>69.599999999999994</v>
      </c>
      <c r="D927">
        <f t="shared" si="154"/>
        <v>5</v>
      </c>
      <c r="E927" s="1">
        <f t="shared" si="156"/>
        <v>40032</v>
      </c>
      <c r="F927" s="1">
        <f t="shared" si="158"/>
        <v>40031</v>
      </c>
      <c r="G927" s="1">
        <f t="shared" si="159"/>
        <v>40030</v>
      </c>
      <c r="H927" s="1">
        <f t="shared" si="160"/>
        <v>40029</v>
      </c>
      <c r="I927" s="2">
        <f t="shared" si="161"/>
        <v>70.930000000000007</v>
      </c>
      <c r="J927">
        <f t="shared" si="155"/>
        <v>0</v>
      </c>
      <c r="K927" s="2">
        <f t="shared" si="157"/>
        <v>72.78</v>
      </c>
      <c r="L927" s="2">
        <f t="shared" si="162"/>
        <v>70.930000000000007</v>
      </c>
      <c r="M927" s="2">
        <f t="shared" si="163"/>
        <v>0.97458092882660075</v>
      </c>
      <c r="N927">
        <f t="shared" si="164"/>
        <v>-4.4676624843639994</v>
      </c>
    </row>
    <row r="928" spans="1:14" x14ac:dyDescent="0.3">
      <c r="A928" s="1">
        <v>40042</v>
      </c>
      <c r="B928">
        <v>68.81</v>
      </c>
      <c r="D928">
        <f t="shared" si="154"/>
        <v>1</v>
      </c>
      <c r="E928" s="1">
        <f t="shared" si="156"/>
        <v>40035</v>
      </c>
      <c r="F928" s="1">
        <f t="shared" si="158"/>
        <v>40034</v>
      </c>
      <c r="G928" s="1">
        <f t="shared" si="159"/>
        <v>40033</v>
      </c>
      <c r="H928" s="1">
        <f t="shared" si="160"/>
        <v>40032</v>
      </c>
      <c r="I928" s="2">
        <f t="shared" si="161"/>
        <v>72.61</v>
      </c>
      <c r="J928">
        <f t="shared" si="155"/>
        <v>0</v>
      </c>
      <c r="K928" s="2">
        <f t="shared" si="157"/>
        <v>0</v>
      </c>
      <c r="L928" s="2">
        <f t="shared" si="162"/>
        <v>0</v>
      </c>
      <c r="M928" s="2">
        <f t="shared" si="163"/>
        <v>1</v>
      </c>
      <c r="N928">
        <f t="shared" si="164"/>
        <v>-5.3753570177766861</v>
      </c>
    </row>
    <row r="929" spans="1:14" x14ac:dyDescent="0.3">
      <c r="A929" s="1">
        <v>40043</v>
      </c>
      <c r="B929">
        <v>71.09</v>
      </c>
      <c r="D929">
        <f t="shared" si="154"/>
        <v>2</v>
      </c>
      <c r="E929" s="1">
        <f t="shared" si="156"/>
        <v>40036</v>
      </c>
      <c r="F929" s="1">
        <f t="shared" si="158"/>
        <v>40035</v>
      </c>
      <c r="G929" s="1">
        <f t="shared" si="159"/>
        <v>40034</v>
      </c>
      <c r="H929" s="1">
        <f t="shared" si="160"/>
        <v>40033</v>
      </c>
      <c r="I929" s="2">
        <f t="shared" si="161"/>
        <v>71.349999999999994</v>
      </c>
      <c r="J929">
        <f t="shared" si="155"/>
        <v>0</v>
      </c>
      <c r="K929" s="2">
        <f t="shared" si="157"/>
        <v>0</v>
      </c>
      <c r="L929" s="2">
        <f t="shared" si="162"/>
        <v>0</v>
      </c>
      <c r="M929" s="2">
        <f t="shared" si="163"/>
        <v>1</v>
      </c>
      <c r="N929">
        <f t="shared" si="164"/>
        <v>-0.36506639814535691</v>
      </c>
    </row>
    <row r="930" spans="1:14" x14ac:dyDescent="0.3">
      <c r="A930" s="1">
        <v>40044</v>
      </c>
      <c r="B930">
        <v>73.83</v>
      </c>
      <c r="D930">
        <f t="shared" si="154"/>
        <v>3</v>
      </c>
      <c r="E930" s="1">
        <f t="shared" si="156"/>
        <v>40037</v>
      </c>
      <c r="F930" s="1">
        <f t="shared" si="158"/>
        <v>40036</v>
      </c>
      <c r="G930" s="1">
        <f t="shared" si="159"/>
        <v>40035</v>
      </c>
      <c r="H930" s="1">
        <f t="shared" si="160"/>
        <v>40034</v>
      </c>
      <c r="I930" s="2">
        <f t="shared" si="161"/>
        <v>72.010000000000005</v>
      </c>
      <c r="J930">
        <f t="shared" si="155"/>
        <v>0</v>
      </c>
      <c r="K930" s="2">
        <f t="shared" si="157"/>
        <v>0</v>
      </c>
      <c r="L930" s="2">
        <f t="shared" si="162"/>
        <v>0</v>
      </c>
      <c r="M930" s="2">
        <f t="shared" si="163"/>
        <v>1</v>
      </c>
      <c r="N930">
        <f t="shared" si="164"/>
        <v>2.4960154810298696</v>
      </c>
    </row>
    <row r="931" spans="1:14" x14ac:dyDescent="0.3">
      <c r="A931" s="1">
        <v>40045</v>
      </c>
      <c r="B931">
        <v>72.91</v>
      </c>
      <c r="D931">
        <f t="shared" si="154"/>
        <v>4</v>
      </c>
      <c r="E931" s="1">
        <f t="shared" si="156"/>
        <v>40038</v>
      </c>
      <c r="F931" s="1">
        <f t="shared" si="158"/>
        <v>40037</v>
      </c>
      <c r="G931" s="1">
        <f t="shared" si="159"/>
        <v>40036</v>
      </c>
      <c r="H931" s="1">
        <f t="shared" si="160"/>
        <v>40035</v>
      </c>
      <c r="I931" s="2">
        <f t="shared" si="161"/>
        <v>72.48</v>
      </c>
      <c r="J931">
        <f t="shared" si="155"/>
        <v>0</v>
      </c>
      <c r="K931" s="2">
        <f t="shared" si="157"/>
        <v>0</v>
      </c>
      <c r="L931" s="2">
        <f t="shared" si="162"/>
        <v>0</v>
      </c>
      <c r="M931" s="2">
        <f t="shared" si="163"/>
        <v>1</v>
      </c>
      <c r="N931">
        <f t="shared" si="164"/>
        <v>0.59151420836149537</v>
      </c>
    </row>
    <row r="932" spans="1:14" x14ac:dyDescent="0.3">
      <c r="A932" s="1">
        <v>40046</v>
      </c>
      <c r="B932">
        <v>73.89</v>
      </c>
      <c r="D932">
        <f t="shared" si="154"/>
        <v>5</v>
      </c>
      <c r="E932" s="1">
        <f t="shared" si="156"/>
        <v>40039</v>
      </c>
      <c r="F932" s="1">
        <f t="shared" si="158"/>
        <v>40038</v>
      </c>
      <c r="G932" s="1">
        <f t="shared" si="159"/>
        <v>40037</v>
      </c>
      <c r="H932" s="1">
        <f t="shared" si="160"/>
        <v>40036</v>
      </c>
      <c r="I932" s="2">
        <f t="shared" si="161"/>
        <v>69.599999999999994</v>
      </c>
      <c r="J932">
        <f t="shared" si="155"/>
        <v>0</v>
      </c>
      <c r="K932" s="2">
        <f t="shared" si="157"/>
        <v>0</v>
      </c>
      <c r="L932" s="2">
        <f t="shared" si="162"/>
        <v>0</v>
      </c>
      <c r="M932" s="2">
        <f t="shared" si="163"/>
        <v>1</v>
      </c>
      <c r="N932">
        <f t="shared" si="164"/>
        <v>5.98129334601823</v>
      </c>
    </row>
    <row r="933" spans="1:14" x14ac:dyDescent="0.3">
      <c r="A933" s="1">
        <v>40049</v>
      </c>
      <c r="B933">
        <v>74.37</v>
      </c>
      <c r="D933">
        <f t="shared" si="154"/>
        <v>1</v>
      </c>
      <c r="E933" s="1">
        <f t="shared" si="156"/>
        <v>40042</v>
      </c>
      <c r="F933" s="1">
        <f t="shared" si="158"/>
        <v>40041</v>
      </c>
      <c r="G933" s="1">
        <f t="shared" si="159"/>
        <v>40040</v>
      </c>
      <c r="H933" s="1">
        <f t="shared" si="160"/>
        <v>40039</v>
      </c>
      <c r="I933" s="2">
        <f t="shared" si="161"/>
        <v>68.81</v>
      </c>
      <c r="J933">
        <f t="shared" si="155"/>
        <v>0</v>
      </c>
      <c r="K933" s="2">
        <f t="shared" si="157"/>
        <v>0</v>
      </c>
      <c r="L933" s="2">
        <f t="shared" si="162"/>
        <v>0</v>
      </c>
      <c r="M933" s="2">
        <f t="shared" si="163"/>
        <v>1</v>
      </c>
      <c r="N933">
        <f t="shared" si="164"/>
        <v>7.7703551500820396</v>
      </c>
    </row>
    <row r="934" spans="1:14" x14ac:dyDescent="0.3">
      <c r="A934" s="1">
        <v>40050</v>
      </c>
      <c r="B934">
        <v>72.05</v>
      </c>
      <c r="D934">
        <f t="shared" si="154"/>
        <v>2</v>
      </c>
      <c r="E934" s="1">
        <f t="shared" si="156"/>
        <v>40043</v>
      </c>
      <c r="F934" s="1">
        <f t="shared" si="158"/>
        <v>40042</v>
      </c>
      <c r="G934" s="1">
        <f t="shared" si="159"/>
        <v>40041</v>
      </c>
      <c r="H934" s="1">
        <f t="shared" si="160"/>
        <v>40040</v>
      </c>
      <c r="I934" s="2">
        <f t="shared" si="161"/>
        <v>71.09</v>
      </c>
      <c r="J934">
        <f t="shared" si="155"/>
        <v>0</v>
      </c>
      <c r="K934" s="2">
        <f t="shared" si="157"/>
        <v>0</v>
      </c>
      <c r="L934" s="2">
        <f t="shared" si="162"/>
        <v>0</v>
      </c>
      <c r="M934" s="2">
        <f t="shared" si="163"/>
        <v>1</v>
      </c>
      <c r="N934">
        <f t="shared" si="164"/>
        <v>1.341364250413926</v>
      </c>
    </row>
    <row r="935" spans="1:14" x14ac:dyDescent="0.3">
      <c r="A935" s="1">
        <v>40051</v>
      </c>
      <c r="B935">
        <v>71.430000000000007</v>
      </c>
      <c r="D935">
        <f t="shared" si="154"/>
        <v>3</v>
      </c>
      <c r="E935" s="1">
        <f t="shared" si="156"/>
        <v>40044</v>
      </c>
      <c r="F935" s="1">
        <f t="shared" si="158"/>
        <v>40043</v>
      </c>
      <c r="G935" s="1">
        <f t="shared" si="159"/>
        <v>40042</v>
      </c>
      <c r="H935" s="1">
        <f t="shared" si="160"/>
        <v>40041</v>
      </c>
      <c r="I935" s="2">
        <f t="shared" si="161"/>
        <v>73.83</v>
      </c>
      <c r="J935">
        <f t="shared" si="155"/>
        <v>0</v>
      </c>
      <c r="K935" s="2">
        <f t="shared" si="157"/>
        <v>0</v>
      </c>
      <c r="L935" s="2">
        <f t="shared" si="162"/>
        <v>0</v>
      </c>
      <c r="M935" s="2">
        <f t="shared" si="163"/>
        <v>1</v>
      </c>
      <c r="N935">
        <f t="shared" si="164"/>
        <v>-3.3047203904192974</v>
      </c>
    </row>
    <row r="936" spans="1:14" x14ac:dyDescent="0.3">
      <c r="A936" s="1">
        <v>40052</v>
      </c>
      <c r="B936">
        <v>72.489999999999995</v>
      </c>
      <c r="D936">
        <f t="shared" si="154"/>
        <v>4</v>
      </c>
      <c r="E936" s="1">
        <f t="shared" si="156"/>
        <v>40045</v>
      </c>
      <c r="F936" s="1">
        <f t="shared" si="158"/>
        <v>40044</v>
      </c>
      <c r="G936" s="1">
        <f t="shared" si="159"/>
        <v>40043</v>
      </c>
      <c r="H936" s="1">
        <f t="shared" si="160"/>
        <v>40042</v>
      </c>
      <c r="I936" s="2">
        <f t="shared" si="161"/>
        <v>72.91</v>
      </c>
      <c r="J936">
        <f t="shared" si="155"/>
        <v>0</v>
      </c>
      <c r="K936" s="2">
        <f t="shared" si="157"/>
        <v>0</v>
      </c>
      <c r="L936" s="2">
        <f t="shared" si="162"/>
        <v>0</v>
      </c>
      <c r="M936" s="2">
        <f t="shared" si="163"/>
        <v>1</v>
      </c>
      <c r="N936">
        <f t="shared" si="164"/>
        <v>-0.57771825055525883</v>
      </c>
    </row>
    <row r="937" spans="1:14" x14ac:dyDescent="0.3">
      <c r="A937" s="1">
        <v>40053</v>
      </c>
      <c r="B937">
        <v>72.739999999999995</v>
      </c>
      <c r="D937">
        <f t="shared" si="154"/>
        <v>5</v>
      </c>
      <c r="E937" s="1">
        <f t="shared" si="156"/>
        <v>40046</v>
      </c>
      <c r="F937" s="1">
        <f t="shared" si="158"/>
        <v>40045</v>
      </c>
      <c r="G937" s="1">
        <f t="shared" si="159"/>
        <v>40044</v>
      </c>
      <c r="H937" s="1">
        <f t="shared" si="160"/>
        <v>40043</v>
      </c>
      <c r="I937" s="2">
        <f t="shared" si="161"/>
        <v>73.89</v>
      </c>
      <c r="J937">
        <f t="shared" si="155"/>
        <v>0</v>
      </c>
      <c r="K937" s="2">
        <f t="shared" si="157"/>
        <v>0</v>
      </c>
      <c r="L937" s="2">
        <f t="shared" si="162"/>
        <v>0</v>
      </c>
      <c r="M937" s="2">
        <f t="shared" si="163"/>
        <v>1</v>
      </c>
      <c r="N937">
        <f t="shared" si="164"/>
        <v>-1.5686061241713365</v>
      </c>
    </row>
    <row r="938" spans="1:14" x14ac:dyDescent="0.3">
      <c r="A938" s="1">
        <v>40056</v>
      </c>
      <c r="B938">
        <v>69.959999999999994</v>
      </c>
      <c r="D938">
        <f t="shared" si="154"/>
        <v>1</v>
      </c>
      <c r="E938" s="1">
        <f t="shared" si="156"/>
        <v>40049</v>
      </c>
      <c r="F938" s="1">
        <f t="shared" si="158"/>
        <v>40048</v>
      </c>
      <c r="G938" s="1">
        <f t="shared" si="159"/>
        <v>40047</v>
      </c>
      <c r="H938" s="1">
        <f t="shared" si="160"/>
        <v>40046</v>
      </c>
      <c r="I938" s="2">
        <f t="shared" si="161"/>
        <v>74.37</v>
      </c>
      <c r="J938">
        <f t="shared" si="155"/>
        <v>0</v>
      </c>
      <c r="K938" s="2">
        <f t="shared" si="157"/>
        <v>0</v>
      </c>
      <c r="L938" s="2">
        <f t="shared" si="162"/>
        <v>0</v>
      </c>
      <c r="M938" s="2">
        <f t="shared" si="163"/>
        <v>1</v>
      </c>
      <c r="N938">
        <f t="shared" si="164"/>
        <v>-6.1128984564807682</v>
      </c>
    </row>
    <row r="939" spans="1:14" x14ac:dyDescent="0.3">
      <c r="A939" s="1">
        <v>40057</v>
      </c>
      <c r="B939">
        <v>68.05</v>
      </c>
      <c r="D939">
        <f t="shared" si="154"/>
        <v>2</v>
      </c>
      <c r="E939" s="1">
        <f t="shared" si="156"/>
        <v>40050</v>
      </c>
      <c r="F939" s="1">
        <f t="shared" si="158"/>
        <v>40049</v>
      </c>
      <c r="G939" s="1">
        <f t="shared" si="159"/>
        <v>40048</v>
      </c>
      <c r="H939" s="1">
        <f t="shared" si="160"/>
        <v>40047</v>
      </c>
      <c r="I939" s="2">
        <f t="shared" si="161"/>
        <v>72.05</v>
      </c>
      <c r="J939">
        <f t="shared" si="155"/>
        <v>0</v>
      </c>
      <c r="K939" s="2">
        <f t="shared" si="157"/>
        <v>0</v>
      </c>
      <c r="L939" s="2">
        <f t="shared" si="162"/>
        <v>0</v>
      </c>
      <c r="M939" s="2">
        <f t="shared" si="163"/>
        <v>1</v>
      </c>
      <c r="N939">
        <f t="shared" si="164"/>
        <v>-5.7117593348056026</v>
      </c>
    </row>
    <row r="940" spans="1:14" x14ac:dyDescent="0.3">
      <c r="A940" s="1">
        <v>40058</v>
      </c>
      <c r="B940">
        <v>68.05</v>
      </c>
      <c r="D940">
        <f t="shared" si="154"/>
        <v>3</v>
      </c>
      <c r="E940" s="1">
        <f t="shared" si="156"/>
        <v>40051</v>
      </c>
      <c r="F940" s="1">
        <f t="shared" si="158"/>
        <v>40050</v>
      </c>
      <c r="G940" s="1">
        <f t="shared" si="159"/>
        <v>40049</v>
      </c>
      <c r="H940" s="1">
        <f t="shared" si="160"/>
        <v>40048</v>
      </c>
      <c r="I940" s="2">
        <f t="shared" si="161"/>
        <v>71.430000000000007</v>
      </c>
      <c r="J940">
        <f t="shared" si="155"/>
        <v>0</v>
      </c>
      <c r="K940" s="2">
        <f t="shared" si="157"/>
        <v>0</v>
      </c>
      <c r="L940" s="2">
        <f t="shared" si="162"/>
        <v>0</v>
      </c>
      <c r="M940" s="2">
        <f t="shared" si="163"/>
        <v>1</v>
      </c>
      <c r="N940">
        <f t="shared" si="164"/>
        <v>-4.8475220069406157</v>
      </c>
    </row>
    <row r="941" spans="1:14" x14ac:dyDescent="0.3">
      <c r="A941" s="1">
        <v>40059</v>
      </c>
      <c r="B941">
        <v>67.959999999999994</v>
      </c>
      <c r="D941">
        <f t="shared" si="154"/>
        <v>4</v>
      </c>
      <c r="E941" s="1">
        <f t="shared" si="156"/>
        <v>40052</v>
      </c>
      <c r="F941" s="1">
        <f t="shared" si="158"/>
        <v>40051</v>
      </c>
      <c r="G941" s="1">
        <f t="shared" si="159"/>
        <v>40050</v>
      </c>
      <c r="H941" s="1">
        <f t="shared" si="160"/>
        <v>40049</v>
      </c>
      <c r="I941" s="2">
        <f t="shared" si="161"/>
        <v>72.489999999999995</v>
      </c>
      <c r="J941">
        <f t="shared" si="155"/>
        <v>0</v>
      </c>
      <c r="K941" s="2">
        <f t="shared" si="157"/>
        <v>0</v>
      </c>
      <c r="L941" s="2">
        <f t="shared" si="162"/>
        <v>0</v>
      </c>
      <c r="M941" s="2">
        <f t="shared" si="163"/>
        <v>1</v>
      </c>
      <c r="N941">
        <f t="shared" si="164"/>
        <v>-6.4529324509055117</v>
      </c>
    </row>
    <row r="942" spans="1:14" x14ac:dyDescent="0.3">
      <c r="A942" s="1">
        <v>40060</v>
      </c>
      <c r="B942">
        <v>68.02</v>
      </c>
      <c r="D942">
        <f t="shared" si="154"/>
        <v>5</v>
      </c>
      <c r="E942" s="1">
        <f t="shared" si="156"/>
        <v>40053</v>
      </c>
      <c r="F942" s="1">
        <f t="shared" si="158"/>
        <v>40052</v>
      </c>
      <c r="G942" s="1">
        <f t="shared" si="159"/>
        <v>40051</v>
      </c>
      <c r="H942" s="1">
        <f t="shared" si="160"/>
        <v>40050</v>
      </c>
      <c r="I942" s="2">
        <f t="shared" si="161"/>
        <v>72.739999999999995</v>
      </c>
      <c r="J942">
        <f t="shared" si="155"/>
        <v>0</v>
      </c>
      <c r="K942" s="2">
        <f t="shared" si="157"/>
        <v>0</v>
      </c>
      <c r="L942" s="2">
        <f t="shared" si="162"/>
        <v>0</v>
      </c>
      <c r="M942" s="2">
        <f t="shared" si="163"/>
        <v>1</v>
      </c>
      <c r="N942">
        <f t="shared" si="164"/>
        <v>-6.7089659979793606</v>
      </c>
    </row>
    <row r="943" spans="1:14" x14ac:dyDescent="0.3">
      <c r="A943" s="1">
        <v>40064</v>
      </c>
      <c r="B943">
        <v>71.099999999999994</v>
      </c>
      <c r="D943">
        <f t="shared" si="154"/>
        <v>2</v>
      </c>
      <c r="E943" s="1">
        <f t="shared" si="156"/>
        <v>40057</v>
      </c>
      <c r="F943" s="1">
        <f t="shared" si="158"/>
        <v>40056</v>
      </c>
      <c r="G943" s="1">
        <f t="shared" si="159"/>
        <v>40055</v>
      </c>
      <c r="H943" s="1">
        <f t="shared" si="160"/>
        <v>40054</v>
      </c>
      <c r="I943" s="2">
        <f t="shared" si="161"/>
        <v>68.05</v>
      </c>
      <c r="J943">
        <f t="shared" si="155"/>
        <v>0</v>
      </c>
      <c r="K943" s="2">
        <f t="shared" si="157"/>
        <v>0</v>
      </c>
      <c r="L943" s="2">
        <f t="shared" si="162"/>
        <v>0</v>
      </c>
      <c r="M943" s="2">
        <f t="shared" si="163"/>
        <v>1</v>
      </c>
      <c r="N943">
        <f t="shared" si="164"/>
        <v>4.3844607711719972</v>
      </c>
    </row>
    <row r="944" spans="1:14" x14ac:dyDescent="0.3">
      <c r="A944" s="1">
        <v>40065</v>
      </c>
      <c r="B944">
        <v>71.31</v>
      </c>
      <c r="C944">
        <v>71.819999999999993</v>
      </c>
      <c r="D944">
        <f t="shared" si="154"/>
        <v>3</v>
      </c>
      <c r="E944" s="1">
        <f t="shared" si="156"/>
        <v>40058</v>
      </c>
      <c r="F944" s="1">
        <f t="shared" si="158"/>
        <v>40057</v>
      </c>
      <c r="G944" s="1">
        <f t="shared" si="159"/>
        <v>40056</v>
      </c>
      <c r="H944" s="1">
        <f t="shared" si="160"/>
        <v>40055</v>
      </c>
      <c r="I944" s="2">
        <f t="shared" si="161"/>
        <v>68.05</v>
      </c>
      <c r="J944">
        <f t="shared" si="155"/>
        <v>0</v>
      </c>
      <c r="K944" s="2">
        <f t="shared" si="157"/>
        <v>0</v>
      </c>
      <c r="L944" s="2">
        <f t="shared" si="162"/>
        <v>0</v>
      </c>
      <c r="M944" s="2">
        <f t="shared" si="163"/>
        <v>1</v>
      </c>
      <c r="N944">
        <f t="shared" si="164"/>
        <v>4.6793840942737202</v>
      </c>
    </row>
    <row r="945" spans="1:14" x14ac:dyDescent="0.3">
      <c r="A945" s="1">
        <v>40066</v>
      </c>
      <c r="B945">
        <v>72.27</v>
      </c>
      <c r="D945">
        <f t="shared" si="154"/>
        <v>4</v>
      </c>
      <c r="E945" s="1">
        <f t="shared" si="156"/>
        <v>40059</v>
      </c>
      <c r="F945" s="1">
        <f t="shared" si="158"/>
        <v>40058</v>
      </c>
      <c r="G945" s="1">
        <f t="shared" si="159"/>
        <v>40057</v>
      </c>
      <c r="H945" s="1">
        <f t="shared" si="160"/>
        <v>40056</v>
      </c>
      <c r="I945" s="2">
        <f t="shared" si="161"/>
        <v>67.959999999999994</v>
      </c>
      <c r="J945">
        <f t="shared" si="155"/>
        <v>71.819999999999993</v>
      </c>
      <c r="K945" s="2">
        <f t="shared" si="157"/>
        <v>71.819999999999993</v>
      </c>
      <c r="L945" s="2">
        <f t="shared" si="162"/>
        <v>71.31</v>
      </c>
      <c r="M945" s="2">
        <f t="shared" si="163"/>
        <v>0.99289891395154561</v>
      </c>
      <c r="N945">
        <f t="shared" si="164"/>
        <v>5.4363389733434015</v>
      </c>
    </row>
    <row r="946" spans="1:14" x14ac:dyDescent="0.3">
      <c r="A946" s="1">
        <v>40067</v>
      </c>
      <c r="B946">
        <v>69.72</v>
      </c>
      <c r="D946">
        <f t="shared" si="154"/>
        <v>5</v>
      </c>
      <c r="E946" s="1">
        <f t="shared" si="156"/>
        <v>40060</v>
      </c>
      <c r="F946" s="1">
        <f t="shared" si="158"/>
        <v>40059</v>
      </c>
      <c r="G946" s="1">
        <f t="shared" si="159"/>
        <v>40058</v>
      </c>
      <c r="H946" s="1">
        <f t="shared" si="160"/>
        <v>40057</v>
      </c>
      <c r="I946" s="2">
        <f t="shared" si="161"/>
        <v>68.02</v>
      </c>
      <c r="J946">
        <f t="shared" si="155"/>
        <v>0</v>
      </c>
      <c r="K946" s="2">
        <f t="shared" si="157"/>
        <v>71.819999999999993</v>
      </c>
      <c r="L946" s="2">
        <f t="shared" si="162"/>
        <v>71.31</v>
      </c>
      <c r="M946" s="2">
        <f t="shared" si="163"/>
        <v>0.99289891395154561</v>
      </c>
      <c r="N946">
        <f t="shared" si="164"/>
        <v>1.7559022315046298</v>
      </c>
    </row>
    <row r="947" spans="1:14" x14ac:dyDescent="0.3">
      <c r="A947" s="1">
        <v>40070</v>
      </c>
      <c r="B947">
        <v>69.37</v>
      </c>
      <c r="D947">
        <f t="shared" si="154"/>
        <v>1</v>
      </c>
      <c r="E947" s="1">
        <f t="shared" si="156"/>
        <v>40063</v>
      </c>
      <c r="F947" s="1">
        <f t="shared" si="158"/>
        <v>40062</v>
      </c>
      <c r="G947" s="1">
        <f t="shared" si="159"/>
        <v>40061</v>
      </c>
      <c r="H947" s="1">
        <f t="shared" si="160"/>
        <v>40060</v>
      </c>
      <c r="I947" s="2">
        <f t="shared" si="161"/>
        <v>68.02</v>
      </c>
      <c r="J947">
        <f t="shared" si="155"/>
        <v>0</v>
      </c>
      <c r="K947" s="2">
        <f t="shared" si="157"/>
        <v>71.819999999999993</v>
      </c>
      <c r="L947" s="2">
        <f t="shared" si="162"/>
        <v>71.31</v>
      </c>
      <c r="M947" s="2">
        <f t="shared" si="163"/>
        <v>0.99289891395154561</v>
      </c>
      <c r="N947">
        <f t="shared" si="164"/>
        <v>1.2526299060436368</v>
      </c>
    </row>
    <row r="948" spans="1:14" x14ac:dyDescent="0.3">
      <c r="A948" s="1">
        <v>40071</v>
      </c>
      <c r="B948">
        <v>71.3</v>
      </c>
      <c r="D948">
        <f t="shared" si="154"/>
        <v>2</v>
      </c>
      <c r="E948" s="1">
        <f t="shared" si="156"/>
        <v>40064</v>
      </c>
      <c r="F948" s="1">
        <f t="shared" si="158"/>
        <v>40063</v>
      </c>
      <c r="G948" s="1">
        <f t="shared" si="159"/>
        <v>40062</v>
      </c>
      <c r="H948" s="1">
        <f t="shared" si="160"/>
        <v>40061</v>
      </c>
      <c r="I948" s="2">
        <f t="shared" si="161"/>
        <v>71.099999999999994</v>
      </c>
      <c r="J948">
        <f t="shared" si="155"/>
        <v>0</v>
      </c>
      <c r="K948" s="2">
        <f t="shared" si="157"/>
        <v>71.819999999999993</v>
      </c>
      <c r="L948" s="2">
        <f t="shared" si="162"/>
        <v>71.31</v>
      </c>
      <c r="M948" s="2">
        <f t="shared" si="163"/>
        <v>0.99289891395154561</v>
      </c>
      <c r="N948">
        <f t="shared" si="164"/>
        <v>-0.43174281466693432</v>
      </c>
    </row>
    <row r="949" spans="1:14" x14ac:dyDescent="0.3">
      <c r="A949" s="1">
        <v>40072</v>
      </c>
      <c r="B949">
        <v>72.87</v>
      </c>
      <c r="D949">
        <f t="shared" si="154"/>
        <v>3</v>
      </c>
      <c r="E949" s="1">
        <f t="shared" si="156"/>
        <v>40065</v>
      </c>
      <c r="F949" s="1">
        <f t="shared" si="158"/>
        <v>40064</v>
      </c>
      <c r="G949" s="1">
        <f t="shared" si="159"/>
        <v>40063</v>
      </c>
      <c r="H949" s="1">
        <f t="shared" si="160"/>
        <v>40062</v>
      </c>
      <c r="I949" s="2">
        <f t="shared" si="161"/>
        <v>71.31</v>
      </c>
      <c r="J949">
        <f t="shared" si="155"/>
        <v>0</v>
      </c>
      <c r="K949" s="2">
        <f t="shared" si="157"/>
        <v>71.819999999999993</v>
      </c>
      <c r="L949" s="2">
        <f t="shared" si="162"/>
        <v>71.31</v>
      </c>
      <c r="M949" s="2">
        <f t="shared" si="163"/>
        <v>0.99289891395154561</v>
      </c>
      <c r="N949">
        <f t="shared" si="164"/>
        <v>1.451404288425423</v>
      </c>
    </row>
    <row r="950" spans="1:14" x14ac:dyDescent="0.3">
      <c r="A950" s="1">
        <v>40073</v>
      </c>
      <c r="B950">
        <v>72.94</v>
      </c>
      <c r="D950">
        <f t="shared" si="154"/>
        <v>4</v>
      </c>
      <c r="E950" s="1">
        <f t="shared" si="156"/>
        <v>40066</v>
      </c>
      <c r="F950" s="1">
        <f t="shared" si="158"/>
        <v>40065</v>
      </c>
      <c r="G950" s="1">
        <f t="shared" si="159"/>
        <v>40064</v>
      </c>
      <c r="H950" s="1">
        <f t="shared" si="160"/>
        <v>40063</v>
      </c>
      <c r="I950" s="2">
        <f t="shared" si="161"/>
        <v>72.27</v>
      </c>
      <c r="J950">
        <f t="shared" si="155"/>
        <v>0</v>
      </c>
      <c r="K950" s="2">
        <f t="shared" si="157"/>
        <v>0</v>
      </c>
      <c r="L950" s="2">
        <f t="shared" si="162"/>
        <v>0</v>
      </c>
      <c r="M950" s="2">
        <f t="shared" si="163"/>
        <v>1</v>
      </c>
      <c r="N950">
        <f t="shared" si="164"/>
        <v>0.92280800856443901</v>
      </c>
    </row>
    <row r="951" spans="1:14" x14ac:dyDescent="0.3">
      <c r="A951" s="1">
        <v>40074</v>
      </c>
      <c r="B951">
        <v>72.489999999999995</v>
      </c>
      <c r="D951">
        <f t="shared" si="154"/>
        <v>5</v>
      </c>
      <c r="E951" s="1">
        <f t="shared" si="156"/>
        <v>40067</v>
      </c>
      <c r="F951" s="1">
        <f t="shared" si="158"/>
        <v>40066</v>
      </c>
      <c r="G951" s="1">
        <f t="shared" si="159"/>
        <v>40065</v>
      </c>
      <c r="H951" s="1">
        <f t="shared" si="160"/>
        <v>40064</v>
      </c>
      <c r="I951" s="2">
        <f t="shared" si="161"/>
        <v>69.72</v>
      </c>
      <c r="J951">
        <f t="shared" si="155"/>
        <v>0</v>
      </c>
      <c r="K951" s="2">
        <f t="shared" si="157"/>
        <v>0</v>
      </c>
      <c r="L951" s="2">
        <f t="shared" si="162"/>
        <v>0</v>
      </c>
      <c r="M951" s="2">
        <f t="shared" si="163"/>
        <v>1</v>
      </c>
      <c r="N951">
        <f t="shared" si="164"/>
        <v>3.8961400660966152</v>
      </c>
    </row>
    <row r="952" spans="1:14" x14ac:dyDescent="0.3">
      <c r="A952" s="1">
        <v>40077</v>
      </c>
      <c r="B952">
        <v>69.930000000000007</v>
      </c>
      <c r="D952">
        <f t="shared" si="154"/>
        <v>1</v>
      </c>
      <c r="E952" s="1">
        <f t="shared" si="156"/>
        <v>40070</v>
      </c>
      <c r="F952" s="1">
        <f t="shared" si="158"/>
        <v>40069</v>
      </c>
      <c r="G952" s="1">
        <f t="shared" si="159"/>
        <v>40068</v>
      </c>
      <c r="H952" s="1">
        <f t="shared" si="160"/>
        <v>40067</v>
      </c>
      <c r="I952" s="2">
        <f t="shared" si="161"/>
        <v>69.37</v>
      </c>
      <c r="J952">
        <f t="shared" si="155"/>
        <v>0</v>
      </c>
      <c r="K952" s="2">
        <f t="shared" si="157"/>
        <v>0</v>
      </c>
      <c r="L952" s="2">
        <f t="shared" si="162"/>
        <v>0</v>
      </c>
      <c r="M952" s="2">
        <f t="shared" si="163"/>
        <v>1</v>
      </c>
      <c r="N952">
        <f t="shared" si="164"/>
        <v>0.80402443185655437</v>
      </c>
    </row>
    <row r="953" spans="1:14" x14ac:dyDescent="0.3">
      <c r="A953" s="1">
        <v>40078</v>
      </c>
      <c r="B953">
        <v>71.760000000000005</v>
      </c>
      <c r="D953">
        <f t="shared" si="154"/>
        <v>2</v>
      </c>
      <c r="E953" s="1">
        <f t="shared" si="156"/>
        <v>40071</v>
      </c>
      <c r="F953" s="1">
        <f t="shared" si="158"/>
        <v>40070</v>
      </c>
      <c r="G953" s="1">
        <f t="shared" si="159"/>
        <v>40069</v>
      </c>
      <c r="H953" s="1">
        <f t="shared" si="160"/>
        <v>40068</v>
      </c>
      <c r="I953" s="2">
        <f t="shared" si="161"/>
        <v>71.3</v>
      </c>
      <c r="J953">
        <f t="shared" si="155"/>
        <v>0</v>
      </c>
      <c r="K953" s="2">
        <f t="shared" si="157"/>
        <v>0</v>
      </c>
      <c r="L953" s="2">
        <f t="shared" si="162"/>
        <v>0</v>
      </c>
      <c r="M953" s="2">
        <f t="shared" si="163"/>
        <v>1</v>
      </c>
      <c r="N953">
        <f t="shared" si="164"/>
        <v>0.64308903302905529</v>
      </c>
    </row>
    <row r="954" spans="1:14" x14ac:dyDescent="0.3">
      <c r="A954" s="1">
        <v>40079</v>
      </c>
      <c r="B954">
        <v>68.97</v>
      </c>
      <c r="D954">
        <f t="shared" si="154"/>
        <v>3</v>
      </c>
      <c r="E954" s="1">
        <f t="shared" si="156"/>
        <v>40072</v>
      </c>
      <c r="F954" s="1">
        <f t="shared" si="158"/>
        <v>40071</v>
      </c>
      <c r="G954" s="1">
        <f t="shared" si="159"/>
        <v>40070</v>
      </c>
      <c r="H954" s="1">
        <f t="shared" si="160"/>
        <v>40069</v>
      </c>
      <c r="I954" s="2">
        <f t="shared" si="161"/>
        <v>72.87</v>
      </c>
      <c r="J954">
        <f t="shared" si="155"/>
        <v>0</v>
      </c>
      <c r="K954" s="2">
        <f t="shared" si="157"/>
        <v>0</v>
      </c>
      <c r="L954" s="2">
        <f t="shared" si="162"/>
        <v>0</v>
      </c>
      <c r="M954" s="2">
        <f t="shared" si="163"/>
        <v>1</v>
      </c>
      <c r="N954">
        <f t="shared" si="164"/>
        <v>-5.5005404238990989</v>
      </c>
    </row>
    <row r="955" spans="1:14" x14ac:dyDescent="0.3">
      <c r="A955" s="1">
        <v>40080</v>
      </c>
      <c r="B955">
        <v>65.89</v>
      </c>
      <c r="D955">
        <f t="shared" si="154"/>
        <v>4</v>
      </c>
      <c r="E955" s="1">
        <f t="shared" si="156"/>
        <v>40073</v>
      </c>
      <c r="F955" s="1">
        <f t="shared" si="158"/>
        <v>40072</v>
      </c>
      <c r="G955" s="1">
        <f t="shared" si="159"/>
        <v>40071</v>
      </c>
      <c r="H955" s="1">
        <f t="shared" si="160"/>
        <v>40070</v>
      </c>
      <c r="I955" s="2">
        <f t="shared" si="161"/>
        <v>72.94</v>
      </c>
      <c r="J955">
        <f t="shared" si="155"/>
        <v>0</v>
      </c>
      <c r="K955" s="2">
        <f t="shared" si="157"/>
        <v>0</v>
      </c>
      <c r="L955" s="2">
        <f t="shared" si="162"/>
        <v>0</v>
      </c>
      <c r="M955" s="2">
        <f t="shared" si="163"/>
        <v>1</v>
      </c>
      <c r="N955">
        <f t="shared" si="164"/>
        <v>-10.165050045480559</v>
      </c>
    </row>
    <row r="956" spans="1:14" x14ac:dyDescent="0.3">
      <c r="A956" s="1">
        <v>40081</v>
      </c>
      <c r="B956">
        <v>66.02</v>
      </c>
      <c r="D956">
        <f t="shared" si="154"/>
        <v>5</v>
      </c>
      <c r="E956" s="1">
        <f t="shared" si="156"/>
        <v>40074</v>
      </c>
      <c r="F956" s="1">
        <f t="shared" si="158"/>
        <v>40073</v>
      </c>
      <c r="G956" s="1">
        <f t="shared" si="159"/>
        <v>40072</v>
      </c>
      <c r="H956" s="1">
        <f t="shared" si="160"/>
        <v>40071</v>
      </c>
      <c r="I956" s="2">
        <f t="shared" si="161"/>
        <v>72.489999999999995</v>
      </c>
      <c r="J956">
        <f t="shared" si="155"/>
        <v>0</v>
      </c>
      <c r="K956" s="2">
        <f t="shared" si="157"/>
        <v>0</v>
      </c>
      <c r="L956" s="2">
        <f t="shared" si="162"/>
        <v>0</v>
      </c>
      <c r="M956" s="2">
        <f t="shared" si="163"/>
        <v>1</v>
      </c>
      <c r="N956">
        <f t="shared" si="164"/>
        <v>-9.349089488773938</v>
      </c>
    </row>
    <row r="957" spans="1:14" x14ac:dyDescent="0.3">
      <c r="A957" s="1">
        <v>40084</v>
      </c>
      <c r="B957">
        <v>66.84</v>
      </c>
      <c r="D957">
        <f t="shared" si="154"/>
        <v>1</v>
      </c>
      <c r="E957" s="1">
        <f t="shared" si="156"/>
        <v>40077</v>
      </c>
      <c r="F957" s="1">
        <f t="shared" si="158"/>
        <v>40076</v>
      </c>
      <c r="G957" s="1">
        <f t="shared" si="159"/>
        <v>40075</v>
      </c>
      <c r="H957" s="1">
        <f t="shared" si="160"/>
        <v>40074</v>
      </c>
      <c r="I957" s="2">
        <f t="shared" si="161"/>
        <v>69.930000000000007</v>
      </c>
      <c r="J957">
        <f t="shared" si="155"/>
        <v>0</v>
      </c>
      <c r="K957" s="2">
        <f t="shared" si="157"/>
        <v>0</v>
      </c>
      <c r="L957" s="2">
        <f t="shared" si="162"/>
        <v>0</v>
      </c>
      <c r="M957" s="2">
        <f t="shared" si="163"/>
        <v>1</v>
      </c>
      <c r="N957">
        <f t="shared" si="164"/>
        <v>-4.5193037988582523</v>
      </c>
    </row>
    <row r="958" spans="1:14" x14ac:dyDescent="0.3">
      <c r="A958" s="1">
        <v>40085</v>
      </c>
      <c r="B958">
        <v>66.709999999999994</v>
      </c>
      <c r="D958">
        <f t="shared" si="154"/>
        <v>2</v>
      </c>
      <c r="E958" s="1">
        <f t="shared" si="156"/>
        <v>40078</v>
      </c>
      <c r="F958" s="1">
        <f t="shared" si="158"/>
        <v>40077</v>
      </c>
      <c r="G958" s="1">
        <f t="shared" si="159"/>
        <v>40076</v>
      </c>
      <c r="H958" s="1">
        <f t="shared" si="160"/>
        <v>40075</v>
      </c>
      <c r="I958" s="2">
        <f t="shared" si="161"/>
        <v>71.760000000000005</v>
      </c>
      <c r="J958">
        <f t="shared" si="155"/>
        <v>0</v>
      </c>
      <c r="K958" s="2">
        <f t="shared" si="157"/>
        <v>0</v>
      </c>
      <c r="L958" s="2">
        <f t="shared" si="162"/>
        <v>0</v>
      </c>
      <c r="M958" s="2">
        <f t="shared" si="163"/>
        <v>1</v>
      </c>
      <c r="N958">
        <f t="shared" si="164"/>
        <v>-7.2972351029116824</v>
      </c>
    </row>
    <row r="959" spans="1:14" x14ac:dyDescent="0.3">
      <c r="A959" s="1">
        <v>40086</v>
      </c>
      <c r="B959">
        <v>70.61</v>
      </c>
      <c r="D959">
        <f t="shared" si="154"/>
        <v>3</v>
      </c>
      <c r="E959" s="1">
        <f t="shared" si="156"/>
        <v>40079</v>
      </c>
      <c r="F959" s="1">
        <f t="shared" si="158"/>
        <v>40078</v>
      </c>
      <c r="G959" s="1">
        <f t="shared" si="159"/>
        <v>40077</v>
      </c>
      <c r="H959" s="1">
        <f t="shared" si="160"/>
        <v>40076</v>
      </c>
      <c r="I959" s="2">
        <f t="shared" si="161"/>
        <v>68.97</v>
      </c>
      <c r="J959">
        <f t="shared" si="155"/>
        <v>0</v>
      </c>
      <c r="K959" s="2">
        <f t="shared" si="157"/>
        <v>0</v>
      </c>
      <c r="L959" s="2">
        <f t="shared" si="162"/>
        <v>0</v>
      </c>
      <c r="M959" s="2">
        <f t="shared" si="163"/>
        <v>1</v>
      </c>
      <c r="N959">
        <f t="shared" si="164"/>
        <v>2.3500150085055633</v>
      </c>
    </row>
    <row r="960" spans="1:14" x14ac:dyDescent="0.3">
      <c r="A960" s="1">
        <v>40087</v>
      </c>
      <c r="B960">
        <v>70.819999999999993</v>
      </c>
      <c r="D960">
        <f t="shared" si="154"/>
        <v>4</v>
      </c>
      <c r="E960" s="1">
        <f t="shared" si="156"/>
        <v>40080</v>
      </c>
      <c r="F960" s="1">
        <f t="shared" si="158"/>
        <v>40079</v>
      </c>
      <c r="G960" s="1">
        <f t="shared" si="159"/>
        <v>40078</v>
      </c>
      <c r="H960" s="1">
        <f t="shared" si="160"/>
        <v>40077</v>
      </c>
      <c r="I960" s="2">
        <f t="shared" si="161"/>
        <v>65.89</v>
      </c>
      <c r="J960">
        <f t="shared" si="155"/>
        <v>0</v>
      </c>
      <c r="K960" s="2">
        <f t="shared" si="157"/>
        <v>0</v>
      </c>
      <c r="L960" s="2">
        <f t="shared" si="162"/>
        <v>0</v>
      </c>
      <c r="M960" s="2">
        <f t="shared" si="163"/>
        <v>1</v>
      </c>
      <c r="N960">
        <f t="shared" si="164"/>
        <v>7.2154761758029098</v>
      </c>
    </row>
    <row r="961" spans="1:14" x14ac:dyDescent="0.3">
      <c r="A961" s="1">
        <v>40088</v>
      </c>
      <c r="B961">
        <v>69.95</v>
      </c>
      <c r="D961">
        <f t="shared" si="154"/>
        <v>5</v>
      </c>
      <c r="E961" s="1">
        <f t="shared" si="156"/>
        <v>40081</v>
      </c>
      <c r="F961" s="1">
        <f t="shared" si="158"/>
        <v>40080</v>
      </c>
      <c r="G961" s="1">
        <f t="shared" si="159"/>
        <v>40079</v>
      </c>
      <c r="H961" s="1">
        <f t="shared" si="160"/>
        <v>40078</v>
      </c>
      <c r="I961" s="2">
        <f t="shared" si="161"/>
        <v>66.02</v>
      </c>
      <c r="J961">
        <f t="shared" si="155"/>
        <v>0</v>
      </c>
      <c r="K961" s="2">
        <f t="shared" si="157"/>
        <v>0</v>
      </c>
      <c r="L961" s="2">
        <f t="shared" si="162"/>
        <v>0</v>
      </c>
      <c r="M961" s="2">
        <f t="shared" si="163"/>
        <v>1</v>
      </c>
      <c r="N961">
        <f t="shared" si="164"/>
        <v>5.7822974686443285</v>
      </c>
    </row>
    <row r="962" spans="1:14" x14ac:dyDescent="0.3">
      <c r="A962" s="1">
        <v>40091</v>
      </c>
      <c r="B962">
        <v>70.41</v>
      </c>
      <c r="D962">
        <f t="shared" ref="D962:D1025" si="165">WEEKDAY(A962,2)</f>
        <v>1</v>
      </c>
      <c r="E962" s="1">
        <f t="shared" si="156"/>
        <v>40084</v>
      </c>
      <c r="F962" s="1">
        <f t="shared" si="158"/>
        <v>40083</v>
      </c>
      <c r="G962" s="1">
        <f t="shared" si="159"/>
        <v>40082</v>
      </c>
      <c r="H962" s="1">
        <f t="shared" si="160"/>
        <v>40081</v>
      </c>
      <c r="I962" s="2">
        <f t="shared" si="161"/>
        <v>66.84</v>
      </c>
      <c r="J962">
        <f t="shared" si="155"/>
        <v>0</v>
      </c>
      <c r="K962" s="2">
        <f t="shared" si="157"/>
        <v>0</v>
      </c>
      <c r="L962" s="2">
        <f t="shared" si="162"/>
        <v>0</v>
      </c>
      <c r="M962" s="2">
        <f t="shared" si="163"/>
        <v>1</v>
      </c>
      <c r="N962">
        <f t="shared" si="164"/>
        <v>5.2033594803848695</v>
      </c>
    </row>
    <row r="963" spans="1:14" x14ac:dyDescent="0.3">
      <c r="A963" s="1">
        <v>40092</v>
      </c>
      <c r="B963">
        <v>70.88</v>
      </c>
      <c r="D963">
        <f t="shared" si="165"/>
        <v>2</v>
      </c>
      <c r="E963" s="1">
        <f t="shared" si="156"/>
        <v>40085</v>
      </c>
      <c r="F963" s="1">
        <f t="shared" si="158"/>
        <v>40084</v>
      </c>
      <c r="G963" s="1">
        <f t="shared" si="159"/>
        <v>40083</v>
      </c>
      <c r="H963" s="1">
        <f t="shared" si="160"/>
        <v>40082</v>
      </c>
      <c r="I963" s="2">
        <f t="shared" si="161"/>
        <v>66.709999999999994</v>
      </c>
      <c r="J963">
        <f t="shared" ref="J963:J1026" si="166">C962</f>
        <v>0</v>
      </c>
      <c r="K963" s="2">
        <f t="shared" si="157"/>
        <v>0</v>
      </c>
      <c r="L963" s="2">
        <f t="shared" si="162"/>
        <v>0</v>
      </c>
      <c r="M963" s="2">
        <f t="shared" si="163"/>
        <v>1</v>
      </c>
      <c r="N963">
        <f t="shared" si="164"/>
        <v>6.0633439575401402</v>
      </c>
    </row>
    <row r="964" spans="1:14" x14ac:dyDescent="0.3">
      <c r="A964" s="1">
        <v>40093</v>
      </c>
      <c r="B964">
        <v>69.569999999999993</v>
      </c>
      <c r="D964">
        <f t="shared" si="165"/>
        <v>3</v>
      </c>
      <c r="E964" s="1">
        <f t="shared" si="156"/>
        <v>40086</v>
      </c>
      <c r="F964" s="1">
        <f t="shared" si="158"/>
        <v>40085</v>
      </c>
      <c r="G964" s="1">
        <f t="shared" si="159"/>
        <v>40084</v>
      </c>
      <c r="H964" s="1">
        <f t="shared" si="160"/>
        <v>40083</v>
      </c>
      <c r="I964" s="2">
        <f t="shared" si="161"/>
        <v>70.61</v>
      </c>
      <c r="J964">
        <f t="shared" si="166"/>
        <v>0</v>
      </c>
      <c r="K964" s="2">
        <f t="shared" si="157"/>
        <v>0</v>
      </c>
      <c r="L964" s="2">
        <f t="shared" si="162"/>
        <v>0</v>
      </c>
      <c r="M964" s="2">
        <f t="shared" si="163"/>
        <v>1</v>
      </c>
      <c r="N964">
        <f t="shared" si="164"/>
        <v>-1.4838337592705546</v>
      </c>
    </row>
    <row r="965" spans="1:14" x14ac:dyDescent="0.3">
      <c r="A965" s="1">
        <v>40094</v>
      </c>
      <c r="B965">
        <v>71.69</v>
      </c>
      <c r="D965">
        <f t="shared" si="165"/>
        <v>4</v>
      </c>
      <c r="E965" s="1">
        <f t="shared" si="156"/>
        <v>40087</v>
      </c>
      <c r="F965" s="1">
        <f t="shared" si="158"/>
        <v>40086</v>
      </c>
      <c r="G965" s="1">
        <f t="shared" si="159"/>
        <v>40085</v>
      </c>
      <c r="H965" s="1">
        <f t="shared" si="160"/>
        <v>40084</v>
      </c>
      <c r="I965" s="2">
        <f t="shared" si="161"/>
        <v>70.819999999999993</v>
      </c>
      <c r="J965">
        <f t="shared" si="166"/>
        <v>0</v>
      </c>
      <c r="K965" s="2">
        <f t="shared" si="157"/>
        <v>0</v>
      </c>
      <c r="L965" s="2">
        <f t="shared" si="162"/>
        <v>0</v>
      </c>
      <c r="M965" s="2">
        <f t="shared" si="163"/>
        <v>1</v>
      </c>
      <c r="N965">
        <f t="shared" si="164"/>
        <v>1.220982118102325</v>
      </c>
    </row>
    <row r="966" spans="1:14" x14ac:dyDescent="0.3">
      <c r="A966" s="1">
        <v>40095</v>
      </c>
      <c r="B966">
        <v>71.77</v>
      </c>
      <c r="C966">
        <v>72.25</v>
      </c>
      <c r="D966">
        <f t="shared" si="165"/>
        <v>5</v>
      </c>
      <c r="E966" s="1">
        <f t="shared" si="156"/>
        <v>40088</v>
      </c>
      <c r="F966" s="1">
        <f t="shared" si="158"/>
        <v>40087</v>
      </c>
      <c r="G966" s="1">
        <f t="shared" si="159"/>
        <v>40086</v>
      </c>
      <c r="H966" s="1">
        <f t="shared" si="160"/>
        <v>40085</v>
      </c>
      <c r="I966" s="2">
        <f t="shared" si="161"/>
        <v>69.95</v>
      </c>
      <c r="J966">
        <f t="shared" si="166"/>
        <v>0</v>
      </c>
      <c r="K966" s="2">
        <f t="shared" si="157"/>
        <v>0</v>
      </c>
      <c r="L966" s="2">
        <f t="shared" si="162"/>
        <v>0</v>
      </c>
      <c r="M966" s="2">
        <f t="shared" si="163"/>
        <v>1</v>
      </c>
      <c r="N966">
        <f t="shared" si="164"/>
        <v>2.5685860330490184</v>
      </c>
    </row>
    <row r="967" spans="1:14" x14ac:dyDescent="0.3">
      <c r="A967" s="1">
        <v>40098</v>
      </c>
      <c r="B967">
        <v>73.739999999999995</v>
      </c>
      <c r="D967">
        <f t="shared" si="165"/>
        <v>1</v>
      </c>
      <c r="E967" s="1">
        <f t="shared" ref="E967:E1030" si="167">A967-7</f>
        <v>40091</v>
      </c>
      <c r="F967" s="1">
        <f t="shared" si="158"/>
        <v>40090</v>
      </c>
      <c r="G967" s="1">
        <f t="shared" si="159"/>
        <v>40089</v>
      </c>
      <c r="H967" s="1">
        <f t="shared" si="160"/>
        <v>40088</v>
      </c>
      <c r="I967" s="2">
        <f t="shared" si="161"/>
        <v>70.41</v>
      </c>
      <c r="J967">
        <f t="shared" si="166"/>
        <v>72.25</v>
      </c>
      <c r="K967" s="2">
        <f t="shared" ref="K967:K1030" si="168">SUMIFS($J$2:$J$3507,$A$2:$A$3507,"&gt;"&amp;E967,$A$2:$A$3507,"&lt;="&amp;A967)</f>
        <v>72.25</v>
      </c>
      <c r="L967" s="2">
        <f t="shared" si="162"/>
        <v>71.77</v>
      </c>
      <c r="M967" s="2">
        <f t="shared" si="163"/>
        <v>0.99335640138408299</v>
      </c>
      <c r="N967">
        <f t="shared" si="164"/>
        <v>3.954432872439547</v>
      </c>
    </row>
    <row r="968" spans="1:14" x14ac:dyDescent="0.3">
      <c r="A968" s="1">
        <v>40099</v>
      </c>
      <c r="B968">
        <v>74.709999999999994</v>
      </c>
      <c r="D968">
        <f t="shared" si="165"/>
        <v>2</v>
      </c>
      <c r="E968" s="1">
        <f t="shared" si="167"/>
        <v>40092</v>
      </c>
      <c r="F968" s="1">
        <f t="shared" ref="F968:F1031" si="169">E968-1</f>
        <v>40091</v>
      </c>
      <c r="G968" s="1">
        <f t="shared" ref="G968:G1031" si="170">E968-2</f>
        <v>40090</v>
      </c>
      <c r="H968" s="1">
        <f t="shared" ref="H968:H1031" si="171">E968-3</f>
        <v>40089</v>
      </c>
      <c r="I968" s="2">
        <f t="shared" ref="I968:I1031" si="172">IF(SUMIFS($B$2:$B$3507,$A$2:$A$3507,"="&amp;E968)=0,IF(SUMIFS($B$2:$B$3507,$A$2:$A$3507,"="&amp;F968)=0,IF(SUMIFS($B$2:$B$3507,$A$2:$A$3507,"="&amp;G968)=0,SUMIFS($B$2:$B$3507,$A$2:$A$3507,"="&amp;H968),SUMIFS($B$2:$B$3507,$A$2:$A$3507,"="&amp;G968)),SUMIFS($B$2:$B$3507,$A$2:$A$3507,"="&amp;F968)),SUMIFS($B$2:$B$3507,$A$2:$A$3507,"="&amp;E968))</f>
        <v>70.88</v>
      </c>
      <c r="J968">
        <f t="shared" si="166"/>
        <v>0</v>
      </c>
      <c r="K968" s="2">
        <f t="shared" si="168"/>
        <v>72.25</v>
      </c>
      <c r="L968" s="2">
        <f t="shared" ref="L968:L1031" si="173">IF(K968&lt;&gt;0,LOOKUP(K968,C962:C968,B962:B968),0)</f>
        <v>71.77</v>
      </c>
      <c r="M968" s="2">
        <f t="shared" si="163"/>
        <v>0.99335640138408299</v>
      </c>
      <c r="N968">
        <f t="shared" si="164"/>
        <v>4.5959880140323328</v>
      </c>
    </row>
    <row r="969" spans="1:14" x14ac:dyDescent="0.3">
      <c r="A969" s="1">
        <v>40100</v>
      </c>
      <c r="B969">
        <v>75.599999999999994</v>
      </c>
      <c r="D969">
        <f t="shared" si="165"/>
        <v>3</v>
      </c>
      <c r="E969" s="1">
        <f t="shared" si="167"/>
        <v>40093</v>
      </c>
      <c r="F969" s="1">
        <f t="shared" si="169"/>
        <v>40092</v>
      </c>
      <c r="G969" s="1">
        <f t="shared" si="170"/>
        <v>40091</v>
      </c>
      <c r="H969" s="1">
        <f t="shared" si="171"/>
        <v>40090</v>
      </c>
      <c r="I969" s="2">
        <f t="shared" si="172"/>
        <v>69.569999999999993</v>
      </c>
      <c r="J969">
        <f t="shared" si="166"/>
        <v>0</v>
      </c>
      <c r="K969" s="2">
        <f t="shared" si="168"/>
        <v>72.25</v>
      </c>
      <c r="L969" s="2">
        <f t="shared" si="173"/>
        <v>71.77</v>
      </c>
      <c r="M969" s="2">
        <f t="shared" ref="M969:M1032" si="174">IF(K969&lt;&gt;0,L969/K969,1)</f>
        <v>0.99335640138408299</v>
      </c>
      <c r="N969">
        <f t="shared" ref="N969:N1032" si="175">LN(B969*M969/I969)*100</f>
        <v>7.645707769937629</v>
      </c>
    </row>
    <row r="970" spans="1:14" x14ac:dyDescent="0.3">
      <c r="A970" s="1">
        <v>40101</v>
      </c>
      <c r="B970">
        <v>78.08</v>
      </c>
      <c r="D970">
        <f t="shared" si="165"/>
        <v>4</v>
      </c>
      <c r="E970" s="1">
        <f t="shared" si="167"/>
        <v>40094</v>
      </c>
      <c r="F970" s="1">
        <f t="shared" si="169"/>
        <v>40093</v>
      </c>
      <c r="G970" s="1">
        <f t="shared" si="170"/>
        <v>40092</v>
      </c>
      <c r="H970" s="1">
        <f t="shared" si="171"/>
        <v>40091</v>
      </c>
      <c r="I970" s="2">
        <f t="shared" si="172"/>
        <v>71.69</v>
      </c>
      <c r="J970">
        <f t="shared" si="166"/>
        <v>0</v>
      </c>
      <c r="K970" s="2">
        <f t="shared" si="168"/>
        <v>72.25</v>
      </c>
      <c r="L970" s="2">
        <f t="shared" si="173"/>
        <v>71.77</v>
      </c>
      <c r="M970" s="2">
        <f t="shared" si="174"/>
        <v>0.99335640138408299</v>
      </c>
      <c r="N970">
        <f t="shared" si="175"/>
        <v>7.8716908689495231</v>
      </c>
    </row>
    <row r="971" spans="1:14" x14ac:dyDescent="0.3">
      <c r="A971" s="1">
        <v>40102</v>
      </c>
      <c r="B971">
        <v>79.02</v>
      </c>
      <c r="D971">
        <f t="shared" si="165"/>
        <v>5</v>
      </c>
      <c r="E971" s="1">
        <f t="shared" si="167"/>
        <v>40095</v>
      </c>
      <c r="F971" s="1">
        <f t="shared" si="169"/>
        <v>40094</v>
      </c>
      <c r="G971" s="1">
        <f t="shared" si="170"/>
        <v>40093</v>
      </c>
      <c r="H971" s="1">
        <f t="shared" si="171"/>
        <v>40092</v>
      </c>
      <c r="I971" s="2">
        <f t="shared" si="172"/>
        <v>71.77</v>
      </c>
      <c r="J971">
        <f t="shared" si="166"/>
        <v>0</v>
      </c>
      <c r="K971" s="2">
        <f t="shared" si="168"/>
        <v>72.25</v>
      </c>
      <c r="L971" s="2">
        <f t="shared" si="173"/>
        <v>71.77</v>
      </c>
      <c r="M971" s="2">
        <f t="shared" si="174"/>
        <v>0.99335640138408299</v>
      </c>
      <c r="N971">
        <f t="shared" si="175"/>
        <v>8.9568657990703073</v>
      </c>
    </row>
    <row r="972" spans="1:14" x14ac:dyDescent="0.3">
      <c r="A972" s="1">
        <v>40105</v>
      </c>
      <c r="B972">
        <v>79.959999999999994</v>
      </c>
      <c r="D972">
        <f t="shared" si="165"/>
        <v>1</v>
      </c>
      <c r="E972" s="1">
        <f t="shared" si="167"/>
        <v>40098</v>
      </c>
      <c r="F972" s="1">
        <f t="shared" si="169"/>
        <v>40097</v>
      </c>
      <c r="G972" s="1">
        <f t="shared" si="170"/>
        <v>40096</v>
      </c>
      <c r="H972" s="1">
        <f t="shared" si="171"/>
        <v>40095</v>
      </c>
      <c r="I972" s="2">
        <f t="shared" si="172"/>
        <v>73.739999999999995</v>
      </c>
      <c r="J972">
        <f t="shared" si="166"/>
        <v>0</v>
      </c>
      <c r="K972" s="2">
        <f t="shared" si="168"/>
        <v>0</v>
      </c>
      <c r="L972" s="2">
        <f t="shared" si="173"/>
        <v>0</v>
      </c>
      <c r="M972" s="2">
        <f t="shared" si="174"/>
        <v>1</v>
      </c>
      <c r="N972">
        <f t="shared" si="175"/>
        <v>8.0981116826200896</v>
      </c>
    </row>
    <row r="973" spans="1:14" x14ac:dyDescent="0.3">
      <c r="A973" s="1">
        <v>40106</v>
      </c>
      <c r="B973">
        <v>79.12</v>
      </c>
      <c r="D973">
        <f t="shared" si="165"/>
        <v>2</v>
      </c>
      <c r="E973" s="1">
        <f t="shared" si="167"/>
        <v>40099</v>
      </c>
      <c r="F973" s="1">
        <f t="shared" si="169"/>
        <v>40098</v>
      </c>
      <c r="G973" s="1">
        <f t="shared" si="170"/>
        <v>40097</v>
      </c>
      <c r="H973" s="1">
        <f t="shared" si="171"/>
        <v>40096</v>
      </c>
      <c r="I973" s="2">
        <f t="shared" si="172"/>
        <v>74.709999999999994</v>
      </c>
      <c r="J973">
        <f t="shared" si="166"/>
        <v>0</v>
      </c>
      <c r="K973" s="2">
        <f t="shared" si="168"/>
        <v>0</v>
      </c>
      <c r="L973" s="2">
        <f t="shared" si="173"/>
        <v>0</v>
      </c>
      <c r="M973" s="2">
        <f t="shared" si="174"/>
        <v>1</v>
      </c>
      <c r="N973">
        <f t="shared" si="175"/>
        <v>5.7351735326746942</v>
      </c>
    </row>
    <row r="974" spans="1:14" x14ac:dyDescent="0.3">
      <c r="A974" s="1">
        <v>40107</v>
      </c>
      <c r="B974">
        <v>81.37</v>
      </c>
      <c r="D974">
        <f t="shared" si="165"/>
        <v>3</v>
      </c>
      <c r="E974" s="1">
        <f t="shared" si="167"/>
        <v>40100</v>
      </c>
      <c r="F974" s="1">
        <f t="shared" si="169"/>
        <v>40099</v>
      </c>
      <c r="G974" s="1">
        <f t="shared" si="170"/>
        <v>40098</v>
      </c>
      <c r="H974" s="1">
        <f t="shared" si="171"/>
        <v>40097</v>
      </c>
      <c r="I974" s="2">
        <f t="shared" si="172"/>
        <v>75.599999999999994</v>
      </c>
      <c r="J974">
        <f t="shared" si="166"/>
        <v>0</v>
      </c>
      <c r="K974" s="2">
        <f t="shared" si="168"/>
        <v>0</v>
      </c>
      <c r="L974" s="2">
        <f t="shared" si="173"/>
        <v>0</v>
      </c>
      <c r="M974" s="2">
        <f t="shared" si="174"/>
        <v>1</v>
      </c>
      <c r="N974">
        <f t="shared" si="175"/>
        <v>7.3550371523078804</v>
      </c>
    </row>
    <row r="975" spans="1:14" x14ac:dyDescent="0.3">
      <c r="A975" s="1">
        <v>40108</v>
      </c>
      <c r="B975">
        <v>81.19</v>
      </c>
      <c r="D975">
        <f t="shared" si="165"/>
        <v>4</v>
      </c>
      <c r="E975" s="1">
        <f t="shared" si="167"/>
        <v>40101</v>
      </c>
      <c r="F975" s="1">
        <f t="shared" si="169"/>
        <v>40100</v>
      </c>
      <c r="G975" s="1">
        <f t="shared" si="170"/>
        <v>40099</v>
      </c>
      <c r="H975" s="1">
        <f t="shared" si="171"/>
        <v>40098</v>
      </c>
      <c r="I975" s="2">
        <f t="shared" si="172"/>
        <v>78.08</v>
      </c>
      <c r="J975">
        <f t="shared" si="166"/>
        <v>0</v>
      </c>
      <c r="K975" s="2">
        <f t="shared" si="168"/>
        <v>0</v>
      </c>
      <c r="L975" s="2">
        <f t="shared" si="173"/>
        <v>0</v>
      </c>
      <c r="M975" s="2">
        <f t="shared" si="174"/>
        <v>1</v>
      </c>
      <c r="N975">
        <f t="shared" si="175"/>
        <v>3.9058144769518064</v>
      </c>
    </row>
    <row r="976" spans="1:14" x14ac:dyDescent="0.3">
      <c r="A976" s="1">
        <v>40109</v>
      </c>
      <c r="B976">
        <v>80.5</v>
      </c>
      <c r="D976">
        <f t="shared" si="165"/>
        <v>5</v>
      </c>
      <c r="E976" s="1">
        <f t="shared" si="167"/>
        <v>40102</v>
      </c>
      <c r="F976" s="1">
        <f t="shared" si="169"/>
        <v>40101</v>
      </c>
      <c r="G976" s="1">
        <f t="shared" si="170"/>
        <v>40100</v>
      </c>
      <c r="H976" s="1">
        <f t="shared" si="171"/>
        <v>40099</v>
      </c>
      <c r="I976" s="2">
        <f t="shared" si="172"/>
        <v>79.02</v>
      </c>
      <c r="J976">
        <f t="shared" si="166"/>
        <v>0</v>
      </c>
      <c r="K976" s="2">
        <f t="shared" si="168"/>
        <v>0</v>
      </c>
      <c r="L976" s="2">
        <f t="shared" si="173"/>
        <v>0</v>
      </c>
      <c r="M976" s="2">
        <f t="shared" si="174"/>
        <v>1</v>
      </c>
      <c r="N976">
        <f t="shared" si="175"/>
        <v>1.8556199441273162</v>
      </c>
    </row>
    <row r="977" spans="1:14" x14ac:dyDescent="0.3">
      <c r="A977" s="1">
        <v>40112</v>
      </c>
      <c r="B977">
        <v>78.680000000000007</v>
      </c>
      <c r="D977">
        <f t="shared" si="165"/>
        <v>1</v>
      </c>
      <c r="E977" s="1">
        <f t="shared" si="167"/>
        <v>40105</v>
      </c>
      <c r="F977" s="1">
        <f t="shared" si="169"/>
        <v>40104</v>
      </c>
      <c r="G977" s="1">
        <f t="shared" si="170"/>
        <v>40103</v>
      </c>
      <c r="H977" s="1">
        <f t="shared" si="171"/>
        <v>40102</v>
      </c>
      <c r="I977" s="2">
        <f t="shared" si="172"/>
        <v>79.959999999999994</v>
      </c>
      <c r="J977">
        <f t="shared" si="166"/>
        <v>0</v>
      </c>
      <c r="K977" s="2">
        <f t="shared" si="168"/>
        <v>0</v>
      </c>
      <c r="L977" s="2">
        <f t="shared" si="173"/>
        <v>0</v>
      </c>
      <c r="M977" s="2">
        <f t="shared" si="174"/>
        <v>1</v>
      </c>
      <c r="N977">
        <f t="shared" si="175"/>
        <v>-1.6137516111340855</v>
      </c>
    </row>
    <row r="978" spans="1:14" x14ac:dyDescent="0.3">
      <c r="A978" s="1">
        <v>40113</v>
      </c>
      <c r="B978">
        <v>79.55</v>
      </c>
      <c r="D978">
        <f t="shared" si="165"/>
        <v>2</v>
      </c>
      <c r="E978" s="1">
        <f t="shared" si="167"/>
        <v>40106</v>
      </c>
      <c r="F978" s="1">
        <f t="shared" si="169"/>
        <v>40105</v>
      </c>
      <c r="G978" s="1">
        <f t="shared" si="170"/>
        <v>40104</v>
      </c>
      <c r="H978" s="1">
        <f t="shared" si="171"/>
        <v>40103</v>
      </c>
      <c r="I978" s="2">
        <f t="shared" si="172"/>
        <v>79.12</v>
      </c>
      <c r="J978">
        <f t="shared" si="166"/>
        <v>0</v>
      </c>
      <c r="K978" s="2">
        <f t="shared" si="168"/>
        <v>0</v>
      </c>
      <c r="L978" s="2">
        <f t="shared" si="173"/>
        <v>0</v>
      </c>
      <c r="M978" s="2">
        <f t="shared" si="174"/>
        <v>1</v>
      </c>
      <c r="N978">
        <f t="shared" si="175"/>
        <v>0.54200674693391138</v>
      </c>
    </row>
    <row r="979" spans="1:14" x14ac:dyDescent="0.3">
      <c r="A979" s="1">
        <v>40114</v>
      </c>
      <c r="B979">
        <v>77.459999999999994</v>
      </c>
      <c r="D979">
        <f t="shared" si="165"/>
        <v>3</v>
      </c>
      <c r="E979" s="1">
        <f t="shared" si="167"/>
        <v>40107</v>
      </c>
      <c r="F979" s="1">
        <f t="shared" si="169"/>
        <v>40106</v>
      </c>
      <c r="G979" s="1">
        <f t="shared" si="170"/>
        <v>40105</v>
      </c>
      <c r="H979" s="1">
        <f t="shared" si="171"/>
        <v>40104</v>
      </c>
      <c r="I979" s="2">
        <f t="shared" si="172"/>
        <v>81.37</v>
      </c>
      <c r="J979">
        <f t="shared" si="166"/>
        <v>0</v>
      </c>
      <c r="K979" s="2">
        <f t="shared" si="168"/>
        <v>0</v>
      </c>
      <c r="L979" s="2">
        <f t="shared" si="173"/>
        <v>0</v>
      </c>
      <c r="M979" s="2">
        <f t="shared" si="174"/>
        <v>1</v>
      </c>
      <c r="N979">
        <f t="shared" si="175"/>
        <v>-4.9244980621959922</v>
      </c>
    </row>
    <row r="980" spans="1:14" x14ac:dyDescent="0.3">
      <c r="A980" s="1">
        <v>40115</v>
      </c>
      <c r="B980">
        <v>79.87</v>
      </c>
      <c r="D980">
        <f t="shared" si="165"/>
        <v>4</v>
      </c>
      <c r="E980" s="1">
        <f t="shared" si="167"/>
        <v>40108</v>
      </c>
      <c r="F980" s="1">
        <f t="shared" si="169"/>
        <v>40107</v>
      </c>
      <c r="G980" s="1">
        <f t="shared" si="170"/>
        <v>40106</v>
      </c>
      <c r="H980" s="1">
        <f t="shared" si="171"/>
        <v>40105</v>
      </c>
      <c r="I980" s="2">
        <f t="shared" si="172"/>
        <v>81.19</v>
      </c>
      <c r="J980">
        <f t="shared" si="166"/>
        <v>0</v>
      </c>
      <c r="K980" s="2">
        <f t="shared" si="168"/>
        <v>0</v>
      </c>
      <c r="L980" s="2">
        <f t="shared" si="173"/>
        <v>0</v>
      </c>
      <c r="M980" s="2">
        <f t="shared" si="174"/>
        <v>1</v>
      </c>
      <c r="N980">
        <f t="shared" si="175"/>
        <v>-1.6391773945057482</v>
      </c>
    </row>
    <row r="981" spans="1:14" x14ac:dyDescent="0.3">
      <c r="A981" s="1">
        <v>40116</v>
      </c>
      <c r="B981">
        <v>77</v>
      </c>
      <c r="D981">
        <f t="shared" si="165"/>
        <v>5</v>
      </c>
      <c r="E981" s="1">
        <f t="shared" si="167"/>
        <v>40109</v>
      </c>
      <c r="F981" s="1">
        <f t="shared" si="169"/>
        <v>40108</v>
      </c>
      <c r="G981" s="1">
        <f t="shared" si="170"/>
        <v>40107</v>
      </c>
      <c r="H981" s="1">
        <f t="shared" si="171"/>
        <v>40106</v>
      </c>
      <c r="I981" s="2">
        <f t="shared" si="172"/>
        <v>80.5</v>
      </c>
      <c r="J981">
        <f t="shared" si="166"/>
        <v>0</v>
      </c>
      <c r="K981" s="2">
        <f t="shared" si="168"/>
        <v>0</v>
      </c>
      <c r="L981" s="2">
        <f t="shared" si="173"/>
        <v>0</v>
      </c>
      <c r="M981" s="2">
        <f t="shared" si="174"/>
        <v>1</v>
      </c>
      <c r="N981">
        <f t="shared" si="175"/>
        <v>-4.4451762570833813</v>
      </c>
    </row>
    <row r="982" spans="1:14" x14ac:dyDescent="0.3">
      <c r="A982" s="1">
        <v>40119</v>
      </c>
      <c r="B982">
        <v>78.13</v>
      </c>
      <c r="D982">
        <f t="shared" si="165"/>
        <v>1</v>
      </c>
      <c r="E982" s="1">
        <f t="shared" si="167"/>
        <v>40112</v>
      </c>
      <c r="F982" s="1">
        <f t="shared" si="169"/>
        <v>40111</v>
      </c>
      <c r="G982" s="1">
        <f t="shared" si="170"/>
        <v>40110</v>
      </c>
      <c r="H982" s="1">
        <f t="shared" si="171"/>
        <v>40109</v>
      </c>
      <c r="I982" s="2">
        <f t="shared" si="172"/>
        <v>78.680000000000007</v>
      </c>
      <c r="J982">
        <f t="shared" si="166"/>
        <v>0</v>
      </c>
      <c r="K982" s="2">
        <f t="shared" si="168"/>
        <v>0</v>
      </c>
      <c r="L982" s="2">
        <f t="shared" si="173"/>
        <v>0</v>
      </c>
      <c r="M982" s="2">
        <f t="shared" si="174"/>
        <v>1</v>
      </c>
      <c r="N982">
        <f t="shared" si="175"/>
        <v>-0.70148875122054755</v>
      </c>
    </row>
    <row r="983" spans="1:14" x14ac:dyDescent="0.3">
      <c r="A983" s="1">
        <v>40120</v>
      </c>
      <c r="B983">
        <v>79.599999999999994</v>
      </c>
      <c r="D983">
        <f t="shared" si="165"/>
        <v>2</v>
      </c>
      <c r="E983" s="1">
        <f t="shared" si="167"/>
        <v>40113</v>
      </c>
      <c r="F983" s="1">
        <f t="shared" si="169"/>
        <v>40112</v>
      </c>
      <c r="G983" s="1">
        <f t="shared" si="170"/>
        <v>40111</v>
      </c>
      <c r="H983" s="1">
        <f t="shared" si="171"/>
        <v>40110</v>
      </c>
      <c r="I983" s="2">
        <f t="shared" si="172"/>
        <v>79.55</v>
      </c>
      <c r="J983">
        <f t="shared" si="166"/>
        <v>0</v>
      </c>
      <c r="K983" s="2">
        <f t="shared" si="168"/>
        <v>0</v>
      </c>
      <c r="L983" s="2">
        <f t="shared" si="173"/>
        <v>0</v>
      </c>
      <c r="M983" s="2">
        <f t="shared" si="174"/>
        <v>1</v>
      </c>
      <c r="N983">
        <f t="shared" si="175"/>
        <v>6.283380665414029E-2</v>
      </c>
    </row>
    <row r="984" spans="1:14" x14ac:dyDescent="0.3">
      <c r="A984" s="1">
        <v>40121</v>
      </c>
      <c r="B984">
        <v>80.400000000000006</v>
      </c>
      <c r="D984">
        <f t="shared" si="165"/>
        <v>3</v>
      </c>
      <c r="E984" s="1">
        <f t="shared" si="167"/>
        <v>40114</v>
      </c>
      <c r="F984" s="1">
        <f t="shared" si="169"/>
        <v>40113</v>
      </c>
      <c r="G984" s="1">
        <f t="shared" si="170"/>
        <v>40112</v>
      </c>
      <c r="H984" s="1">
        <f t="shared" si="171"/>
        <v>40111</v>
      </c>
      <c r="I984" s="2">
        <f t="shared" si="172"/>
        <v>77.459999999999994</v>
      </c>
      <c r="J984">
        <f t="shared" si="166"/>
        <v>0</v>
      </c>
      <c r="K984" s="2">
        <f t="shared" si="168"/>
        <v>0</v>
      </c>
      <c r="L984" s="2">
        <f t="shared" si="173"/>
        <v>0</v>
      </c>
      <c r="M984" s="2">
        <f t="shared" si="174"/>
        <v>1</v>
      </c>
      <c r="N984">
        <f t="shared" si="175"/>
        <v>3.7252502098314793</v>
      </c>
    </row>
    <row r="985" spans="1:14" x14ac:dyDescent="0.3">
      <c r="A985" s="1">
        <v>40122</v>
      </c>
      <c r="B985">
        <v>79.62</v>
      </c>
      <c r="D985">
        <f t="shared" si="165"/>
        <v>4</v>
      </c>
      <c r="E985" s="1">
        <f t="shared" si="167"/>
        <v>40115</v>
      </c>
      <c r="F985" s="1">
        <f t="shared" si="169"/>
        <v>40114</v>
      </c>
      <c r="G985" s="1">
        <f t="shared" si="170"/>
        <v>40113</v>
      </c>
      <c r="H985" s="1">
        <f t="shared" si="171"/>
        <v>40112</v>
      </c>
      <c r="I985" s="2">
        <f t="shared" si="172"/>
        <v>79.87</v>
      </c>
      <c r="J985">
        <f t="shared" si="166"/>
        <v>0</v>
      </c>
      <c r="K985" s="2">
        <f t="shared" si="168"/>
        <v>0</v>
      </c>
      <c r="L985" s="2">
        <f t="shared" si="173"/>
        <v>0</v>
      </c>
      <c r="M985" s="2">
        <f t="shared" si="174"/>
        <v>1</v>
      </c>
      <c r="N985">
        <f t="shared" si="175"/>
        <v>-0.31349953571264272</v>
      </c>
    </row>
    <row r="986" spans="1:14" x14ac:dyDescent="0.3">
      <c r="A986" s="1">
        <v>40123</v>
      </c>
      <c r="B986">
        <v>77.430000000000007</v>
      </c>
      <c r="D986">
        <f t="shared" si="165"/>
        <v>5</v>
      </c>
      <c r="E986" s="1">
        <f t="shared" si="167"/>
        <v>40116</v>
      </c>
      <c r="F986" s="1">
        <f t="shared" si="169"/>
        <v>40115</v>
      </c>
      <c r="G986" s="1">
        <f t="shared" si="170"/>
        <v>40114</v>
      </c>
      <c r="H986" s="1">
        <f t="shared" si="171"/>
        <v>40113</v>
      </c>
      <c r="I986" s="2">
        <f t="shared" si="172"/>
        <v>77</v>
      </c>
      <c r="J986">
        <f t="shared" si="166"/>
        <v>0</v>
      </c>
      <c r="K986" s="2">
        <f t="shared" si="168"/>
        <v>0</v>
      </c>
      <c r="L986" s="2">
        <f t="shared" si="173"/>
        <v>0</v>
      </c>
      <c r="M986" s="2">
        <f t="shared" si="174"/>
        <v>1</v>
      </c>
      <c r="N986">
        <f t="shared" si="175"/>
        <v>0.55688805449483358</v>
      </c>
    </row>
    <row r="987" spans="1:14" x14ac:dyDescent="0.3">
      <c r="A987" s="1">
        <v>40126</v>
      </c>
      <c r="B987">
        <v>79.430000000000007</v>
      </c>
      <c r="C987">
        <v>80.069999999999993</v>
      </c>
      <c r="D987">
        <f t="shared" si="165"/>
        <v>1</v>
      </c>
      <c r="E987" s="1">
        <f t="shared" si="167"/>
        <v>40119</v>
      </c>
      <c r="F987" s="1">
        <f t="shared" si="169"/>
        <v>40118</v>
      </c>
      <c r="G987" s="1">
        <f t="shared" si="170"/>
        <v>40117</v>
      </c>
      <c r="H987" s="1">
        <f t="shared" si="171"/>
        <v>40116</v>
      </c>
      <c r="I987" s="2">
        <f t="shared" si="172"/>
        <v>78.13</v>
      </c>
      <c r="J987">
        <f t="shared" si="166"/>
        <v>0</v>
      </c>
      <c r="K987" s="2">
        <f t="shared" si="168"/>
        <v>0</v>
      </c>
      <c r="L987" s="2">
        <f t="shared" si="173"/>
        <v>0</v>
      </c>
      <c r="M987" s="2">
        <f t="shared" si="174"/>
        <v>1</v>
      </c>
      <c r="N987">
        <f t="shared" si="175"/>
        <v>1.6502024636387946</v>
      </c>
    </row>
    <row r="988" spans="1:14" x14ac:dyDescent="0.3">
      <c r="A988" s="1">
        <v>40127</v>
      </c>
      <c r="B988">
        <v>79.64</v>
      </c>
      <c r="D988">
        <f t="shared" si="165"/>
        <v>2</v>
      </c>
      <c r="E988" s="1">
        <f t="shared" si="167"/>
        <v>40120</v>
      </c>
      <c r="F988" s="1">
        <f t="shared" si="169"/>
        <v>40119</v>
      </c>
      <c r="G988" s="1">
        <f t="shared" si="170"/>
        <v>40118</v>
      </c>
      <c r="H988" s="1">
        <f t="shared" si="171"/>
        <v>40117</v>
      </c>
      <c r="I988" s="2">
        <f t="shared" si="172"/>
        <v>79.599999999999994</v>
      </c>
      <c r="J988">
        <f t="shared" si="166"/>
        <v>80.069999999999993</v>
      </c>
      <c r="K988" s="2">
        <f t="shared" si="168"/>
        <v>80.069999999999993</v>
      </c>
      <c r="L988" s="2">
        <f t="shared" si="173"/>
        <v>79.430000000000007</v>
      </c>
      <c r="M988" s="2">
        <f t="shared" si="174"/>
        <v>0.99200699388035485</v>
      </c>
      <c r="N988">
        <f t="shared" si="175"/>
        <v>-0.75227350938433102</v>
      </c>
    </row>
    <row r="989" spans="1:14" x14ac:dyDescent="0.3">
      <c r="A989" s="1">
        <v>40128</v>
      </c>
      <c r="B989">
        <v>79.92</v>
      </c>
      <c r="D989">
        <f t="shared" si="165"/>
        <v>3</v>
      </c>
      <c r="E989" s="1">
        <f t="shared" si="167"/>
        <v>40121</v>
      </c>
      <c r="F989" s="1">
        <f t="shared" si="169"/>
        <v>40120</v>
      </c>
      <c r="G989" s="1">
        <f t="shared" si="170"/>
        <v>40119</v>
      </c>
      <c r="H989" s="1">
        <f t="shared" si="171"/>
        <v>40118</v>
      </c>
      <c r="I989" s="2">
        <f t="shared" si="172"/>
        <v>80.400000000000006</v>
      </c>
      <c r="J989">
        <f t="shared" si="166"/>
        <v>0</v>
      </c>
      <c r="K989" s="2">
        <f t="shared" si="168"/>
        <v>80.069999999999993</v>
      </c>
      <c r="L989" s="2">
        <f t="shared" si="173"/>
        <v>79.430000000000007</v>
      </c>
      <c r="M989" s="2">
        <f t="shared" si="174"/>
        <v>0.99200699388035485</v>
      </c>
      <c r="N989">
        <f t="shared" si="175"/>
        <v>-1.4013163284124126</v>
      </c>
    </row>
    <row r="990" spans="1:14" x14ac:dyDescent="0.3">
      <c r="A990" s="1">
        <v>40129</v>
      </c>
      <c r="B990">
        <v>77.650000000000006</v>
      </c>
      <c r="D990">
        <f t="shared" si="165"/>
        <v>4</v>
      </c>
      <c r="E990" s="1">
        <f t="shared" si="167"/>
        <v>40122</v>
      </c>
      <c r="F990" s="1">
        <f t="shared" si="169"/>
        <v>40121</v>
      </c>
      <c r="G990" s="1">
        <f t="shared" si="170"/>
        <v>40120</v>
      </c>
      <c r="H990" s="1">
        <f t="shared" si="171"/>
        <v>40119</v>
      </c>
      <c r="I990" s="2">
        <f t="shared" si="172"/>
        <v>79.62</v>
      </c>
      <c r="J990">
        <f t="shared" si="166"/>
        <v>0</v>
      </c>
      <c r="K990" s="2">
        <f t="shared" si="168"/>
        <v>80.069999999999993</v>
      </c>
      <c r="L990" s="2">
        <f t="shared" si="173"/>
        <v>79.430000000000007</v>
      </c>
      <c r="M990" s="2">
        <f t="shared" si="174"/>
        <v>0.99200699388035485</v>
      </c>
      <c r="N990">
        <f t="shared" si="175"/>
        <v>-3.3078889416976649</v>
      </c>
    </row>
    <row r="991" spans="1:14" x14ac:dyDescent="0.3">
      <c r="A991" s="1">
        <v>40130</v>
      </c>
      <c r="B991">
        <v>77.03</v>
      </c>
      <c r="D991">
        <f t="shared" si="165"/>
        <v>5</v>
      </c>
      <c r="E991" s="1">
        <f t="shared" si="167"/>
        <v>40123</v>
      </c>
      <c r="F991" s="1">
        <f t="shared" si="169"/>
        <v>40122</v>
      </c>
      <c r="G991" s="1">
        <f t="shared" si="170"/>
        <v>40121</v>
      </c>
      <c r="H991" s="1">
        <f t="shared" si="171"/>
        <v>40120</v>
      </c>
      <c r="I991" s="2">
        <f t="shared" si="172"/>
        <v>77.430000000000007</v>
      </c>
      <c r="J991">
        <f t="shared" si="166"/>
        <v>0</v>
      </c>
      <c r="K991" s="2">
        <f t="shared" si="168"/>
        <v>80.069999999999993</v>
      </c>
      <c r="L991" s="2">
        <f t="shared" si="173"/>
        <v>79.430000000000007</v>
      </c>
      <c r="M991" s="2">
        <f t="shared" si="174"/>
        <v>0.99200699388035485</v>
      </c>
      <c r="N991">
        <f t="shared" si="175"/>
        <v>-1.3204467473259516</v>
      </c>
    </row>
    <row r="992" spans="1:14" x14ac:dyDescent="0.3">
      <c r="A992" s="1">
        <v>40133</v>
      </c>
      <c r="B992">
        <v>79.53</v>
      </c>
      <c r="D992">
        <f t="shared" si="165"/>
        <v>1</v>
      </c>
      <c r="E992" s="1">
        <f t="shared" si="167"/>
        <v>40126</v>
      </c>
      <c r="F992" s="1">
        <f t="shared" si="169"/>
        <v>40125</v>
      </c>
      <c r="G992" s="1">
        <f t="shared" si="170"/>
        <v>40124</v>
      </c>
      <c r="H992" s="1">
        <f t="shared" si="171"/>
        <v>40123</v>
      </c>
      <c r="I992" s="2">
        <f t="shared" si="172"/>
        <v>79.430000000000007</v>
      </c>
      <c r="J992">
        <f t="shared" si="166"/>
        <v>0</v>
      </c>
      <c r="K992" s="2">
        <f t="shared" si="168"/>
        <v>80.069999999999993</v>
      </c>
      <c r="L992" s="2">
        <f t="shared" si="173"/>
        <v>79.430000000000007</v>
      </c>
      <c r="M992" s="2">
        <f t="shared" si="174"/>
        <v>0.99200699388035485</v>
      </c>
      <c r="N992">
        <f t="shared" si="175"/>
        <v>-0.67669431154984916</v>
      </c>
    </row>
    <row r="993" spans="1:14" x14ac:dyDescent="0.3">
      <c r="A993" s="1">
        <v>40134</v>
      </c>
      <c r="B993">
        <v>79.72</v>
      </c>
      <c r="D993">
        <f t="shared" si="165"/>
        <v>2</v>
      </c>
      <c r="E993" s="1">
        <f t="shared" si="167"/>
        <v>40127</v>
      </c>
      <c r="F993" s="1">
        <f t="shared" si="169"/>
        <v>40126</v>
      </c>
      <c r="G993" s="1">
        <f t="shared" si="170"/>
        <v>40125</v>
      </c>
      <c r="H993" s="1">
        <f t="shared" si="171"/>
        <v>40124</v>
      </c>
      <c r="I993" s="2">
        <f t="shared" si="172"/>
        <v>79.64</v>
      </c>
      <c r="J993">
        <f t="shared" si="166"/>
        <v>0</v>
      </c>
      <c r="K993" s="2">
        <f t="shared" si="168"/>
        <v>0</v>
      </c>
      <c r="L993" s="2">
        <f t="shared" si="173"/>
        <v>0</v>
      </c>
      <c r="M993" s="2">
        <f t="shared" si="174"/>
        <v>1</v>
      </c>
      <c r="N993">
        <f t="shared" si="175"/>
        <v>0.10040161485984858</v>
      </c>
    </row>
    <row r="994" spans="1:14" x14ac:dyDescent="0.3">
      <c r="A994" s="1">
        <v>40135</v>
      </c>
      <c r="B994">
        <v>80.099999999999994</v>
      </c>
      <c r="D994">
        <f t="shared" si="165"/>
        <v>3</v>
      </c>
      <c r="E994" s="1">
        <f t="shared" si="167"/>
        <v>40128</v>
      </c>
      <c r="F994" s="1">
        <f t="shared" si="169"/>
        <v>40127</v>
      </c>
      <c r="G994" s="1">
        <f t="shared" si="170"/>
        <v>40126</v>
      </c>
      <c r="H994" s="1">
        <f t="shared" si="171"/>
        <v>40125</v>
      </c>
      <c r="I994" s="2">
        <f t="shared" si="172"/>
        <v>79.92</v>
      </c>
      <c r="J994">
        <f t="shared" si="166"/>
        <v>0</v>
      </c>
      <c r="K994" s="2">
        <f t="shared" si="168"/>
        <v>0</v>
      </c>
      <c r="L994" s="2">
        <f t="shared" si="173"/>
        <v>0</v>
      </c>
      <c r="M994" s="2">
        <f t="shared" si="174"/>
        <v>1</v>
      </c>
      <c r="N994">
        <f t="shared" si="175"/>
        <v>0.22497197340153244</v>
      </c>
    </row>
    <row r="995" spans="1:14" x14ac:dyDescent="0.3">
      <c r="A995" s="1">
        <v>40136</v>
      </c>
      <c r="B995">
        <v>78.05</v>
      </c>
      <c r="D995">
        <f t="shared" si="165"/>
        <v>4</v>
      </c>
      <c r="E995" s="1">
        <f t="shared" si="167"/>
        <v>40129</v>
      </c>
      <c r="F995" s="1">
        <f t="shared" si="169"/>
        <v>40128</v>
      </c>
      <c r="G995" s="1">
        <f t="shared" si="170"/>
        <v>40127</v>
      </c>
      <c r="H995" s="1">
        <f t="shared" si="171"/>
        <v>40126</v>
      </c>
      <c r="I995" s="2">
        <f t="shared" si="172"/>
        <v>77.650000000000006</v>
      </c>
      <c r="J995">
        <f t="shared" si="166"/>
        <v>0</v>
      </c>
      <c r="K995" s="2">
        <f t="shared" si="168"/>
        <v>0</v>
      </c>
      <c r="L995" s="2">
        <f t="shared" si="173"/>
        <v>0</v>
      </c>
      <c r="M995" s="2">
        <f t="shared" si="174"/>
        <v>1</v>
      </c>
      <c r="N995">
        <f t="shared" si="175"/>
        <v>0.51380973667448626</v>
      </c>
    </row>
    <row r="996" spans="1:14" x14ac:dyDescent="0.3">
      <c r="A996" s="1">
        <v>40137</v>
      </c>
      <c r="B996">
        <v>77.47</v>
      </c>
      <c r="D996">
        <f t="shared" si="165"/>
        <v>5</v>
      </c>
      <c r="E996" s="1">
        <f t="shared" si="167"/>
        <v>40130</v>
      </c>
      <c r="F996" s="1">
        <f t="shared" si="169"/>
        <v>40129</v>
      </c>
      <c r="G996" s="1">
        <f t="shared" si="170"/>
        <v>40128</v>
      </c>
      <c r="H996" s="1">
        <f t="shared" si="171"/>
        <v>40127</v>
      </c>
      <c r="I996" s="2">
        <f t="shared" si="172"/>
        <v>77.03</v>
      </c>
      <c r="J996">
        <f t="shared" si="166"/>
        <v>0</v>
      </c>
      <c r="K996" s="2">
        <f t="shared" si="168"/>
        <v>0</v>
      </c>
      <c r="L996" s="2">
        <f t="shared" si="173"/>
        <v>0</v>
      </c>
      <c r="M996" s="2">
        <f t="shared" si="174"/>
        <v>1</v>
      </c>
      <c r="N996">
        <f t="shared" si="175"/>
        <v>0.56958082789366038</v>
      </c>
    </row>
    <row r="997" spans="1:14" x14ac:dyDescent="0.3">
      <c r="A997" s="1">
        <v>40140</v>
      </c>
      <c r="B997">
        <v>77.56</v>
      </c>
      <c r="D997">
        <f t="shared" si="165"/>
        <v>1</v>
      </c>
      <c r="E997" s="1">
        <f t="shared" si="167"/>
        <v>40133</v>
      </c>
      <c r="F997" s="1">
        <f t="shared" si="169"/>
        <v>40132</v>
      </c>
      <c r="G997" s="1">
        <f t="shared" si="170"/>
        <v>40131</v>
      </c>
      <c r="H997" s="1">
        <f t="shared" si="171"/>
        <v>40130</v>
      </c>
      <c r="I997" s="2">
        <f t="shared" si="172"/>
        <v>79.53</v>
      </c>
      <c r="J997">
        <f t="shared" si="166"/>
        <v>0</v>
      </c>
      <c r="K997" s="2">
        <f t="shared" si="168"/>
        <v>0</v>
      </c>
      <c r="L997" s="2">
        <f t="shared" si="173"/>
        <v>0</v>
      </c>
      <c r="M997" s="2">
        <f t="shared" si="174"/>
        <v>1</v>
      </c>
      <c r="N997">
        <f t="shared" si="175"/>
        <v>-2.5082478594592801</v>
      </c>
    </row>
    <row r="998" spans="1:14" x14ac:dyDescent="0.3">
      <c r="A998" s="1">
        <v>40141</v>
      </c>
      <c r="B998">
        <v>76.02</v>
      </c>
      <c r="D998">
        <f t="shared" si="165"/>
        <v>2</v>
      </c>
      <c r="E998" s="1">
        <f t="shared" si="167"/>
        <v>40134</v>
      </c>
      <c r="F998" s="1">
        <f t="shared" si="169"/>
        <v>40133</v>
      </c>
      <c r="G998" s="1">
        <f t="shared" si="170"/>
        <v>40132</v>
      </c>
      <c r="H998" s="1">
        <f t="shared" si="171"/>
        <v>40131</v>
      </c>
      <c r="I998" s="2">
        <f t="shared" si="172"/>
        <v>79.72</v>
      </c>
      <c r="J998">
        <f t="shared" si="166"/>
        <v>0</v>
      </c>
      <c r="K998" s="2">
        <f t="shared" si="168"/>
        <v>0</v>
      </c>
      <c r="L998" s="2">
        <f t="shared" si="173"/>
        <v>0</v>
      </c>
      <c r="M998" s="2">
        <f t="shared" si="174"/>
        <v>1</v>
      </c>
      <c r="N998">
        <f t="shared" si="175"/>
        <v>-4.7524031783491338</v>
      </c>
    </row>
    <row r="999" spans="1:14" x14ac:dyDescent="0.3">
      <c r="A999" s="1">
        <v>40142</v>
      </c>
      <c r="B999">
        <v>77.959999999999994</v>
      </c>
      <c r="D999">
        <f t="shared" si="165"/>
        <v>3</v>
      </c>
      <c r="E999" s="1">
        <f t="shared" si="167"/>
        <v>40135</v>
      </c>
      <c r="F999" s="1">
        <f t="shared" si="169"/>
        <v>40134</v>
      </c>
      <c r="G999" s="1">
        <f t="shared" si="170"/>
        <v>40133</v>
      </c>
      <c r="H999" s="1">
        <f t="shared" si="171"/>
        <v>40132</v>
      </c>
      <c r="I999" s="2">
        <f t="shared" si="172"/>
        <v>80.099999999999994</v>
      </c>
      <c r="J999">
        <f t="shared" si="166"/>
        <v>0</v>
      </c>
      <c r="K999" s="2">
        <f t="shared" si="168"/>
        <v>0</v>
      </c>
      <c r="L999" s="2">
        <f t="shared" si="173"/>
        <v>0</v>
      </c>
      <c r="M999" s="2">
        <f t="shared" si="174"/>
        <v>1</v>
      </c>
      <c r="N999">
        <f t="shared" si="175"/>
        <v>-2.7079979434953474</v>
      </c>
    </row>
    <row r="1000" spans="1:14" x14ac:dyDescent="0.3">
      <c r="A1000" s="1">
        <v>40144</v>
      </c>
      <c r="B1000">
        <v>76.05</v>
      </c>
      <c r="D1000">
        <f t="shared" si="165"/>
        <v>5</v>
      </c>
      <c r="E1000" s="1">
        <f t="shared" si="167"/>
        <v>40137</v>
      </c>
      <c r="F1000" s="1">
        <f t="shared" si="169"/>
        <v>40136</v>
      </c>
      <c r="G1000" s="1">
        <f t="shared" si="170"/>
        <v>40135</v>
      </c>
      <c r="H1000" s="1">
        <f t="shared" si="171"/>
        <v>40134</v>
      </c>
      <c r="I1000" s="2">
        <f t="shared" si="172"/>
        <v>77.47</v>
      </c>
      <c r="J1000">
        <f t="shared" si="166"/>
        <v>0</v>
      </c>
      <c r="K1000" s="2">
        <f t="shared" si="168"/>
        <v>0</v>
      </c>
      <c r="L1000" s="2">
        <f t="shared" si="173"/>
        <v>0</v>
      </c>
      <c r="M1000" s="2">
        <f t="shared" si="174"/>
        <v>1</v>
      </c>
      <c r="N1000">
        <f t="shared" si="175"/>
        <v>-1.8499745938509338</v>
      </c>
    </row>
    <row r="1001" spans="1:14" x14ac:dyDescent="0.3">
      <c r="A1001" s="1">
        <v>40147</v>
      </c>
      <c r="B1001">
        <v>77.28</v>
      </c>
      <c r="D1001">
        <f t="shared" si="165"/>
        <v>1</v>
      </c>
      <c r="E1001" s="1">
        <f t="shared" si="167"/>
        <v>40140</v>
      </c>
      <c r="F1001" s="1">
        <f t="shared" si="169"/>
        <v>40139</v>
      </c>
      <c r="G1001" s="1">
        <f t="shared" si="170"/>
        <v>40138</v>
      </c>
      <c r="H1001" s="1">
        <f t="shared" si="171"/>
        <v>40137</v>
      </c>
      <c r="I1001" s="2">
        <f t="shared" si="172"/>
        <v>77.56</v>
      </c>
      <c r="J1001">
        <f t="shared" si="166"/>
        <v>0</v>
      </c>
      <c r="K1001" s="2">
        <f t="shared" si="168"/>
        <v>0</v>
      </c>
      <c r="L1001" s="2">
        <f t="shared" si="173"/>
        <v>0</v>
      </c>
      <c r="M1001" s="2">
        <f t="shared" si="174"/>
        <v>1</v>
      </c>
      <c r="N1001">
        <f t="shared" si="175"/>
        <v>-0.36166404701885502</v>
      </c>
    </row>
    <row r="1002" spans="1:14" x14ac:dyDescent="0.3">
      <c r="A1002" s="1">
        <v>40148</v>
      </c>
      <c r="B1002">
        <v>78.37</v>
      </c>
      <c r="D1002">
        <f t="shared" si="165"/>
        <v>2</v>
      </c>
      <c r="E1002" s="1">
        <f t="shared" si="167"/>
        <v>40141</v>
      </c>
      <c r="F1002" s="1">
        <f t="shared" si="169"/>
        <v>40140</v>
      </c>
      <c r="G1002" s="1">
        <f t="shared" si="170"/>
        <v>40139</v>
      </c>
      <c r="H1002" s="1">
        <f t="shared" si="171"/>
        <v>40138</v>
      </c>
      <c r="I1002" s="2">
        <f t="shared" si="172"/>
        <v>76.02</v>
      </c>
      <c r="J1002">
        <f t="shared" si="166"/>
        <v>0</v>
      </c>
      <c r="K1002" s="2">
        <f t="shared" si="168"/>
        <v>0</v>
      </c>
      <c r="L1002" s="2">
        <f t="shared" si="173"/>
        <v>0</v>
      </c>
      <c r="M1002" s="2">
        <f t="shared" si="174"/>
        <v>1</v>
      </c>
      <c r="N1002">
        <f t="shared" si="175"/>
        <v>3.0444737503670614</v>
      </c>
    </row>
    <row r="1003" spans="1:14" x14ac:dyDescent="0.3">
      <c r="A1003" s="1">
        <v>40149</v>
      </c>
      <c r="B1003">
        <v>76.599999999999994</v>
      </c>
      <c r="D1003">
        <f t="shared" si="165"/>
        <v>3</v>
      </c>
      <c r="E1003" s="1">
        <f t="shared" si="167"/>
        <v>40142</v>
      </c>
      <c r="F1003" s="1">
        <f t="shared" si="169"/>
        <v>40141</v>
      </c>
      <c r="G1003" s="1">
        <f t="shared" si="170"/>
        <v>40140</v>
      </c>
      <c r="H1003" s="1">
        <f t="shared" si="171"/>
        <v>40139</v>
      </c>
      <c r="I1003" s="2">
        <f t="shared" si="172"/>
        <v>77.959999999999994</v>
      </c>
      <c r="J1003">
        <f t="shared" si="166"/>
        <v>0</v>
      </c>
      <c r="K1003" s="2">
        <f t="shared" si="168"/>
        <v>0</v>
      </c>
      <c r="L1003" s="2">
        <f t="shared" si="173"/>
        <v>0</v>
      </c>
      <c r="M1003" s="2">
        <f t="shared" si="174"/>
        <v>1</v>
      </c>
      <c r="N1003">
        <f t="shared" si="175"/>
        <v>-1.7598797892814446</v>
      </c>
    </row>
    <row r="1004" spans="1:14" x14ac:dyDescent="0.3">
      <c r="A1004" s="1">
        <v>40150</v>
      </c>
      <c r="B1004">
        <v>76.459999999999994</v>
      </c>
      <c r="D1004">
        <f t="shared" si="165"/>
        <v>4</v>
      </c>
      <c r="E1004" s="1">
        <f t="shared" si="167"/>
        <v>40143</v>
      </c>
      <c r="F1004" s="1">
        <f t="shared" si="169"/>
        <v>40142</v>
      </c>
      <c r="G1004" s="1">
        <f t="shared" si="170"/>
        <v>40141</v>
      </c>
      <c r="H1004" s="1">
        <f t="shared" si="171"/>
        <v>40140</v>
      </c>
      <c r="I1004" s="2">
        <f t="shared" si="172"/>
        <v>77.959999999999994</v>
      </c>
      <c r="J1004">
        <f t="shared" si="166"/>
        <v>0</v>
      </c>
      <c r="K1004" s="2">
        <f t="shared" si="168"/>
        <v>0</v>
      </c>
      <c r="L1004" s="2">
        <f t="shared" si="173"/>
        <v>0</v>
      </c>
      <c r="M1004" s="2">
        <f t="shared" si="174"/>
        <v>1</v>
      </c>
      <c r="N1004">
        <f t="shared" si="175"/>
        <v>-1.9428146371093284</v>
      </c>
    </row>
    <row r="1005" spans="1:14" x14ac:dyDescent="0.3">
      <c r="A1005" s="1">
        <v>40151</v>
      </c>
      <c r="B1005">
        <v>75.47</v>
      </c>
      <c r="D1005">
        <f t="shared" si="165"/>
        <v>5</v>
      </c>
      <c r="E1005" s="1">
        <f t="shared" si="167"/>
        <v>40144</v>
      </c>
      <c r="F1005" s="1">
        <f t="shared" si="169"/>
        <v>40143</v>
      </c>
      <c r="G1005" s="1">
        <f t="shared" si="170"/>
        <v>40142</v>
      </c>
      <c r="H1005" s="1">
        <f t="shared" si="171"/>
        <v>40141</v>
      </c>
      <c r="I1005" s="2">
        <f t="shared" si="172"/>
        <v>76.05</v>
      </c>
      <c r="J1005">
        <f t="shared" si="166"/>
        <v>0</v>
      </c>
      <c r="K1005" s="2">
        <f t="shared" si="168"/>
        <v>0</v>
      </c>
      <c r="L1005" s="2">
        <f t="shared" si="173"/>
        <v>0</v>
      </c>
      <c r="M1005" s="2">
        <f t="shared" si="174"/>
        <v>1</v>
      </c>
      <c r="N1005">
        <f t="shared" si="175"/>
        <v>-0.76557924085248452</v>
      </c>
    </row>
    <row r="1006" spans="1:14" x14ac:dyDescent="0.3">
      <c r="A1006" s="1">
        <v>40154</v>
      </c>
      <c r="B1006">
        <v>73.930000000000007</v>
      </c>
      <c r="D1006">
        <f t="shared" si="165"/>
        <v>1</v>
      </c>
      <c r="E1006" s="1">
        <f t="shared" si="167"/>
        <v>40147</v>
      </c>
      <c r="F1006" s="1">
        <f t="shared" si="169"/>
        <v>40146</v>
      </c>
      <c r="G1006" s="1">
        <f t="shared" si="170"/>
        <v>40145</v>
      </c>
      <c r="H1006" s="1">
        <f t="shared" si="171"/>
        <v>40144</v>
      </c>
      <c r="I1006" s="2">
        <f t="shared" si="172"/>
        <v>77.28</v>
      </c>
      <c r="J1006">
        <f t="shared" si="166"/>
        <v>0</v>
      </c>
      <c r="K1006" s="2">
        <f t="shared" si="168"/>
        <v>0</v>
      </c>
      <c r="L1006" s="2">
        <f t="shared" si="173"/>
        <v>0</v>
      </c>
      <c r="M1006" s="2">
        <f t="shared" si="174"/>
        <v>1</v>
      </c>
      <c r="N1006">
        <f t="shared" si="175"/>
        <v>-4.4316490335253773</v>
      </c>
    </row>
    <row r="1007" spans="1:14" x14ac:dyDescent="0.3">
      <c r="A1007" s="1">
        <v>40155</v>
      </c>
      <c r="B1007">
        <v>72.62</v>
      </c>
      <c r="D1007">
        <f t="shared" si="165"/>
        <v>2</v>
      </c>
      <c r="E1007" s="1">
        <f t="shared" si="167"/>
        <v>40148</v>
      </c>
      <c r="F1007" s="1">
        <f t="shared" si="169"/>
        <v>40147</v>
      </c>
      <c r="G1007" s="1">
        <f t="shared" si="170"/>
        <v>40146</v>
      </c>
      <c r="H1007" s="1">
        <f t="shared" si="171"/>
        <v>40145</v>
      </c>
      <c r="I1007" s="2">
        <f t="shared" si="172"/>
        <v>78.37</v>
      </c>
      <c r="J1007">
        <f t="shared" si="166"/>
        <v>0</v>
      </c>
      <c r="K1007" s="2">
        <f t="shared" si="168"/>
        <v>0</v>
      </c>
      <c r="L1007" s="2">
        <f t="shared" si="173"/>
        <v>0</v>
      </c>
      <c r="M1007" s="2">
        <f t="shared" si="174"/>
        <v>1</v>
      </c>
      <c r="N1007">
        <f t="shared" si="175"/>
        <v>-7.6200835078583493</v>
      </c>
    </row>
    <row r="1008" spans="1:14" x14ac:dyDescent="0.3">
      <c r="A1008" s="1">
        <v>40156</v>
      </c>
      <c r="B1008">
        <v>70.67</v>
      </c>
      <c r="C1008">
        <v>72.55</v>
      </c>
      <c r="D1008">
        <f t="shared" si="165"/>
        <v>3</v>
      </c>
      <c r="E1008" s="1">
        <f t="shared" si="167"/>
        <v>40149</v>
      </c>
      <c r="F1008" s="1">
        <f t="shared" si="169"/>
        <v>40148</v>
      </c>
      <c r="G1008" s="1">
        <f t="shared" si="170"/>
        <v>40147</v>
      </c>
      <c r="H1008" s="1">
        <f t="shared" si="171"/>
        <v>40146</v>
      </c>
      <c r="I1008" s="2">
        <f t="shared" si="172"/>
        <v>76.599999999999994</v>
      </c>
      <c r="J1008">
        <f t="shared" si="166"/>
        <v>0</v>
      </c>
      <c r="K1008" s="2">
        <f t="shared" si="168"/>
        <v>0</v>
      </c>
      <c r="L1008" s="2">
        <f t="shared" si="173"/>
        <v>0</v>
      </c>
      <c r="M1008" s="2">
        <f t="shared" si="174"/>
        <v>1</v>
      </c>
      <c r="N1008">
        <f t="shared" si="175"/>
        <v>-8.0575922043782562</v>
      </c>
    </row>
    <row r="1009" spans="1:14" x14ac:dyDescent="0.3">
      <c r="A1009" s="1">
        <v>40157</v>
      </c>
      <c r="B1009">
        <v>72.319999999999993</v>
      </c>
      <c r="D1009">
        <f t="shared" si="165"/>
        <v>4</v>
      </c>
      <c r="E1009" s="1">
        <f t="shared" si="167"/>
        <v>40150</v>
      </c>
      <c r="F1009" s="1">
        <f t="shared" si="169"/>
        <v>40149</v>
      </c>
      <c r="G1009" s="1">
        <f t="shared" si="170"/>
        <v>40148</v>
      </c>
      <c r="H1009" s="1">
        <f t="shared" si="171"/>
        <v>40147</v>
      </c>
      <c r="I1009" s="2">
        <f t="shared" si="172"/>
        <v>76.459999999999994</v>
      </c>
      <c r="J1009">
        <f t="shared" si="166"/>
        <v>72.55</v>
      </c>
      <c r="K1009" s="2">
        <f t="shared" si="168"/>
        <v>72.55</v>
      </c>
      <c r="L1009" s="2">
        <f t="shared" si="173"/>
        <v>70.67</v>
      </c>
      <c r="M1009" s="2">
        <f t="shared" si="174"/>
        <v>0.97408683666436946</v>
      </c>
      <c r="N1009">
        <f t="shared" si="175"/>
        <v>-8.1921836811779496</v>
      </c>
    </row>
    <row r="1010" spans="1:14" x14ac:dyDescent="0.3">
      <c r="A1010" s="1">
        <v>40158</v>
      </c>
      <c r="B1010">
        <v>71.95</v>
      </c>
      <c r="D1010">
        <f t="shared" si="165"/>
        <v>5</v>
      </c>
      <c r="E1010" s="1">
        <f t="shared" si="167"/>
        <v>40151</v>
      </c>
      <c r="F1010" s="1">
        <f t="shared" si="169"/>
        <v>40150</v>
      </c>
      <c r="G1010" s="1">
        <f t="shared" si="170"/>
        <v>40149</v>
      </c>
      <c r="H1010" s="1">
        <f t="shared" si="171"/>
        <v>40148</v>
      </c>
      <c r="I1010" s="2">
        <f t="shared" si="172"/>
        <v>75.47</v>
      </c>
      <c r="J1010">
        <f t="shared" si="166"/>
        <v>0</v>
      </c>
      <c r="K1010" s="2">
        <f t="shared" si="168"/>
        <v>72.55</v>
      </c>
      <c r="L1010" s="2">
        <f t="shared" si="173"/>
        <v>70.67</v>
      </c>
      <c r="M1010" s="2">
        <f t="shared" si="174"/>
        <v>0.97408683666436946</v>
      </c>
      <c r="N1010">
        <f t="shared" si="175"/>
        <v>-7.4018617590834062</v>
      </c>
    </row>
    <row r="1011" spans="1:14" x14ac:dyDescent="0.3">
      <c r="A1011" s="1">
        <v>40161</v>
      </c>
      <c r="B1011">
        <v>71.86</v>
      </c>
      <c r="D1011">
        <f t="shared" si="165"/>
        <v>1</v>
      </c>
      <c r="E1011" s="1">
        <f t="shared" si="167"/>
        <v>40154</v>
      </c>
      <c r="F1011" s="1">
        <f t="shared" si="169"/>
        <v>40153</v>
      </c>
      <c r="G1011" s="1">
        <f t="shared" si="170"/>
        <v>40152</v>
      </c>
      <c r="H1011" s="1">
        <f t="shared" si="171"/>
        <v>40151</v>
      </c>
      <c r="I1011" s="2">
        <f t="shared" si="172"/>
        <v>73.930000000000007</v>
      </c>
      <c r="J1011">
        <f t="shared" si="166"/>
        <v>0</v>
      </c>
      <c r="K1011" s="2">
        <f t="shared" si="168"/>
        <v>72.55</v>
      </c>
      <c r="L1011" s="2">
        <f t="shared" si="173"/>
        <v>70.67</v>
      </c>
      <c r="M1011" s="2">
        <f t="shared" si="174"/>
        <v>0.97408683666436946</v>
      </c>
      <c r="N1011">
        <f t="shared" si="175"/>
        <v>-5.4653742511070007</v>
      </c>
    </row>
    <row r="1012" spans="1:14" x14ac:dyDescent="0.3">
      <c r="A1012" s="1">
        <v>40162</v>
      </c>
      <c r="B1012">
        <v>72.69</v>
      </c>
      <c r="D1012">
        <f t="shared" si="165"/>
        <v>2</v>
      </c>
      <c r="E1012" s="1">
        <f t="shared" si="167"/>
        <v>40155</v>
      </c>
      <c r="F1012" s="1">
        <f t="shared" si="169"/>
        <v>40154</v>
      </c>
      <c r="G1012" s="1">
        <f t="shared" si="170"/>
        <v>40153</v>
      </c>
      <c r="H1012" s="1">
        <f t="shared" si="171"/>
        <v>40152</v>
      </c>
      <c r="I1012" s="2">
        <f t="shared" si="172"/>
        <v>72.62</v>
      </c>
      <c r="J1012">
        <f t="shared" si="166"/>
        <v>0</v>
      </c>
      <c r="K1012" s="2">
        <f t="shared" si="168"/>
        <v>72.55</v>
      </c>
      <c r="L1012" s="2">
        <f t="shared" si="173"/>
        <v>70.67</v>
      </c>
      <c r="M1012" s="2">
        <f t="shared" si="174"/>
        <v>0.97408683666436946</v>
      </c>
      <c r="N1012">
        <f t="shared" si="175"/>
        <v>-2.5291367117079586</v>
      </c>
    </row>
    <row r="1013" spans="1:14" x14ac:dyDescent="0.3">
      <c r="A1013" s="1">
        <v>40163</v>
      </c>
      <c r="B1013">
        <v>74.38</v>
      </c>
      <c r="D1013">
        <f t="shared" si="165"/>
        <v>3</v>
      </c>
      <c r="E1013" s="1">
        <f t="shared" si="167"/>
        <v>40156</v>
      </c>
      <c r="F1013" s="1">
        <f t="shared" si="169"/>
        <v>40155</v>
      </c>
      <c r="G1013" s="1">
        <f t="shared" si="170"/>
        <v>40154</v>
      </c>
      <c r="H1013" s="1">
        <f t="shared" si="171"/>
        <v>40153</v>
      </c>
      <c r="I1013" s="2">
        <f t="shared" si="172"/>
        <v>70.67</v>
      </c>
      <c r="J1013">
        <f t="shared" si="166"/>
        <v>0</v>
      </c>
      <c r="K1013" s="2">
        <f t="shared" si="168"/>
        <v>72.55</v>
      </c>
      <c r="L1013" s="2">
        <f t="shared" si="173"/>
        <v>70.67</v>
      </c>
      <c r="M1013" s="2">
        <f t="shared" si="174"/>
        <v>0.97408683666436946</v>
      </c>
      <c r="N1013">
        <f t="shared" si="175"/>
        <v>2.4911109166727172</v>
      </c>
    </row>
    <row r="1014" spans="1:14" x14ac:dyDescent="0.3">
      <c r="A1014" s="1">
        <v>40164</v>
      </c>
      <c r="B1014">
        <v>74.08</v>
      </c>
      <c r="D1014">
        <f t="shared" si="165"/>
        <v>4</v>
      </c>
      <c r="E1014" s="1">
        <f t="shared" si="167"/>
        <v>40157</v>
      </c>
      <c r="F1014" s="1">
        <f t="shared" si="169"/>
        <v>40156</v>
      </c>
      <c r="G1014" s="1">
        <f t="shared" si="170"/>
        <v>40155</v>
      </c>
      <c r="H1014" s="1">
        <f t="shared" si="171"/>
        <v>40154</v>
      </c>
      <c r="I1014" s="2">
        <f t="shared" si="172"/>
        <v>72.319999999999993</v>
      </c>
      <c r="J1014">
        <f t="shared" si="166"/>
        <v>0</v>
      </c>
      <c r="K1014" s="2">
        <f t="shared" si="168"/>
        <v>0</v>
      </c>
      <c r="L1014" s="2">
        <f t="shared" si="173"/>
        <v>0</v>
      </c>
      <c r="M1014" s="2">
        <f t="shared" si="174"/>
        <v>1</v>
      </c>
      <c r="N1014">
        <f t="shared" si="175"/>
        <v>2.404487425400287</v>
      </c>
    </row>
    <row r="1015" spans="1:14" x14ac:dyDescent="0.3">
      <c r="A1015" s="1">
        <v>40165</v>
      </c>
      <c r="B1015">
        <v>74.42</v>
      </c>
      <c r="D1015">
        <f t="shared" si="165"/>
        <v>5</v>
      </c>
      <c r="E1015" s="1">
        <f t="shared" si="167"/>
        <v>40158</v>
      </c>
      <c r="F1015" s="1">
        <f t="shared" si="169"/>
        <v>40157</v>
      </c>
      <c r="G1015" s="1">
        <f t="shared" si="170"/>
        <v>40156</v>
      </c>
      <c r="H1015" s="1">
        <f t="shared" si="171"/>
        <v>40155</v>
      </c>
      <c r="I1015" s="2">
        <f t="shared" si="172"/>
        <v>71.95</v>
      </c>
      <c r="J1015">
        <f t="shared" si="166"/>
        <v>0</v>
      </c>
      <c r="K1015" s="2">
        <f t="shared" si="168"/>
        <v>0</v>
      </c>
      <c r="L1015" s="2">
        <f t="shared" si="173"/>
        <v>0</v>
      </c>
      <c r="M1015" s="2">
        <f t="shared" si="174"/>
        <v>1</v>
      </c>
      <c r="N1015">
        <f t="shared" si="175"/>
        <v>3.37532895850996</v>
      </c>
    </row>
    <row r="1016" spans="1:14" x14ac:dyDescent="0.3">
      <c r="A1016" s="1">
        <v>40168</v>
      </c>
      <c r="B1016">
        <v>73.72</v>
      </c>
      <c r="D1016">
        <f t="shared" si="165"/>
        <v>1</v>
      </c>
      <c r="E1016" s="1">
        <f t="shared" si="167"/>
        <v>40161</v>
      </c>
      <c r="F1016" s="1">
        <f t="shared" si="169"/>
        <v>40160</v>
      </c>
      <c r="G1016" s="1">
        <f t="shared" si="170"/>
        <v>40159</v>
      </c>
      <c r="H1016" s="1">
        <f t="shared" si="171"/>
        <v>40158</v>
      </c>
      <c r="I1016" s="2">
        <f t="shared" si="172"/>
        <v>71.86</v>
      </c>
      <c r="J1016">
        <f t="shared" si="166"/>
        <v>0</v>
      </c>
      <c r="K1016" s="2">
        <f t="shared" si="168"/>
        <v>0</v>
      </c>
      <c r="L1016" s="2">
        <f t="shared" si="173"/>
        <v>0</v>
      </c>
      <c r="M1016" s="2">
        <f t="shared" si="174"/>
        <v>1</v>
      </c>
      <c r="N1016">
        <f t="shared" si="175"/>
        <v>2.5554351116249894</v>
      </c>
    </row>
    <row r="1017" spans="1:14" x14ac:dyDescent="0.3">
      <c r="A1017" s="1">
        <v>40169</v>
      </c>
      <c r="B1017">
        <v>74.400000000000006</v>
      </c>
      <c r="D1017">
        <f t="shared" si="165"/>
        <v>2</v>
      </c>
      <c r="E1017" s="1">
        <f t="shared" si="167"/>
        <v>40162</v>
      </c>
      <c r="F1017" s="1">
        <f t="shared" si="169"/>
        <v>40161</v>
      </c>
      <c r="G1017" s="1">
        <f t="shared" si="170"/>
        <v>40160</v>
      </c>
      <c r="H1017" s="1">
        <f t="shared" si="171"/>
        <v>40159</v>
      </c>
      <c r="I1017" s="2">
        <f t="shared" si="172"/>
        <v>72.69</v>
      </c>
      <c r="J1017">
        <f t="shared" si="166"/>
        <v>0</v>
      </c>
      <c r="K1017" s="2">
        <f t="shared" si="168"/>
        <v>0</v>
      </c>
      <c r="L1017" s="2">
        <f t="shared" si="173"/>
        <v>0</v>
      </c>
      <c r="M1017" s="2">
        <f t="shared" si="174"/>
        <v>1</v>
      </c>
      <c r="N1017">
        <f t="shared" si="175"/>
        <v>2.3252118342502222</v>
      </c>
    </row>
    <row r="1018" spans="1:14" x14ac:dyDescent="0.3">
      <c r="A1018" s="1">
        <v>40170</v>
      </c>
      <c r="B1018">
        <v>76.67</v>
      </c>
      <c r="D1018">
        <f t="shared" si="165"/>
        <v>3</v>
      </c>
      <c r="E1018" s="1">
        <f t="shared" si="167"/>
        <v>40163</v>
      </c>
      <c r="F1018" s="1">
        <f t="shared" si="169"/>
        <v>40162</v>
      </c>
      <c r="G1018" s="1">
        <f t="shared" si="170"/>
        <v>40161</v>
      </c>
      <c r="H1018" s="1">
        <f t="shared" si="171"/>
        <v>40160</v>
      </c>
      <c r="I1018" s="2">
        <f t="shared" si="172"/>
        <v>74.38</v>
      </c>
      <c r="J1018">
        <f t="shared" si="166"/>
        <v>0</v>
      </c>
      <c r="K1018" s="2">
        <f t="shared" si="168"/>
        <v>0</v>
      </c>
      <c r="L1018" s="2">
        <f t="shared" si="173"/>
        <v>0</v>
      </c>
      <c r="M1018" s="2">
        <f t="shared" si="174"/>
        <v>1</v>
      </c>
      <c r="N1018">
        <f t="shared" si="175"/>
        <v>3.0323409073879102</v>
      </c>
    </row>
    <row r="1019" spans="1:14" x14ac:dyDescent="0.3">
      <c r="A1019" s="1">
        <v>40171</v>
      </c>
      <c r="B1019">
        <v>78.05</v>
      </c>
      <c r="D1019">
        <f t="shared" si="165"/>
        <v>4</v>
      </c>
      <c r="E1019" s="1">
        <f t="shared" si="167"/>
        <v>40164</v>
      </c>
      <c r="F1019" s="1">
        <f t="shared" si="169"/>
        <v>40163</v>
      </c>
      <c r="G1019" s="1">
        <f t="shared" si="170"/>
        <v>40162</v>
      </c>
      <c r="H1019" s="1">
        <f t="shared" si="171"/>
        <v>40161</v>
      </c>
      <c r="I1019" s="2">
        <f t="shared" si="172"/>
        <v>74.08</v>
      </c>
      <c r="J1019">
        <f t="shared" si="166"/>
        <v>0</v>
      </c>
      <c r="K1019" s="2">
        <f t="shared" si="168"/>
        <v>0</v>
      </c>
      <c r="L1019" s="2">
        <f t="shared" si="173"/>
        <v>0</v>
      </c>
      <c r="M1019" s="2">
        <f t="shared" si="174"/>
        <v>1</v>
      </c>
      <c r="N1019">
        <f t="shared" si="175"/>
        <v>5.220405662351701</v>
      </c>
    </row>
    <row r="1020" spans="1:14" x14ac:dyDescent="0.3">
      <c r="A1020" s="1">
        <v>40175</v>
      </c>
      <c r="B1020">
        <v>78.77</v>
      </c>
      <c r="D1020">
        <f t="shared" si="165"/>
        <v>1</v>
      </c>
      <c r="E1020" s="1">
        <f t="shared" si="167"/>
        <v>40168</v>
      </c>
      <c r="F1020" s="1">
        <f t="shared" si="169"/>
        <v>40167</v>
      </c>
      <c r="G1020" s="1">
        <f t="shared" si="170"/>
        <v>40166</v>
      </c>
      <c r="H1020" s="1">
        <f t="shared" si="171"/>
        <v>40165</v>
      </c>
      <c r="I1020" s="2">
        <f t="shared" si="172"/>
        <v>73.72</v>
      </c>
      <c r="J1020">
        <f t="shared" si="166"/>
        <v>0</v>
      </c>
      <c r="K1020" s="2">
        <f t="shared" si="168"/>
        <v>0</v>
      </c>
      <c r="L1020" s="2">
        <f t="shared" si="173"/>
        <v>0</v>
      </c>
      <c r="M1020" s="2">
        <f t="shared" si="174"/>
        <v>1</v>
      </c>
      <c r="N1020">
        <f t="shared" si="175"/>
        <v>6.6258080913610486</v>
      </c>
    </row>
    <row r="1021" spans="1:14" x14ac:dyDescent="0.3">
      <c r="A1021" s="1">
        <v>40176</v>
      </c>
      <c r="B1021">
        <v>78.87</v>
      </c>
      <c r="D1021">
        <f t="shared" si="165"/>
        <v>2</v>
      </c>
      <c r="E1021" s="1">
        <f t="shared" si="167"/>
        <v>40169</v>
      </c>
      <c r="F1021" s="1">
        <f t="shared" si="169"/>
        <v>40168</v>
      </c>
      <c r="G1021" s="1">
        <f t="shared" si="170"/>
        <v>40167</v>
      </c>
      <c r="H1021" s="1">
        <f t="shared" si="171"/>
        <v>40166</v>
      </c>
      <c r="I1021" s="2">
        <f t="shared" si="172"/>
        <v>74.400000000000006</v>
      </c>
      <c r="J1021">
        <f t="shared" si="166"/>
        <v>0</v>
      </c>
      <c r="K1021" s="2">
        <f t="shared" si="168"/>
        <v>0</v>
      </c>
      <c r="L1021" s="2">
        <f t="shared" si="173"/>
        <v>0</v>
      </c>
      <c r="M1021" s="2">
        <f t="shared" si="174"/>
        <v>1</v>
      </c>
      <c r="N1021">
        <f t="shared" si="175"/>
        <v>5.8344985570853334</v>
      </c>
    </row>
    <row r="1022" spans="1:14" x14ac:dyDescent="0.3">
      <c r="A1022" s="1">
        <v>40177</v>
      </c>
      <c r="B1022">
        <v>79.28</v>
      </c>
      <c r="D1022">
        <f t="shared" si="165"/>
        <v>3</v>
      </c>
      <c r="E1022" s="1">
        <f t="shared" si="167"/>
        <v>40170</v>
      </c>
      <c r="F1022" s="1">
        <f t="shared" si="169"/>
        <v>40169</v>
      </c>
      <c r="G1022" s="1">
        <f t="shared" si="170"/>
        <v>40168</v>
      </c>
      <c r="H1022" s="1">
        <f t="shared" si="171"/>
        <v>40167</v>
      </c>
      <c r="I1022" s="2">
        <f t="shared" si="172"/>
        <v>76.67</v>
      </c>
      <c r="J1022">
        <f t="shared" si="166"/>
        <v>0</v>
      </c>
      <c r="K1022" s="2">
        <f t="shared" si="168"/>
        <v>0</v>
      </c>
      <c r="L1022" s="2">
        <f t="shared" si="173"/>
        <v>0</v>
      </c>
      <c r="M1022" s="2">
        <f t="shared" si="174"/>
        <v>1</v>
      </c>
      <c r="N1022">
        <f t="shared" si="175"/>
        <v>3.34753924509294</v>
      </c>
    </row>
    <row r="1023" spans="1:14" x14ac:dyDescent="0.3">
      <c r="A1023" s="1">
        <v>40178</v>
      </c>
      <c r="B1023">
        <v>79.36</v>
      </c>
      <c r="D1023">
        <f t="shared" si="165"/>
        <v>4</v>
      </c>
      <c r="E1023" s="1">
        <f t="shared" si="167"/>
        <v>40171</v>
      </c>
      <c r="F1023" s="1">
        <f t="shared" si="169"/>
        <v>40170</v>
      </c>
      <c r="G1023" s="1">
        <f t="shared" si="170"/>
        <v>40169</v>
      </c>
      <c r="H1023" s="1">
        <f t="shared" si="171"/>
        <v>40168</v>
      </c>
      <c r="I1023" s="2">
        <f t="shared" si="172"/>
        <v>78.05</v>
      </c>
      <c r="J1023">
        <f t="shared" si="166"/>
        <v>0</v>
      </c>
      <c r="K1023" s="2">
        <f t="shared" si="168"/>
        <v>0</v>
      </c>
      <c r="L1023" s="2">
        <f t="shared" si="173"/>
        <v>0</v>
      </c>
      <c r="M1023" s="2">
        <f t="shared" si="174"/>
        <v>1</v>
      </c>
      <c r="N1023">
        <f t="shared" si="175"/>
        <v>1.6644816015176405</v>
      </c>
    </row>
    <row r="1024" spans="1:14" x14ac:dyDescent="0.3">
      <c r="A1024" s="1">
        <v>40182</v>
      </c>
      <c r="B1024">
        <v>81.510000000000005</v>
      </c>
      <c r="D1024">
        <f t="shared" si="165"/>
        <v>1</v>
      </c>
      <c r="E1024" s="1">
        <f t="shared" si="167"/>
        <v>40175</v>
      </c>
      <c r="F1024" s="1">
        <f t="shared" si="169"/>
        <v>40174</v>
      </c>
      <c r="G1024" s="1">
        <f t="shared" si="170"/>
        <v>40173</v>
      </c>
      <c r="H1024" s="1">
        <f t="shared" si="171"/>
        <v>40172</v>
      </c>
      <c r="I1024" s="2">
        <f t="shared" si="172"/>
        <v>78.77</v>
      </c>
      <c r="J1024">
        <f t="shared" si="166"/>
        <v>0</v>
      </c>
      <c r="K1024" s="2">
        <f t="shared" si="168"/>
        <v>0</v>
      </c>
      <c r="L1024" s="2">
        <f t="shared" si="173"/>
        <v>0</v>
      </c>
      <c r="M1024" s="2">
        <f t="shared" si="174"/>
        <v>1</v>
      </c>
      <c r="N1024">
        <f t="shared" si="175"/>
        <v>3.4193498391133192</v>
      </c>
    </row>
    <row r="1025" spans="1:14" x14ac:dyDescent="0.3">
      <c r="A1025" s="1">
        <v>40183</v>
      </c>
      <c r="B1025">
        <v>81.77</v>
      </c>
      <c r="D1025">
        <f t="shared" si="165"/>
        <v>2</v>
      </c>
      <c r="E1025" s="1">
        <f t="shared" si="167"/>
        <v>40176</v>
      </c>
      <c r="F1025" s="1">
        <f t="shared" si="169"/>
        <v>40175</v>
      </c>
      <c r="G1025" s="1">
        <f t="shared" si="170"/>
        <v>40174</v>
      </c>
      <c r="H1025" s="1">
        <f t="shared" si="171"/>
        <v>40173</v>
      </c>
      <c r="I1025" s="2">
        <f t="shared" si="172"/>
        <v>78.87</v>
      </c>
      <c r="J1025">
        <f t="shared" si="166"/>
        <v>0</v>
      </c>
      <c r="K1025" s="2">
        <f t="shared" si="168"/>
        <v>0</v>
      </c>
      <c r="L1025" s="2">
        <f t="shared" si="173"/>
        <v>0</v>
      </c>
      <c r="M1025" s="2">
        <f t="shared" si="174"/>
        <v>1</v>
      </c>
      <c r="N1025">
        <f t="shared" si="175"/>
        <v>3.6109500763986264</v>
      </c>
    </row>
    <row r="1026" spans="1:14" x14ac:dyDescent="0.3">
      <c r="A1026" s="1">
        <v>40184</v>
      </c>
      <c r="B1026">
        <v>83.18</v>
      </c>
      <c r="D1026">
        <f t="shared" ref="D1026:D1089" si="176">WEEKDAY(A1026,2)</f>
        <v>3</v>
      </c>
      <c r="E1026" s="1">
        <f t="shared" si="167"/>
        <v>40177</v>
      </c>
      <c r="F1026" s="1">
        <f t="shared" si="169"/>
        <v>40176</v>
      </c>
      <c r="G1026" s="1">
        <f t="shared" si="170"/>
        <v>40175</v>
      </c>
      <c r="H1026" s="1">
        <f t="shared" si="171"/>
        <v>40174</v>
      </c>
      <c r="I1026" s="2">
        <f t="shared" si="172"/>
        <v>79.28</v>
      </c>
      <c r="J1026">
        <f t="shared" si="166"/>
        <v>0</v>
      </c>
      <c r="K1026" s="2">
        <f t="shared" si="168"/>
        <v>0</v>
      </c>
      <c r="L1026" s="2">
        <f t="shared" si="173"/>
        <v>0</v>
      </c>
      <c r="M1026" s="2">
        <f t="shared" si="174"/>
        <v>1</v>
      </c>
      <c r="N1026">
        <f t="shared" si="175"/>
        <v>4.8021044293033066</v>
      </c>
    </row>
    <row r="1027" spans="1:14" x14ac:dyDescent="0.3">
      <c r="A1027" s="1">
        <v>40185</v>
      </c>
      <c r="B1027">
        <v>82.66</v>
      </c>
      <c r="D1027">
        <f t="shared" si="176"/>
        <v>4</v>
      </c>
      <c r="E1027" s="1">
        <f t="shared" si="167"/>
        <v>40178</v>
      </c>
      <c r="F1027" s="1">
        <f t="shared" si="169"/>
        <v>40177</v>
      </c>
      <c r="G1027" s="1">
        <f t="shared" si="170"/>
        <v>40176</v>
      </c>
      <c r="H1027" s="1">
        <f t="shared" si="171"/>
        <v>40175</v>
      </c>
      <c r="I1027" s="2">
        <f t="shared" si="172"/>
        <v>79.36</v>
      </c>
      <c r="J1027">
        <f t="shared" ref="J1027:J1090" si="177">C1026</f>
        <v>0</v>
      </c>
      <c r="K1027" s="2">
        <f t="shared" si="168"/>
        <v>0</v>
      </c>
      <c r="L1027" s="2">
        <f t="shared" si="173"/>
        <v>0</v>
      </c>
      <c r="M1027" s="2">
        <f t="shared" si="174"/>
        <v>1</v>
      </c>
      <c r="N1027">
        <f t="shared" si="175"/>
        <v>4.0741346106968876</v>
      </c>
    </row>
    <row r="1028" spans="1:14" x14ac:dyDescent="0.3">
      <c r="A1028" s="1">
        <v>40186</v>
      </c>
      <c r="B1028">
        <v>82.75</v>
      </c>
      <c r="C1028">
        <v>83.3</v>
      </c>
      <c r="D1028">
        <f t="shared" si="176"/>
        <v>5</v>
      </c>
      <c r="E1028" s="1">
        <f t="shared" si="167"/>
        <v>40179</v>
      </c>
      <c r="F1028" s="1">
        <f t="shared" si="169"/>
        <v>40178</v>
      </c>
      <c r="G1028" s="1">
        <f t="shared" si="170"/>
        <v>40177</v>
      </c>
      <c r="H1028" s="1">
        <f t="shared" si="171"/>
        <v>40176</v>
      </c>
      <c r="I1028" s="2">
        <f t="shared" si="172"/>
        <v>79.36</v>
      </c>
      <c r="J1028">
        <f t="shared" si="177"/>
        <v>0</v>
      </c>
      <c r="K1028" s="2">
        <f t="shared" si="168"/>
        <v>0</v>
      </c>
      <c r="L1028" s="2">
        <f t="shared" si="173"/>
        <v>0</v>
      </c>
      <c r="M1028" s="2">
        <f t="shared" si="174"/>
        <v>1</v>
      </c>
      <c r="N1028">
        <f t="shared" si="175"/>
        <v>4.1829551280554931</v>
      </c>
    </row>
    <row r="1029" spans="1:14" x14ac:dyDescent="0.3">
      <c r="A1029" s="1">
        <v>40189</v>
      </c>
      <c r="B1029">
        <v>83.01</v>
      </c>
      <c r="D1029">
        <f t="shared" si="176"/>
        <v>1</v>
      </c>
      <c r="E1029" s="1">
        <f t="shared" si="167"/>
        <v>40182</v>
      </c>
      <c r="F1029" s="1">
        <f t="shared" si="169"/>
        <v>40181</v>
      </c>
      <c r="G1029" s="1">
        <f t="shared" si="170"/>
        <v>40180</v>
      </c>
      <c r="H1029" s="1">
        <f t="shared" si="171"/>
        <v>40179</v>
      </c>
      <c r="I1029" s="2">
        <f t="shared" si="172"/>
        <v>81.510000000000005</v>
      </c>
      <c r="J1029">
        <f t="shared" si="177"/>
        <v>83.3</v>
      </c>
      <c r="K1029" s="2">
        <f t="shared" si="168"/>
        <v>83.3</v>
      </c>
      <c r="L1029" s="2">
        <f t="shared" si="173"/>
        <v>82.75</v>
      </c>
      <c r="M1029" s="2">
        <f t="shared" si="174"/>
        <v>0.9933973589435775</v>
      </c>
      <c r="N1029">
        <f t="shared" si="175"/>
        <v>1.1610835444953556</v>
      </c>
    </row>
    <row r="1030" spans="1:14" x14ac:dyDescent="0.3">
      <c r="A1030" s="1">
        <v>40190</v>
      </c>
      <c r="B1030">
        <v>81.17</v>
      </c>
      <c r="D1030">
        <f t="shared" si="176"/>
        <v>2</v>
      </c>
      <c r="E1030" s="1">
        <f t="shared" si="167"/>
        <v>40183</v>
      </c>
      <c r="F1030" s="1">
        <f t="shared" si="169"/>
        <v>40182</v>
      </c>
      <c r="G1030" s="1">
        <f t="shared" si="170"/>
        <v>40181</v>
      </c>
      <c r="H1030" s="1">
        <f t="shared" si="171"/>
        <v>40180</v>
      </c>
      <c r="I1030" s="2">
        <f t="shared" si="172"/>
        <v>81.77</v>
      </c>
      <c r="J1030">
        <f t="shared" si="177"/>
        <v>0</v>
      </c>
      <c r="K1030" s="2">
        <f t="shared" si="168"/>
        <v>83.3</v>
      </c>
      <c r="L1030" s="2">
        <f t="shared" si="173"/>
        <v>82.75</v>
      </c>
      <c r="M1030" s="2">
        <f t="shared" si="174"/>
        <v>0.9933973589435775</v>
      </c>
      <c r="N1030">
        <f t="shared" si="175"/>
        <v>-1.3989242316426207</v>
      </c>
    </row>
    <row r="1031" spans="1:14" x14ac:dyDescent="0.3">
      <c r="A1031" s="1">
        <v>40191</v>
      </c>
      <c r="B1031">
        <v>80.040000000000006</v>
      </c>
      <c r="D1031">
        <f t="shared" si="176"/>
        <v>3</v>
      </c>
      <c r="E1031" s="1">
        <f t="shared" ref="E1031:E1094" si="178">A1031-7</f>
        <v>40184</v>
      </c>
      <c r="F1031" s="1">
        <f t="shared" si="169"/>
        <v>40183</v>
      </c>
      <c r="G1031" s="1">
        <f t="shared" si="170"/>
        <v>40182</v>
      </c>
      <c r="H1031" s="1">
        <f t="shared" si="171"/>
        <v>40181</v>
      </c>
      <c r="I1031" s="2">
        <f t="shared" si="172"/>
        <v>83.18</v>
      </c>
      <c r="J1031">
        <f t="shared" si="177"/>
        <v>0</v>
      </c>
      <c r="K1031" s="2">
        <f t="shared" ref="K1031:K1094" si="179">SUMIFS($J$2:$J$3507,$A$2:$A$3507,"&gt;"&amp;E1031,$A$2:$A$3507,"&lt;="&amp;A1031)</f>
        <v>83.3</v>
      </c>
      <c r="L1031" s="2">
        <f t="shared" si="173"/>
        <v>82.75</v>
      </c>
      <c r="M1031" s="2">
        <f t="shared" si="174"/>
        <v>0.9933973589435775</v>
      </c>
      <c r="N1031">
        <f t="shared" si="175"/>
        <v>-4.5104959514857645</v>
      </c>
    </row>
    <row r="1032" spans="1:14" x14ac:dyDescent="0.3">
      <c r="A1032" s="1">
        <v>40192</v>
      </c>
      <c r="B1032">
        <v>79.88</v>
      </c>
      <c r="D1032">
        <f t="shared" si="176"/>
        <v>4</v>
      </c>
      <c r="E1032" s="1">
        <f t="shared" si="178"/>
        <v>40185</v>
      </c>
      <c r="F1032" s="1">
        <f t="shared" ref="F1032:F1095" si="180">E1032-1</f>
        <v>40184</v>
      </c>
      <c r="G1032" s="1">
        <f t="shared" ref="G1032:G1095" si="181">E1032-2</f>
        <v>40183</v>
      </c>
      <c r="H1032" s="1">
        <f t="shared" ref="H1032:H1095" si="182">E1032-3</f>
        <v>40182</v>
      </c>
      <c r="I1032" s="2">
        <f t="shared" ref="I1032:I1095" si="183">IF(SUMIFS($B$2:$B$3507,$A$2:$A$3507,"="&amp;E1032)=0,IF(SUMIFS($B$2:$B$3507,$A$2:$A$3507,"="&amp;F1032)=0,IF(SUMIFS($B$2:$B$3507,$A$2:$A$3507,"="&amp;G1032)=0,SUMIFS($B$2:$B$3507,$A$2:$A$3507,"="&amp;H1032),SUMIFS($B$2:$B$3507,$A$2:$A$3507,"="&amp;G1032)),SUMIFS($B$2:$B$3507,$A$2:$A$3507,"="&amp;F1032)),SUMIFS($B$2:$B$3507,$A$2:$A$3507,"="&amp;E1032))</f>
        <v>82.66</v>
      </c>
      <c r="J1032">
        <f t="shared" si="177"/>
        <v>0</v>
      </c>
      <c r="K1032" s="2">
        <f t="shared" si="179"/>
        <v>83.3</v>
      </c>
      <c r="L1032" s="2">
        <f t="shared" ref="L1032:L1095" si="184">IF(K1032&lt;&gt;0,LOOKUP(K1032,C1026:C1032,B1026:B1032),0)</f>
        <v>82.75</v>
      </c>
      <c r="M1032" s="2">
        <f t="shared" si="174"/>
        <v>0.9933973589435775</v>
      </c>
      <c r="N1032">
        <f t="shared" si="175"/>
        <v>-4.0834835451596501</v>
      </c>
    </row>
    <row r="1033" spans="1:14" x14ac:dyDescent="0.3">
      <c r="A1033" s="1">
        <v>40193</v>
      </c>
      <c r="B1033">
        <v>78.37</v>
      </c>
      <c r="D1033">
        <f t="shared" si="176"/>
        <v>5</v>
      </c>
      <c r="E1033" s="1">
        <f t="shared" si="178"/>
        <v>40186</v>
      </c>
      <c r="F1033" s="1">
        <f t="shared" si="180"/>
        <v>40185</v>
      </c>
      <c r="G1033" s="1">
        <f t="shared" si="181"/>
        <v>40184</v>
      </c>
      <c r="H1033" s="1">
        <f t="shared" si="182"/>
        <v>40183</v>
      </c>
      <c r="I1033" s="2">
        <f t="shared" si="183"/>
        <v>82.75</v>
      </c>
      <c r="J1033">
        <f t="shared" si="177"/>
        <v>0</v>
      </c>
      <c r="K1033" s="2">
        <f t="shared" si="179"/>
        <v>83.3</v>
      </c>
      <c r="L1033" s="2">
        <f t="shared" si="184"/>
        <v>82.75</v>
      </c>
      <c r="M1033" s="2">
        <f t="shared" ref="M1033:M1096" si="185">IF(K1033&lt;&gt;0,L1033/K1033,1)</f>
        <v>0.9933973589435775</v>
      </c>
      <c r="N1033">
        <f t="shared" ref="N1033:N1096" si="186">LN(B1033*M1033/I1033)*100</f>
        <v>-6.1007348108023702</v>
      </c>
    </row>
    <row r="1034" spans="1:14" x14ac:dyDescent="0.3">
      <c r="A1034" s="1">
        <v>40197</v>
      </c>
      <c r="B1034">
        <v>79.319999999999993</v>
      </c>
      <c r="D1034">
        <f t="shared" si="176"/>
        <v>2</v>
      </c>
      <c r="E1034" s="1">
        <f t="shared" si="178"/>
        <v>40190</v>
      </c>
      <c r="F1034" s="1">
        <f t="shared" si="180"/>
        <v>40189</v>
      </c>
      <c r="G1034" s="1">
        <f t="shared" si="181"/>
        <v>40188</v>
      </c>
      <c r="H1034" s="1">
        <f t="shared" si="182"/>
        <v>40187</v>
      </c>
      <c r="I1034" s="2">
        <f t="shared" si="183"/>
        <v>81.17</v>
      </c>
      <c r="J1034">
        <f t="shared" si="177"/>
        <v>0</v>
      </c>
      <c r="K1034" s="2">
        <f t="shared" si="179"/>
        <v>0</v>
      </c>
      <c r="L1034" s="2">
        <f t="shared" si="184"/>
        <v>0</v>
      </c>
      <c r="M1034" s="2">
        <f t="shared" si="185"/>
        <v>1</v>
      </c>
      <c r="N1034">
        <f t="shared" si="186"/>
        <v>-2.3055417121489161</v>
      </c>
    </row>
    <row r="1035" spans="1:14" x14ac:dyDescent="0.3">
      <c r="A1035" s="1">
        <v>40198</v>
      </c>
      <c r="B1035">
        <v>77.739999999999995</v>
      </c>
      <c r="D1035">
        <f t="shared" si="176"/>
        <v>3</v>
      </c>
      <c r="E1035" s="1">
        <f t="shared" si="178"/>
        <v>40191</v>
      </c>
      <c r="F1035" s="1">
        <f t="shared" si="180"/>
        <v>40190</v>
      </c>
      <c r="G1035" s="1">
        <f t="shared" si="181"/>
        <v>40189</v>
      </c>
      <c r="H1035" s="1">
        <f t="shared" si="182"/>
        <v>40188</v>
      </c>
      <c r="I1035" s="2">
        <f t="shared" si="183"/>
        <v>80.040000000000006</v>
      </c>
      <c r="J1035">
        <f t="shared" si="177"/>
        <v>0</v>
      </c>
      <c r="K1035" s="2">
        <f t="shared" si="179"/>
        <v>0</v>
      </c>
      <c r="L1035" s="2">
        <f t="shared" si="184"/>
        <v>0</v>
      </c>
      <c r="M1035" s="2">
        <f t="shared" si="185"/>
        <v>1</v>
      </c>
      <c r="N1035">
        <f t="shared" si="186"/>
        <v>-2.9156584291455694</v>
      </c>
    </row>
    <row r="1036" spans="1:14" x14ac:dyDescent="0.3">
      <c r="A1036" s="1">
        <v>40199</v>
      </c>
      <c r="B1036">
        <v>76.08</v>
      </c>
      <c r="D1036">
        <f t="shared" si="176"/>
        <v>4</v>
      </c>
      <c r="E1036" s="1">
        <f t="shared" si="178"/>
        <v>40192</v>
      </c>
      <c r="F1036" s="1">
        <f t="shared" si="180"/>
        <v>40191</v>
      </c>
      <c r="G1036" s="1">
        <f t="shared" si="181"/>
        <v>40190</v>
      </c>
      <c r="H1036" s="1">
        <f t="shared" si="182"/>
        <v>40189</v>
      </c>
      <c r="I1036" s="2">
        <f t="shared" si="183"/>
        <v>79.88</v>
      </c>
      <c r="J1036">
        <f t="shared" si="177"/>
        <v>0</v>
      </c>
      <c r="K1036" s="2">
        <f t="shared" si="179"/>
        <v>0</v>
      </c>
      <c r="L1036" s="2">
        <f t="shared" si="184"/>
        <v>0</v>
      </c>
      <c r="M1036" s="2">
        <f t="shared" si="185"/>
        <v>1</v>
      </c>
      <c r="N1036">
        <f t="shared" si="186"/>
        <v>-4.8740090310479527</v>
      </c>
    </row>
    <row r="1037" spans="1:14" x14ac:dyDescent="0.3">
      <c r="A1037" s="1">
        <v>40200</v>
      </c>
      <c r="B1037">
        <v>74.540000000000006</v>
      </c>
      <c r="D1037">
        <f t="shared" si="176"/>
        <v>5</v>
      </c>
      <c r="E1037" s="1">
        <f t="shared" si="178"/>
        <v>40193</v>
      </c>
      <c r="F1037" s="1">
        <f t="shared" si="180"/>
        <v>40192</v>
      </c>
      <c r="G1037" s="1">
        <f t="shared" si="181"/>
        <v>40191</v>
      </c>
      <c r="H1037" s="1">
        <f t="shared" si="182"/>
        <v>40190</v>
      </c>
      <c r="I1037" s="2">
        <f t="shared" si="183"/>
        <v>78.37</v>
      </c>
      <c r="J1037">
        <f t="shared" si="177"/>
        <v>0</v>
      </c>
      <c r="K1037" s="2">
        <f t="shared" si="179"/>
        <v>0</v>
      </c>
      <c r="L1037" s="2">
        <f t="shared" si="184"/>
        <v>0</v>
      </c>
      <c r="M1037" s="2">
        <f t="shared" si="185"/>
        <v>1</v>
      </c>
      <c r="N1037">
        <f t="shared" si="186"/>
        <v>-5.010530701366088</v>
      </c>
    </row>
    <row r="1038" spans="1:14" x14ac:dyDescent="0.3">
      <c r="A1038" s="1">
        <v>40203</v>
      </c>
      <c r="B1038">
        <v>75.260000000000005</v>
      </c>
      <c r="D1038">
        <f t="shared" si="176"/>
        <v>1</v>
      </c>
      <c r="E1038" s="1">
        <f t="shared" si="178"/>
        <v>40196</v>
      </c>
      <c r="F1038" s="1">
        <f t="shared" si="180"/>
        <v>40195</v>
      </c>
      <c r="G1038" s="1">
        <f t="shared" si="181"/>
        <v>40194</v>
      </c>
      <c r="H1038" s="1">
        <f t="shared" si="182"/>
        <v>40193</v>
      </c>
      <c r="I1038" s="2">
        <f t="shared" si="183"/>
        <v>78.37</v>
      </c>
      <c r="J1038">
        <f t="shared" si="177"/>
        <v>0</v>
      </c>
      <c r="K1038" s="2">
        <f t="shared" si="179"/>
        <v>0</v>
      </c>
      <c r="L1038" s="2">
        <f t="shared" si="184"/>
        <v>0</v>
      </c>
      <c r="M1038" s="2">
        <f t="shared" si="185"/>
        <v>1</v>
      </c>
      <c r="N1038">
        <f t="shared" si="186"/>
        <v>-4.0492415899481973</v>
      </c>
    </row>
    <row r="1039" spans="1:14" x14ac:dyDescent="0.3">
      <c r="A1039" s="1">
        <v>40204</v>
      </c>
      <c r="B1039">
        <v>74.709999999999994</v>
      </c>
      <c r="D1039">
        <f t="shared" si="176"/>
        <v>2</v>
      </c>
      <c r="E1039" s="1">
        <f t="shared" si="178"/>
        <v>40197</v>
      </c>
      <c r="F1039" s="1">
        <f t="shared" si="180"/>
        <v>40196</v>
      </c>
      <c r="G1039" s="1">
        <f t="shared" si="181"/>
        <v>40195</v>
      </c>
      <c r="H1039" s="1">
        <f t="shared" si="182"/>
        <v>40194</v>
      </c>
      <c r="I1039" s="2">
        <f t="shared" si="183"/>
        <v>79.319999999999993</v>
      </c>
      <c r="J1039">
        <f t="shared" si="177"/>
        <v>0</v>
      </c>
      <c r="K1039" s="2">
        <f t="shared" si="179"/>
        <v>0</v>
      </c>
      <c r="L1039" s="2">
        <f t="shared" si="184"/>
        <v>0</v>
      </c>
      <c r="M1039" s="2">
        <f t="shared" si="185"/>
        <v>1</v>
      </c>
      <c r="N1039">
        <f t="shared" si="186"/>
        <v>-5.9876351663885368</v>
      </c>
    </row>
    <row r="1040" spans="1:14" x14ac:dyDescent="0.3">
      <c r="A1040" s="1">
        <v>40205</v>
      </c>
      <c r="B1040">
        <v>73.67</v>
      </c>
      <c r="D1040">
        <f t="shared" si="176"/>
        <v>3</v>
      </c>
      <c r="E1040" s="1">
        <f t="shared" si="178"/>
        <v>40198</v>
      </c>
      <c r="F1040" s="1">
        <f t="shared" si="180"/>
        <v>40197</v>
      </c>
      <c r="G1040" s="1">
        <f t="shared" si="181"/>
        <v>40196</v>
      </c>
      <c r="H1040" s="1">
        <f t="shared" si="182"/>
        <v>40195</v>
      </c>
      <c r="I1040" s="2">
        <f t="shared" si="183"/>
        <v>77.739999999999995</v>
      </c>
      <c r="J1040">
        <f t="shared" si="177"/>
        <v>0</v>
      </c>
      <c r="K1040" s="2">
        <f t="shared" si="179"/>
        <v>0</v>
      </c>
      <c r="L1040" s="2">
        <f t="shared" si="184"/>
        <v>0</v>
      </c>
      <c r="M1040" s="2">
        <f t="shared" si="185"/>
        <v>1</v>
      </c>
      <c r="N1040">
        <f t="shared" si="186"/>
        <v>-5.3774264729354782</v>
      </c>
    </row>
    <row r="1041" spans="1:14" x14ac:dyDescent="0.3">
      <c r="A1041" s="1">
        <v>40206</v>
      </c>
      <c r="B1041">
        <v>73.64</v>
      </c>
      <c r="D1041">
        <f t="shared" si="176"/>
        <v>4</v>
      </c>
      <c r="E1041" s="1">
        <f t="shared" si="178"/>
        <v>40199</v>
      </c>
      <c r="F1041" s="1">
        <f t="shared" si="180"/>
        <v>40198</v>
      </c>
      <c r="G1041" s="1">
        <f t="shared" si="181"/>
        <v>40197</v>
      </c>
      <c r="H1041" s="1">
        <f t="shared" si="182"/>
        <v>40196</v>
      </c>
      <c r="I1041" s="2">
        <f t="shared" si="183"/>
        <v>76.08</v>
      </c>
      <c r="J1041">
        <f t="shared" si="177"/>
        <v>0</v>
      </c>
      <c r="K1041" s="2">
        <f t="shared" si="179"/>
        <v>0</v>
      </c>
      <c r="L1041" s="2">
        <f t="shared" si="184"/>
        <v>0</v>
      </c>
      <c r="M1041" s="2">
        <f t="shared" si="185"/>
        <v>1</v>
      </c>
      <c r="N1041">
        <f t="shared" si="186"/>
        <v>-3.2597061872257784</v>
      </c>
    </row>
    <row r="1042" spans="1:14" x14ac:dyDescent="0.3">
      <c r="A1042" s="1">
        <v>40207</v>
      </c>
      <c r="B1042">
        <v>72.89</v>
      </c>
      <c r="D1042">
        <f t="shared" si="176"/>
        <v>5</v>
      </c>
      <c r="E1042" s="1">
        <f t="shared" si="178"/>
        <v>40200</v>
      </c>
      <c r="F1042" s="1">
        <f t="shared" si="180"/>
        <v>40199</v>
      </c>
      <c r="G1042" s="1">
        <f t="shared" si="181"/>
        <v>40198</v>
      </c>
      <c r="H1042" s="1">
        <f t="shared" si="182"/>
        <v>40197</v>
      </c>
      <c r="I1042" s="2">
        <f t="shared" si="183"/>
        <v>74.540000000000006</v>
      </c>
      <c r="J1042">
        <f t="shared" si="177"/>
        <v>0</v>
      </c>
      <c r="K1042" s="2">
        <f t="shared" si="179"/>
        <v>0</v>
      </c>
      <c r="L1042" s="2">
        <f t="shared" si="184"/>
        <v>0</v>
      </c>
      <c r="M1042" s="2">
        <f t="shared" si="185"/>
        <v>1</v>
      </c>
      <c r="N1042">
        <f t="shared" si="186"/>
        <v>-2.2384438656990819</v>
      </c>
    </row>
    <row r="1043" spans="1:14" x14ac:dyDescent="0.3">
      <c r="A1043" s="1">
        <v>40210</v>
      </c>
      <c r="B1043">
        <v>74.430000000000007</v>
      </c>
      <c r="D1043">
        <f t="shared" si="176"/>
        <v>1</v>
      </c>
      <c r="E1043" s="1">
        <f t="shared" si="178"/>
        <v>40203</v>
      </c>
      <c r="F1043" s="1">
        <f t="shared" si="180"/>
        <v>40202</v>
      </c>
      <c r="G1043" s="1">
        <f t="shared" si="181"/>
        <v>40201</v>
      </c>
      <c r="H1043" s="1">
        <f t="shared" si="182"/>
        <v>40200</v>
      </c>
      <c r="I1043" s="2">
        <f t="shared" si="183"/>
        <v>75.260000000000005</v>
      </c>
      <c r="J1043">
        <f t="shared" si="177"/>
        <v>0</v>
      </c>
      <c r="K1043" s="2">
        <f t="shared" si="179"/>
        <v>0</v>
      </c>
      <c r="L1043" s="2">
        <f t="shared" si="184"/>
        <v>0</v>
      </c>
      <c r="M1043" s="2">
        <f t="shared" si="185"/>
        <v>1</v>
      </c>
      <c r="N1043">
        <f t="shared" si="186"/>
        <v>-1.1089698793471796</v>
      </c>
    </row>
    <row r="1044" spans="1:14" x14ac:dyDescent="0.3">
      <c r="A1044" s="1">
        <v>40211</v>
      </c>
      <c r="B1044">
        <v>77.23</v>
      </c>
      <c r="D1044">
        <f t="shared" si="176"/>
        <v>2</v>
      </c>
      <c r="E1044" s="1">
        <f t="shared" si="178"/>
        <v>40204</v>
      </c>
      <c r="F1044" s="1">
        <f t="shared" si="180"/>
        <v>40203</v>
      </c>
      <c r="G1044" s="1">
        <f t="shared" si="181"/>
        <v>40202</v>
      </c>
      <c r="H1044" s="1">
        <f t="shared" si="182"/>
        <v>40201</v>
      </c>
      <c r="I1044" s="2">
        <f t="shared" si="183"/>
        <v>74.709999999999994</v>
      </c>
      <c r="J1044">
        <f t="shared" si="177"/>
        <v>0</v>
      </c>
      <c r="K1044" s="2">
        <f t="shared" si="179"/>
        <v>0</v>
      </c>
      <c r="L1044" s="2">
        <f t="shared" si="184"/>
        <v>0</v>
      </c>
      <c r="M1044" s="2">
        <f t="shared" si="185"/>
        <v>1</v>
      </c>
      <c r="N1044">
        <f t="shared" si="186"/>
        <v>3.3174030593462742</v>
      </c>
    </row>
    <row r="1045" spans="1:14" x14ac:dyDescent="0.3">
      <c r="A1045" s="1">
        <v>40212</v>
      </c>
      <c r="B1045">
        <v>76.98</v>
      </c>
      <c r="D1045">
        <f t="shared" si="176"/>
        <v>3</v>
      </c>
      <c r="E1045" s="1">
        <f t="shared" si="178"/>
        <v>40205</v>
      </c>
      <c r="F1045" s="1">
        <f t="shared" si="180"/>
        <v>40204</v>
      </c>
      <c r="G1045" s="1">
        <f t="shared" si="181"/>
        <v>40203</v>
      </c>
      <c r="H1045" s="1">
        <f t="shared" si="182"/>
        <v>40202</v>
      </c>
      <c r="I1045" s="2">
        <f t="shared" si="183"/>
        <v>73.67</v>
      </c>
      <c r="J1045">
        <f t="shared" si="177"/>
        <v>0</v>
      </c>
      <c r="K1045" s="2">
        <f t="shared" si="179"/>
        <v>0</v>
      </c>
      <c r="L1045" s="2">
        <f t="shared" si="184"/>
        <v>0</v>
      </c>
      <c r="M1045" s="2">
        <f t="shared" si="185"/>
        <v>1</v>
      </c>
      <c r="N1045">
        <f t="shared" si="186"/>
        <v>4.3949987160877786</v>
      </c>
    </row>
    <row r="1046" spans="1:14" x14ac:dyDescent="0.3">
      <c r="A1046" s="1">
        <v>40213</v>
      </c>
      <c r="B1046">
        <v>73.14</v>
      </c>
      <c r="D1046">
        <f t="shared" si="176"/>
        <v>4</v>
      </c>
      <c r="E1046" s="1">
        <f t="shared" si="178"/>
        <v>40206</v>
      </c>
      <c r="F1046" s="1">
        <f t="shared" si="180"/>
        <v>40205</v>
      </c>
      <c r="G1046" s="1">
        <f t="shared" si="181"/>
        <v>40204</v>
      </c>
      <c r="H1046" s="1">
        <f t="shared" si="182"/>
        <v>40203</v>
      </c>
      <c r="I1046" s="2">
        <f t="shared" si="183"/>
        <v>73.64</v>
      </c>
      <c r="J1046">
        <f t="shared" si="177"/>
        <v>0</v>
      </c>
      <c r="K1046" s="2">
        <f t="shared" si="179"/>
        <v>0</v>
      </c>
      <c r="L1046" s="2">
        <f t="shared" si="184"/>
        <v>0</v>
      </c>
      <c r="M1046" s="2">
        <f t="shared" si="185"/>
        <v>1</v>
      </c>
      <c r="N1046">
        <f t="shared" si="186"/>
        <v>-0.681294364364192</v>
      </c>
    </row>
    <row r="1047" spans="1:14" x14ac:dyDescent="0.3">
      <c r="A1047" s="1">
        <v>40214</v>
      </c>
      <c r="B1047">
        <v>71.19</v>
      </c>
      <c r="D1047">
        <f t="shared" si="176"/>
        <v>5</v>
      </c>
      <c r="E1047" s="1">
        <f t="shared" si="178"/>
        <v>40207</v>
      </c>
      <c r="F1047" s="1">
        <f t="shared" si="180"/>
        <v>40206</v>
      </c>
      <c r="G1047" s="1">
        <f t="shared" si="181"/>
        <v>40205</v>
      </c>
      <c r="H1047" s="1">
        <f t="shared" si="182"/>
        <v>40204</v>
      </c>
      <c r="I1047" s="2">
        <f t="shared" si="183"/>
        <v>72.89</v>
      </c>
      <c r="J1047">
        <f t="shared" si="177"/>
        <v>0</v>
      </c>
      <c r="K1047" s="2">
        <f t="shared" si="179"/>
        <v>0</v>
      </c>
      <c r="L1047" s="2">
        <f t="shared" si="184"/>
        <v>0</v>
      </c>
      <c r="M1047" s="2">
        <f t="shared" si="185"/>
        <v>1</v>
      </c>
      <c r="N1047">
        <f t="shared" si="186"/>
        <v>-2.3599096278339684</v>
      </c>
    </row>
    <row r="1048" spans="1:14" x14ac:dyDescent="0.3">
      <c r="A1048" s="1">
        <v>40217</v>
      </c>
      <c r="B1048">
        <v>71.89</v>
      </c>
      <c r="D1048">
        <f t="shared" si="176"/>
        <v>1</v>
      </c>
      <c r="E1048" s="1">
        <f t="shared" si="178"/>
        <v>40210</v>
      </c>
      <c r="F1048" s="1">
        <f t="shared" si="180"/>
        <v>40209</v>
      </c>
      <c r="G1048" s="1">
        <f t="shared" si="181"/>
        <v>40208</v>
      </c>
      <c r="H1048" s="1">
        <f t="shared" si="182"/>
        <v>40207</v>
      </c>
      <c r="I1048" s="2">
        <f t="shared" si="183"/>
        <v>74.430000000000007</v>
      </c>
      <c r="J1048">
        <f t="shared" si="177"/>
        <v>0</v>
      </c>
      <c r="K1048" s="2">
        <f t="shared" si="179"/>
        <v>0</v>
      </c>
      <c r="L1048" s="2">
        <f t="shared" si="184"/>
        <v>0</v>
      </c>
      <c r="M1048" s="2">
        <f t="shared" si="185"/>
        <v>1</v>
      </c>
      <c r="N1048">
        <f t="shared" si="186"/>
        <v>-3.472191337603924</v>
      </c>
    </row>
    <row r="1049" spans="1:14" x14ac:dyDescent="0.3">
      <c r="A1049" s="1">
        <v>40218</v>
      </c>
      <c r="B1049">
        <v>73.75</v>
      </c>
      <c r="C1049">
        <v>74.2</v>
      </c>
      <c r="D1049">
        <f t="shared" si="176"/>
        <v>2</v>
      </c>
      <c r="E1049" s="1">
        <f t="shared" si="178"/>
        <v>40211</v>
      </c>
      <c r="F1049" s="1">
        <f t="shared" si="180"/>
        <v>40210</v>
      </c>
      <c r="G1049" s="1">
        <f t="shared" si="181"/>
        <v>40209</v>
      </c>
      <c r="H1049" s="1">
        <f t="shared" si="182"/>
        <v>40208</v>
      </c>
      <c r="I1049" s="2">
        <f t="shared" si="183"/>
        <v>77.23</v>
      </c>
      <c r="J1049">
        <f t="shared" si="177"/>
        <v>0</v>
      </c>
      <c r="K1049" s="2">
        <f t="shared" si="179"/>
        <v>0</v>
      </c>
      <c r="L1049" s="2">
        <f t="shared" si="184"/>
        <v>0</v>
      </c>
      <c r="M1049" s="2">
        <f t="shared" si="185"/>
        <v>1</v>
      </c>
      <c r="N1049">
        <f t="shared" si="186"/>
        <v>-4.6106987361243332</v>
      </c>
    </row>
    <row r="1050" spans="1:14" x14ac:dyDescent="0.3">
      <c r="A1050" s="1">
        <v>40219</v>
      </c>
      <c r="B1050">
        <v>74.89</v>
      </c>
      <c r="D1050">
        <f t="shared" si="176"/>
        <v>3</v>
      </c>
      <c r="E1050" s="1">
        <f t="shared" si="178"/>
        <v>40212</v>
      </c>
      <c r="F1050" s="1">
        <f t="shared" si="180"/>
        <v>40211</v>
      </c>
      <c r="G1050" s="1">
        <f t="shared" si="181"/>
        <v>40210</v>
      </c>
      <c r="H1050" s="1">
        <f t="shared" si="182"/>
        <v>40209</v>
      </c>
      <c r="I1050" s="2">
        <f t="shared" si="183"/>
        <v>76.98</v>
      </c>
      <c r="J1050">
        <f t="shared" si="177"/>
        <v>74.2</v>
      </c>
      <c r="K1050" s="2">
        <f t="shared" si="179"/>
        <v>74.2</v>
      </c>
      <c r="L1050" s="2">
        <f t="shared" si="184"/>
        <v>73.75</v>
      </c>
      <c r="M1050" s="2">
        <f t="shared" si="185"/>
        <v>0.9939353099730458</v>
      </c>
      <c r="N1050">
        <f t="shared" si="186"/>
        <v>-3.3608432547729987</v>
      </c>
    </row>
    <row r="1051" spans="1:14" x14ac:dyDescent="0.3">
      <c r="A1051" s="1">
        <v>40220</v>
      </c>
      <c r="B1051">
        <v>75.72</v>
      </c>
      <c r="D1051">
        <f t="shared" si="176"/>
        <v>4</v>
      </c>
      <c r="E1051" s="1">
        <f t="shared" si="178"/>
        <v>40213</v>
      </c>
      <c r="F1051" s="1">
        <f t="shared" si="180"/>
        <v>40212</v>
      </c>
      <c r="G1051" s="1">
        <f t="shared" si="181"/>
        <v>40211</v>
      </c>
      <c r="H1051" s="1">
        <f t="shared" si="182"/>
        <v>40210</v>
      </c>
      <c r="I1051" s="2">
        <f t="shared" si="183"/>
        <v>73.14</v>
      </c>
      <c r="J1051">
        <f t="shared" si="177"/>
        <v>0</v>
      </c>
      <c r="K1051" s="2">
        <f t="shared" si="179"/>
        <v>74.2</v>
      </c>
      <c r="L1051" s="2">
        <f t="shared" si="184"/>
        <v>73.75</v>
      </c>
      <c r="M1051" s="2">
        <f t="shared" si="185"/>
        <v>0.9939353099730458</v>
      </c>
      <c r="N1051">
        <f t="shared" si="186"/>
        <v>2.8583758666481334</v>
      </c>
    </row>
    <row r="1052" spans="1:14" x14ac:dyDescent="0.3">
      <c r="A1052" s="1">
        <v>40221</v>
      </c>
      <c r="B1052">
        <v>74.5</v>
      </c>
      <c r="D1052">
        <f t="shared" si="176"/>
        <v>5</v>
      </c>
      <c r="E1052" s="1">
        <f t="shared" si="178"/>
        <v>40214</v>
      </c>
      <c r="F1052" s="1">
        <f t="shared" si="180"/>
        <v>40213</v>
      </c>
      <c r="G1052" s="1">
        <f t="shared" si="181"/>
        <v>40212</v>
      </c>
      <c r="H1052" s="1">
        <f t="shared" si="182"/>
        <v>40211</v>
      </c>
      <c r="I1052" s="2">
        <f t="shared" si="183"/>
        <v>71.19</v>
      </c>
      <c r="J1052">
        <f t="shared" si="177"/>
        <v>0</v>
      </c>
      <c r="K1052" s="2">
        <f t="shared" si="179"/>
        <v>74.2</v>
      </c>
      <c r="L1052" s="2">
        <f t="shared" si="184"/>
        <v>73.75</v>
      </c>
      <c r="M1052" s="2">
        <f t="shared" si="185"/>
        <v>0.9939353099730458</v>
      </c>
      <c r="N1052">
        <f t="shared" si="186"/>
        <v>3.9363611316326348</v>
      </c>
    </row>
    <row r="1053" spans="1:14" x14ac:dyDescent="0.3">
      <c r="A1053" s="1">
        <v>40225</v>
      </c>
      <c r="B1053">
        <v>77.42</v>
      </c>
      <c r="D1053">
        <f t="shared" si="176"/>
        <v>2</v>
      </c>
      <c r="E1053" s="1">
        <f t="shared" si="178"/>
        <v>40218</v>
      </c>
      <c r="F1053" s="1">
        <f t="shared" si="180"/>
        <v>40217</v>
      </c>
      <c r="G1053" s="1">
        <f t="shared" si="181"/>
        <v>40216</v>
      </c>
      <c r="H1053" s="1">
        <f t="shared" si="182"/>
        <v>40215</v>
      </c>
      <c r="I1053" s="2">
        <f t="shared" si="183"/>
        <v>73.75</v>
      </c>
      <c r="J1053">
        <f t="shared" si="177"/>
        <v>0</v>
      </c>
      <c r="K1053" s="2">
        <f t="shared" si="179"/>
        <v>74.2</v>
      </c>
      <c r="L1053" s="2">
        <f t="shared" si="184"/>
        <v>73.75</v>
      </c>
      <c r="M1053" s="2">
        <f t="shared" si="185"/>
        <v>0.9939353099730458</v>
      </c>
      <c r="N1053">
        <f t="shared" si="186"/>
        <v>4.2480994976167166</v>
      </c>
    </row>
    <row r="1054" spans="1:14" x14ac:dyDescent="0.3">
      <c r="A1054" s="1">
        <v>40226</v>
      </c>
      <c r="B1054">
        <v>77.73</v>
      </c>
      <c r="D1054">
        <f t="shared" si="176"/>
        <v>3</v>
      </c>
      <c r="E1054" s="1">
        <f t="shared" si="178"/>
        <v>40219</v>
      </c>
      <c r="F1054" s="1">
        <f t="shared" si="180"/>
        <v>40218</v>
      </c>
      <c r="G1054" s="1">
        <f t="shared" si="181"/>
        <v>40217</v>
      </c>
      <c r="H1054" s="1">
        <f t="shared" si="182"/>
        <v>40216</v>
      </c>
      <c r="I1054" s="2">
        <f t="shared" si="183"/>
        <v>74.89</v>
      </c>
      <c r="J1054">
        <f t="shared" si="177"/>
        <v>0</v>
      </c>
      <c r="K1054" s="2">
        <f t="shared" si="179"/>
        <v>0</v>
      </c>
      <c r="L1054" s="2">
        <f t="shared" si="184"/>
        <v>0</v>
      </c>
      <c r="M1054" s="2">
        <f t="shared" si="185"/>
        <v>1</v>
      </c>
      <c r="N1054">
        <f t="shared" si="186"/>
        <v>3.7220912980852527</v>
      </c>
    </row>
    <row r="1055" spans="1:14" x14ac:dyDescent="0.3">
      <c r="A1055" s="1">
        <v>40227</v>
      </c>
      <c r="B1055">
        <v>79.42</v>
      </c>
      <c r="D1055">
        <f t="shared" si="176"/>
        <v>4</v>
      </c>
      <c r="E1055" s="1">
        <f t="shared" si="178"/>
        <v>40220</v>
      </c>
      <c r="F1055" s="1">
        <f t="shared" si="180"/>
        <v>40219</v>
      </c>
      <c r="G1055" s="1">
        <f t="shared" si="181"/>
        <v>40218</v>
      </c>
      <c r="H1055" s="1">
        <f t="shared" si="182"/>
        <v>40217</v>
      </c>
      <c r="I1055" s="2">
        <f t="shared" si="183"/>
        <v>75.72</v>
      </c>
      <c r="J1055">
        <f t="shared" si="177"/>
        <v>0</v>
      </c>
      <c r="K1055" s="2">
        <f t="shared" si="179"/>
        <v>0</v>
      </c>
      <c r="L1055" s="2">
        <f t="shared" si="184"/>
        <v>0</v>
      </c>
      <c r="M1055" s="2">
        <f t="shared" si="185"/>
        <v>1</v>
      </c>
      <c r="N1055">
        <f t="shared" si="186"/>
        <v>4.7707899361983319</v>
      </c>
    </row>
    <row r="1056" spans="1:14" x14ac:dyDescent="0.3">
      <c r="A1056" s="1">
        <v>40228</v>
      </c>
      <c r="B1056">
        <v>80.06</v>
      </c>
      <c r="D1056">
        <f t="shared" si="176"/>
        <v>5</v>
      </c>
      <c r="E1056" s="1">
        <f t="shared" si="178"/>
        <v>40221</v>
      </c>
      <c r="F1056" s="1">
        <f t="shared" si="180"/>
        <v>40220</v>
      </c>
      <c r="G1056" s="1">
        <f t="shared" si="181"/>
        <v>40219</v>
      </c>
      <c r="H1056" s="1">
        <f t="shared" si="182"/>
        <v>40218</v>
      </c>
      <c r="I1056" s="2">
        <f t="shared" si="183"/>
        <v>74.5</v>
      </c>
      <c r="J1056">
        <f t="shared" si="177"/>
        <v>0</v>
      </c>
      <c r="K1056" s="2">
        <f t="shared" si="179"/>
        <v>0</v>
      </c>
      <c r="L1056" s="2">
        <f t="shared" si="184"/>
        <v>0</v>
      </c>
      <c r="M1056" s="2">
        <f t="shared" si="185"/>
        <v>1</v>
      </c>
      <c r="N1056">
        <f t="shared" si="186"/>
        <v>7.1977228178913677</v>
      </c>
    </row>
    <row r="1057" spans="1:14" x14ac:dyDescent="0.3">
      <c r="A1057" s="1">
        <v>40231</v>
      </c>
      <c r="B1057">
        <v>80.31</v>
      </c>
      <c r="D1057">
        <f t="shared" si="176"/>
        <v>1</v>
      </c>
      <c r="E1057" s="1">
        <f t="shared" si="178"/>
        <v>40224</v>
      </c>
      <c r="F1057" s="1">
        <f t="shared" si="180"/>
        <v>40223</v>
      </c>
      <c r="G1057" s="1">
        <f t="shared" si="181"/>
        <v>40222</v>
      </c>
      <c r="H1057" s="1">
        <f t="shared" si="182"/>
        <v>40221</v>
      </c>
      <c r="I1057" s="2">
        <f t="shared" si="183"/>
        <v>74.5</v>
      </c>
      <c r="J1057">
        <f t="shared" si="177"/>
        <v>0</v>
      </c>
      <c r="K1057" s="2">
        <f t="shared" si="179"/>
        <v>0</v>
      </c>
      <c r="L1057" s="2">
        <f t="shared" si="184"/>
        <v>0</v>
      </c>
      <c r="M1057" s="2">
        <f t="shared" si="185"/>
        <v>1</v>
      </c>
      <c r="N1057">
        <f t="shared" si="186"/>
        <v>7.5095020814857003</v>
      </c>
    </row>
    <row r="1058" spans="1:14" x14ac:dyDescent="0.3">
      <c r="A1058" s="1">
        <v>40232</v>
      </c>
      <c r="B1058">
        <v>78.86</v>
      </c>
      <c r="D1058">
        <f t="shared" si="176"/>
        <v>2</v>
      </c>
      <c r="E1058" s="1">
        <f t="shared" si="178"/>
        <v>40225</v>
      </c>
      <c r="F1058" s="1">
        <f t="shared" si="180"/>
        <v>40224</v>
      </c>
      <c r="G1058" s="1">
        <f t="shared" si="181"/>
        <v>40223</v>
      </c>
      <c r="H1058" s="1">
        <f t="shared" si="182"/>
        <v>40222</v>
      </c>
      <c r="I1058" s="2">
        <f t="shared" si="183"/>
        <v>77.42</v>
      </c>
      <c r="J1058">
        <f t="shared" si="177"/>
        <v>0</v>
      </c>
      <c r="K1058" s="2">
        <f t="shared" si="179"/>
        <v>0</v>
      </c>
      <c r="L1058" s="2">
        <f t="shared" si="184"/>
        <v>0</v>
      </c>
      <c r="M1058" s="2">
        <f t="shared" si="185"/>
        <v>1</v>
      </c>
      <c r="N1058">
        <f t="shared" si="186"/>
        <v>1.8428983299979056</v>
      </c>
    </row>
    <row r="1059" spans="1:14" x14ac:dyDescent="0.3">
      <c r="A1059" s="1">
        <v>40233</v>
      </c>
      <c r="B1059">
        <v>80</v>
      </c>
      <c r="D1059">
        <f t="shared" si="176"/>
        <v>3</v>
      </c>
      <c r="E1059" s="1">
        <f t="shared" si="178"/>
        <v>40226</v>
      </c>
      <c r="F1059" s="1">
        <f t="shared" si="180"/>
        <v>40225</v>
      </c>
      <c r="G1059" s="1">
        <f t="shared" si="181"/>
        <v>40224</v>
      </c>
      <c r="H1059" s="1">
        <f t="shared" si="182"/>
        <v>40223</v>
      </c>
      <c r="I1059" s="2">
        <f t="shared" si="183"/>
        <v>77.73</v>
      </c>
      <c r="J1059">
        <f t="shared" si="177"/>
        <v>0</v>
      </c>
      <c r="K1059" s="2">
        <f t="shared" si="179"/>
        <v>0</v>
      </c>
      <c r="L1059" s="2">
        <f t="shared" si="184"/>
        <v>0</v>
      </c>
      <c r="M1059" s="2">
        <f t="shared" si="185"/>
        <v>1</v>
      </c>
      <c r="N1059">
        <f t="shared" si="186"/>
        <v>2.8785351431753288</v>
      </c>
    </row>
    <row r="1060" spans="1:14" x14ac:dyDescent="0.3">
      <c r="A1060" s="1">
        <v>40234</v>
      </c>
      <c r="B1060">
        <v>78.17</v>
      </c>
      <c r="D1060">
        <f t="shared" si="176"/>
        <v>4</v>
      </c>
      <c r="E1060" s="1">
        <f t="shared" si="178"/>
        <v>40227</v>
      </c>
      <c r="F1060" s="1">
        <f t="shared" si="180"/>
        <v>40226</v>
      </c>
      <c r="G1060" s="1">
        <f t="shared" si="181"/>
        <v>40225</v>
      </c>
      <c r="H1060" s="1">
        <f t="shared" si="182"/>
        <v>40224</v>
      </c>
      <c r="I1060" s="2">
        <f t="shared" si="183"/>
        <v>79.42</v>
      </c>
      <c r="J1060">
        <f t="shared" si="177"/>
        <v>0</v>
      </c>
      <c r="K1060" s="2">
        <f t="shared" si="179"/>
        <v>0</v>
      </c>
      <c r="L1060" s="2">
        <f t="shared" si="184"/>
        <v>0</v>
      </c>
      <c r="M1060" s="2">
        <f t="shared" si="185"/>
        <v>1</v>
      </c>
      <c r="N1060">
        <f t="shared" si="186"/>
        <v>-1.5864283470866301</v>
      </c>
    </row>
    <row r="1061" spans="1:14" x14ac:dyDescent="0.3">
      <c r="A1061" s="1">
        <v>40235</v>
      </c>
      <c r="B1061">
        <v>79.66</v>
      </c>
      <c r="D1061">
        <f t="shared" si="176"/>
        <v>5</v>
      </c>
      <c r="E1061" s="1">
        <f t="shared" si="178"/>
        <v>40228</v>
      </c>
      <c r="F1061" s="1">
        <f t="shared" si="180"/>
        <v>40227</v>
      </c>
      <c r="G1061" s="1">
        <f t="shared" si="181"/>
        <v>40226</v>
      </c>
      <c r="H1061" s="1">
        <f t="shared" si="182"/>
        <v>40225</v>
      </c>
      <c r="I1061" s="2">
        <f t="shared" si="183"/>
        <v>80.06</v>
      </c>
      <c r="J1061">
        <f t="shared" si="177"/>
        <v>0</v>
      </c>
      <c r="K1061" s="2">
        <f t="shared" si="179"/>
        <v>0</v>
      </c>
      <c r="L1061" s="2">
        <f t="shared" si="184"/>
        <v>0</v>
      </c>
      <c r="M1061" s="2">
        <f t="shared" si="185"/>
        <v>1</v>
      </c>
      <c r="N1061">
        <f t="shared" si="186"/>
        <v>-0.50087758109294733</v>
      </c>
    </row>
    <row r="1062" spans="1:14" x14ac:dyDescent="0.3">
      <c r="A1062" s="1">
        <v>40238</v>
      </c>
      <c r="B1062">
        <v>78.7</v>
      </c>
      <c r="D1062">
        <f t="shared" si="176"/>
        <v>1</v>
      </c>
      <c r="E1062" s="1">
        <f t="shared" si="178"/>
        <v>40231</v>
      </c>
      <c r="F1062" s="1">
        <f t="shared" si="180"/>
        <v>40230</v>
      </c>
      <c r="G1062" s="1">
        <f t="shared" si="181"/>
        <v>40229</v>
      </c>
      <c r="H1062" s="1">
        <f t="shared" si="182"/>
        <v>40228</v>
      </c>
      <c r="I1062" s="2">
        <f t="shared" si="183"/>
        <v>80.31</v>
      </c>
      <c r="J1062">
        <f t="shared" si="177"/>
        <v>0</v>
      </c>
      <c r="K1062" s="2">
        <f t="shared" si="179"/>
        <v>0</v>
      </c>
      <c r="L1062" s="2">
        <f t="shared" si="184"/>
        <v>0</v>
      </c>
      <c r="M1062" s="2">
        <f t="shared" si="185"/>
        <v>1</v>
      </c>
      <c r="N1062">
        <f t="shared" si="186"/>
        <v>-2.0250990777013333</v>
      </c>
    </row>
    <row r="1063" spans="1:14" x14ac:dyDescent="0.3">
      <c r="A1063" s="1">
        <v>40239</v>
      </c>
      <c r="B1063">
        <v>79.680000000000007</v>
      </c>
      <c r="D1063">
        <f t="shared" si="176"/>
        <v>2</v>
      </c>
      <c r="E1063" s="1">
        <f t="shared" si="178"/>
        <v>40232</v>
      </c>
      <c r="F1063" s="1">
        <f t="shared" si="180"/>
        <v>40231</v>
      </c>
      <c r="G1063" s="1">
        <f t="shared" si="181"/>
        <v>40230</v>
      </c>
      <c r="H1063" s="1">
        <f t="shared" si="182"/>
        <v>40229</v>
      </c>
      <c r="I1063" s="2">
        <f t="shared" si="183"/>
        <v>78.86</v>
      </c>
      <c r="J1063">
        <f t="shared" si="177"/>
        <v>0</v>
      </c>
      <c r="K1063" s="2">
        <f t="shared" si="179"/>
        <v>0</v>
      </c>
      <c r="L1063" s="2">
        <f t="shared" si="184"/>
        <v>0</v>
      </c>
      <c r="M1063" s="2">
        <f t="shared" si="185"/>
        <v>1</v>
      </c>
      <c r="N1063">
        <f t="shared" si="186"/>
        <v>1.0344484826861862</v>
      </c>
    </row>
    <row r="1064" spans="1:14" x14ac:dyDescent="0.3">
      <c r="A1064" s="1">
        <v>40240</v>
      </c>
      <c r="B1064">
        <v>80.87</v>
      </c>
      <c r="D1064">
        <f t="shared" si="176"/>
        <v>3</v>
      </c>
      <c r="E1064" s="1">
        <f t="shared" si="178"/>
        <v>40233</v>
      </c>
      <c r="F1064" s="1">
        <f t="shared" si="180"/>
        <v>40232</v>
      </c>
      <c r="G1064" s="1">
        <f t="shared" si="181"/>
        <v>40231</v>
      </c>
      <c r="H1064" s="1">
        <f t="shared" si="182"/>
        <v>40230</v>
      </c>
      <c r="I1064" s="2">
        <f t="shared" si="183"/>
        <v>80</v>
      </c>
      <c r="J1064">
        <f t="shared" si="177"/>
        <v>0</v>
      </c>
      <c r="K1064" s="2">
        <f t="shared" si="179"/>
        <v>0</v>
      </c>
      <c r="L1064" s="2">
        <f t="shared" si="184"/>
        <v>0</v>
      </c>
      <c r="M1064" s="2">
        <f t="shared" si="185"/>
        <v>1</v>
      </c>
      <c r="N1064">
        <f t="shared" si="186"/>
        <v>1.0816292433849133</v>
      </c>
    </row>
    <row r="1065" spans="1:14" x14ac:dyDescent="0.3">
      <c r="A1065" s="1">
        <v>40241</v>
      </c>
      <c r="B1065">
        <v>80.209999999999994</v>
      </c>
      <c r="D1065">
        <f t="shared" si="176"/>
        <v>4</v>
      </c>
      <c r="E1065" s="1">
        <f t="shared" si="178"/>
        <v>40234</v>
      </c>
      <c r="F1065" s="1">
        <f t="shared" si="180"/>
        <v>40233</v>
      </c>
      <c r="G1065" s="1">
        <f t="shared" si="181"/>
        <v>40232</v>
      </c>
      <c r="H1065" s="1">
        <f t="shared" si="182"/>
        <v>40231</v>
      </c>
      <c r="I1065" s="2">
        <f t="shared" si="183"/>
        <v>78.17</v>
      </c>
      <c r="J1065">
        <f t="shared" si="177"/>
        <v>0</v>
      </c>
      <c r="K1065" s="2">
        <f t="shared" si="179"/>
        <v>0</v>
      </c>
      <c r="L1065" s="2">
        <f t="shared" si="184"/>
        <v>0</v>
      </c>
      <c r="M1065" s="2">
        <f t="shared" si="185"/>
        <v>1</v>
      </c>
      <c r="N1065">
        <f t="shared" si="186"/>
        <v>2.5762253146594079</v>
      </c>
    </row>
    <row r="1066" spans="1:14" x14ac:dyDescent="0.3">
      <c r="A1066" s="1">
        <v>40242</v>
      </c>
      <c r="B1066">
        <v>81.5</v>
      </c>
      <c r="D1066">
        <f t="shared" si="176"/>
        <v>5</v>
      </c>
      <c r="E1066" s="1">
        <f t="shared" si="178"/>
        <v>40235</v>
      </c>
      <c r="F1066" s="1">
        <f t="shared" si="180"/>
        <v>40234</v>
      </c>
      <c r="G1066" s="1">
        <f t="shared" si="181"/>
        <v>40233</v>
      </c>
      <c r="H1066" s="1">
        <f t="shared" si="182"/>
        <v>40232</v>
      </c>
      <c r="I1066" s="2">
        <f t="shared" si="183"/>
        <v>79.66</v>
      </c>
      <c r="J1066">
        <f t="shared" si="177"/>
        <v>0</v>
      </c>
      <c r="K1066" s="2">
        <f t="shared" si="179"/>
        <v>0</v>
      </c>
      <c r="L1066" s="2">
        <f t="shared" si="184"/>
        <v>0</v>
      </c>
      <c r="M1066" s="2">
        <f t="shared" si="185"/>
        <v>1</v>
      </c>
      <c r="N1066">
        <f t="shared" si="186"/>
        <v>2.2835442493319005</v>
      </c>
    </row>
    <row r="1067" spans="1:14" x14ac:dyDescent="0.3">
      <c r="A1067" s="1">
        <v>40245</v>
      </c>
      <c r="B1067">
        <v>81.87</v>
      </c>
      <c r="D1067">
        <f t="shared" si="176"/>
        <v>1</v>
      </c>
      <c r="E1067" s="1">
        <f t="shared" si="178"/>
        <v>40238</v>
      </c>
      <c r="F1067" s="1">
        <f t="shared" si="180"/>
        <v>40237</v>
      </c>
      <c r="G1067" s="1">
        <f t="shared" si="181"/>
        <v>40236</v>
      </c>
      <c r="H1067" s="1">
        <f t="shared" si="182"/>
        <v>40235</v>
      </c>
      <c r="I1067" s="2">
        <f t="shared" si="183"/>
        <v>78.7</v>
      </c>
      <c r="J1067">
        <f t="shared" si="177"/>
        <v>0</v>
      </c>
      <c r="K1067" s="2">
        <f t="shared" si="179"/>
        <v>0</v>
      </c>
      <c r="L1067" s="2">
        <f t="shared" si="184"/>
        <v>0</v>
      </c>
      <c r="M1067" s="2">
        <f t="shared" si="185"/>
        <v>1</v>
      </c>
      <c r="N1067">
        <f t="shared" si="186"/>
        <v>3.9489467964999294</v>
      </c>
    </row>
    <row r="1068" spans="1:14" x14ac:dyDescent="0.3">
      <c r="A1068" s="1">
        <v>40246</v>
      </c>
      <c r="B1068">
        <v>81.489999999999995</v>
      </c>
      <c r="C1068">
        <v>81.86</v>
      </c>
      <c r="D1068">
        <f t="shared" si="176"/>
        <v>2</v>
      </c>
      <c r="E1068" s="1">
        <f t="shared" si="178"/>
        <v>40239</v>
      </c>
      <c r="F1068" s="1">
        <f t="shared" si="180"/>
        <v>40238</v>
      </c>
      <c r="G1068" s="1">
        <f t="shared" si="181"/>
        <v>40237</v>
      </c>
      <c r="H1068" s="1">
        <f t="shared" si="182"/>
        <v>40236</v>
      </c>
      <c r="I1068" s="2">
        <f t="shared" si="183"/>
        <v>79.680000000000007</v>
      </c>
      <c r="J1068">
        <f t="shared" si="177"/>
        <v>0</v>
      </c>
      <c r="K1068" s="2">
        <f t="shared" si="179"/>
        <v>0</v>
      </c>
      <c r="L1068" s="2">
        <f t="shared" si="184"/>
        <v>0</v>
      </c>
      <c r="M1068" s="2">
        <f t="shared" si="185"/>
        <v>1</v>
      </c>
      <c r="N1068">
        <f t="shared" si="186"/>
        <v>2.2461700055785525</v>
      </c>
    </row>
    <row r="1069" spans="1:14" x14ac:dyDescent="0.3">
      <c r="A1069" s="1">
        <v>40247</v>
      </c>
      <c r="B1069">
        <v>82.43</v>
      </c>
      <c r="D1069">
        <f t="shared" si="176"/>
        <v>3</v>
      </c>
      <c r="E1069" s="1">
        <f t="shared" si="178"/>
        <v>40240</v>
      </c>
      <c r="F1069" s="1">
        <f t="shared" si="180"/>
        <v>40239</v>
      </c>
      <c r="G1069" s="1">
        <f t="shared" si="181"/>
        <v>40238</v>
      </c>
      <c r="H1069" s="1">
        <f t="shared" si="182"/>
        <v>40237</v>
      </c>
      <c r="I1069" s="2">
        <f t="shared" si="183"/>
        <v>80.87</v>
      </c>
      <c r="J1069">
        <f t="shared" si="177"/>
        <v>81.86</v>
      </c>
      <c r="K1069" s="2">
        <f t="shared" si="179"/>
        <v>81.86</v>
      </c>
      <c r="L1069" s="2">
        <f t="shared" si="184"/>
        <v>81.489999999999995</v>
      </c>
      <c r="M1069" s="2">
        <f t="shared" si="185"/>
        <v>0.99548008795504517</v>
      </c>
      <c r="N1069">
        <f t="shared" si="186"/>
        <v>1.45763634852768</v>
      </c>
    </row>
    <row r="1070" spans="1:14" x14ac:dyDescent="0.3">
      <c r="A1070" s="1">
        <v>40248</v>
      </c>
      <c r="B1070">
        <v>82.43</v>
      </c>
      <c r="D1070">
        <f t="shared" si="176"/>
        <v>4</v>
      </c>
      <c r="E1070" s="1">
        <f t="shared" si="178"/>
        <v>40241</v>
      </c>
      <c r="F1070" s="1">
        <f t="shared" si="180"/>
        <v>40240</v>
      </c>
      <c r="G1070" s="1">
        <f t="shared" si="181"/>
        <v>40239</v>
      </c>
      <c r="H1070" s="1">
        <f t="shared" si="182"/>
        <v>40238</v>
      </c>
      <c r="I1070" s="2">
        <f t="shared" si="183"/>
        <v>80.209999999999994</v>
      </c>
      <c r="J1070">
        <f t="shared" si="177"/>
        <v>0</v>
      </c>
      <c r="K1070" s="2">
        <f t="shared" si="179"/>
        <v>81.86</v>
      </c>
      <c r="L1070" s="2">
        <f t="shared" si="184"/>
        <v>81.489999999999995</v>
      </c>
      <c r="M1070" s="2">
        <f t="shared" si="185"/>
        <v>0.99548008795504517</v>
      </c>
      <c r="N1070">
        <f t="shared" si="186"/>
        <v>2.2771095214174637</v>
      </c>
    </row>
    <row r="1071" spans="1:14" x14ac:dyDescent="0.3">
      <c r="A1071" s="1">
        <v>40249</v>
      </c>
      <c r="B1071">
        <v>81.540000000000006</v>
      </c>
      <c r="D1071">
        <f t="shared" si="176"/>
        <v>5</v>
      </c>
      <c r="E1071" s="1">
        <f t="shared" si="178"/>
        <v>40242</v>
      </c>
      <c r="F1071" s="1">
        <f t="shared" si="180"/>
        <v>40241</v>
      </c>
      <c r="G1071" s="1">
        <f t="shared" si="181"/>
        <v>40240</v>
      </c>
      <c r="H1071" s="1">
        <f t="shared" si="182"/>
        <v>40239</v>
      </c>
      <c r="I1071" s="2">
        <f t="shared" si="183"/>
        <v>81.5</v>
      </c>
      <c r="J1071">
        <f t="shared" si="177"/>
        <v>0</v>
      </c>
      <c r="K1071" s="2">
        <f t="shared" si="179"/>
        <v>81.86</v>
      </c>
      <c r="L1071" s="2">
        <f t="shared" si="184"/>
        <v>81.489999999999995</v>
      </c>
      <c r="M1071" s="2">
        <f t="shared" si="185"/>
        <v>0.99548008795504517</v>
      </c>
      <c r="N1071">
        <f t="shared" si="186"/>
        <v>-0.40394805878381701</v>
      </c>
    </row>
    <row r="1072" spans="1:14" x14ac:dyDescent="0.3">
      <c r="A1072" s="1">
        <v>40252</v>
      </c>
      <c r="B1072">
        <v>80.08</v>
      </c>
      <c r="D1072">
        <f t="shared" si="176"/>
        <v>1</v>
      </c>
      <c r="E1072" s="1">
        <f t="shared" si="178"/>
        <v>40245</v>
      </c>
      <c r="F1072" s="1">
        <f t="shared" si="180"/>
        <v>40244</v>
      </c>
      <c r="G1072" s="1">
        <f t="shared" si="181"/>
        <v>40243</v>
      </c>
      <c r="H1072" s="1">
        <f t="shared" si="182"/>
        <v>40242</v>
      </c>
      <c r="I1072" s="2">
        <f t="shared" si="183"/>
        <v>81.87</v>
      </c>
      <c r="J1072">
        <f t="shared" si="177"/>
        <v>0</v>
      </c>
      <c r="K1072" s="2">
        <f t="shared" si="179"/>
        <v>81.86</v>
      </c>
      <c r="L1072" s="2">
        <f t="shared" si="184"/>
        <v>81.489999999999995</v>
      </c>
      <c r="M1072" s="2">
        <f t="shared" si="185"/>
        <v>0.99548008795504517</v>
      </c>
      <c r="N1072">
        <f t="shared" si="186"/>
        <v>-2.6636646113520266</v>
      </c>
    </row>
    <row r="1073" spans="1:14" x14ac:dyDescent="0.3">
      <c r="A1073" s="1">
        <v>40253</v>
      </c>
      <c r="B1073">
        <v>81.97</v>
      </c>
      <c r="D1073">
        <f t="shared" si="176"/>
        <v>2</v>
      </c>
      <c r="E1073" s="1">
        <f t="shared" si="178"/>
        <v>40246</v>
      </c>
      <c r="F1073" s="1">
        <f t="shared" si="180"/>
        <v>40245</v>
      </c>
      <c r="G1073" s="1">
        <f t="shared" si="181"/>
        <v>40244</v>
      </c>
      <c r="H1073" s="1">
        <f t="shared" si="182"/>
        <v>40243</v>
      </c>
      <c r="I1073" s="2">
        <f t="shared" si="183"/>
        <v>81.489999999999995</v>
      </c>
      <c r="J1073">
        <f t="shared" si="177"/>
        <v>0</v>
      </c>
      <c r="K1073" s="2">
        <f t="shared" si="179"/>
        <v>81.86</v>
      </c>
      <c r="L1073" s="2">
        <f t="shared" si="184"/>
        <v>81.489999999999995</v>
      </c>
      <c r="M1073" s="2">
        <f t="shared" si="185"/>
        <v>0.99548008795504517</v>
      </c>
      <c r="N1073">
        <f t="shared" si="186"/>
        <v>0.13428556006821712</v>
      </c>
    </row>
    <row r="1074" spans="1:14" x14ac:dyDescent="0.3">
      <c r="A1074" s="1">
        <v>40254</v>
      </c>
      <c r="B1074">
        <v>83.21</v>
      </c>
      <c r="D1074">
        <f t="shared" si="176"/>
        <v>3</v>
      </c>
      <c r="E1074" s="1">
        <f t="shared" si="178"/>
        <v>40247</v>
      </c>
      <c r="F1074" s="1">
        <f t="shared" si="180"/>
        <v>40246</v>
      </c>
      <c r="G1074" s="1">
        <f t="shared" si="181"/>
        <v>40245</v>
      </c>
      <c r="H1074" s="1">
        <f t="shared" si="182"/>
        <v>40244</v>
      </c>
      <c r="I1074" s="2">
        <f t="shared" si="183"/>
        <v>82.43</v>
      </c>
      <c r="J1074">
        <f t="shared" si="177"/>
        <v>0</v>
      </c>
      <c r="K1074" s="2">
        <f t="shared" si="179"/>
        <v>0</v>
      </c>
      <c r="L1074" s="2">
        <f t="shared" si="184"/>
        <v>0</v>
      </c>
      <c r="M1074" s="2">
        <f t="shared" si="185"/>
        <v>1</v>
      </c>
      <c r="N1074">
        <f t="shared" si="186"/>
        <v>0.94180845872021068</v>
      </c>
    </row>
    <row r="1075" spans="1:14" x14ac:dyDescent="0.3">
      <c r="A1075" s="1">
        <v>40255</v>
      </c>
      <c r="B1075">
        <v>82.54</v>
      </c>
      <c r="D1075">
        <f t="shared" si="176"/>
        <v>4</v>
      </c>
      <c r="E1075" s="1">
        <f t="shared" si="178"/>
        <v>40248</v>
      </c>
      <c r="F1075" s="1">
        <f t="shared" si="180"/>
        <v>40247</v>
      </c>
      <c r="G1075" s="1">
        <f t="shared" si="181"/>
        <v>40246</v>
      </c>
      <c r="H1075" s="1">
        <f t="shared" si="182"/>
        <v>40245</v>
      </c>
      <c r="I1075" s="2">
        <f t="shared" si="183"/>
        <v>82.43</v>
      </c>
      <c r="J1075">
        <f t="shared" si="177"/>
        <v>0</v>
      </c>
      <c r="K1075" s="2">
        <f t="shared" si="179"/>
        <v>0</v>
      </c>
      <c r="L1075" s="2">
        <f t="shared" si="184"/>
        <v>0</v>
      </c>
      <c r="M1075" s="2">
        <f t="shared" si="185"/>
        <v>1</v>
      </c>
      <c r="N1075">
        <f t="shared" si="186"/>
        <v>0.13335759992996243</v>
      </c>
    </row>
    <row r="1076" spans="1:14" x14ac:dyDescent="0.3">
      <c r="A1076" s="1">
        <v>40256</v>
      </c>
      <c r="B1076">
        <v>80.97</v>
      </c>
      <c r="D1076">
        <f t="shared" si="176"/>
        <v>5</v>
      </c>
      <c r="E1076" s="1">
        <f t="shared" si="178"/>
        <v>40249</v>
      </c>
      <c r="F1076" s="1">
        <f t="shared" si="180"/>
        <v>40248</v>
      </c>
      <c r="G1076" s="1">
        <f t="shared" si="181"/>
        <v>40247</v>
      </c>
      <c r="H1076" s="1">
        <f t="shared" si="182"/>
        <v>40246</v>
      </c>
      <c r="I1076" s="2">
        <f t="shared" si="183"/>
        <v>81.540000000000006</v>
      </c>
      <c r="J1076">
        <f t="shared" si="177"/>
        <v>0</v>
      </c>
      <c r="K1076" s="2">
        <f t="shared" si="179"/>
        <v>0</v>
      </c>
      <c r="L1076" s="2">
        <f t="shared" si="184"/>
        <v>0</v>
      </c>
      <c r="M1076" s="2">
        <f t="shared" si="185"/>
        <v>1</v>
      </c>
      <c r="N1076">
        <f t="shared" si="186"/>
        <v>-0.70149816930844766</v>
      </c>
    </row>
    <row r="1077" spans="1:14" x14ac:dyDescent="0.3">
      <c r="A1077" s="1">
        <v>40259</v>
      </c>
      <c r="B1077">
        <v>81.599999999999994</v>
      </c>
      <c r="D1077">
        <f t="shared" si="176"/>
        <v>1</v>
      </c>
      <c r="E1077" s="1">
        <f t="shared" si="178"/>
        <v>40252</v>
      </c>
      <c r="F1077" s="1">
        <f t="shared" si="180"/>
        <v>40251</v>
      </c>
      <c r="G1077" s="1">
        <f t="shared" si="181"/>
        <v>40250</v>
      </c>
      <c r="H1077" s="1">
        <f t="shared" si="182"/>
        <v>40249</v>
      </c>
      <c r="I1077" s="2">
        <f t="shared" si="183"/>
        <v>80.08</v>
      </c>
      <c r="J1077">
        <f t="shared" si="177"/>
        <v>0</v>
      </c>
      <c r="K1077" s="2">
        <f t="shared" si="179"/>
        <v>0</v>
      </c>
      <c r="L1077" s="2">
        <f t="shared" si="184"/>
        <v>0</v>
      </c>
      <c r="M1077" s="2">
        <f t="shared" si="185"/>
        <v>1</v>
      </c>
      <c r="N1077">
        <f t="shared" si="186"/>
        <v>1.8803126963096093</v>
      </c>
    </row>
    <row r="1078" spans="1:14" x14ac:dyDescent="0.3">
      <c r="A1078" s="1">
        <v>40260</v>
      </c>
      <c r="B1078">
        <v>81.91</v>
      </c>
      <c r="D1078">
        <f t="shared" si="176"/>
        <v>2</v>
      </c>
      <c r="E1078" s="1">
        <f t="shared" si="178"/>
        <v>40253</v>
      </c>
      <c r="F1078" s="1">
        <f t="shared" si="180"/>
        <v>40252</v>
      </c>
      <c r="G1078" s="1">
        <f t="shared" si="181"/>
        <v>40251</v>
      </c>
      <c r="H1078" s="1">
        <f t="shared" si="182"/>
        <v>40250</v>
      </c>
      <c r="I1078" s="2">
        <f t="shared" si="183"/>
        <v>81.97</v>
      </c>
      <c r="J1078">
        <f t="shared" si="177"/>
        <v>0</v>
      </c>
      <c r="K1078" s="2">
        <f t="shared" si="179"/>
        <v>0</v>
      </c>
      <c r="L1078" s="2">
        <f t="shared" si="184"/>
        <v>0</v>
      </c>
      <c r="M1078" s="2">
        <f t="shared" si="185"/>
        <v>1</v>
      </c>
      <c r="N1078">
        <f t="shared" si="186"/>
        <v>-7.3224313742861619E-2</v>
      </c>
    </row>
    <row r="1079" spans="1:14" x14ac:dyDescent="0.3">
      <c r="A1079" s="1">
        <v>40261</v>
      </c>
      <c r="B1079">
        <v>80.61</v>
      </c>
      <c r="D1079">
        <f t="shared" si="176"/>
        <v>3</v>
      </c>
      <c r="E1079" s="1">
        <f t="shared" si="178"/>
        <v>40254</v>
      </c>
      <c r="F1079" s="1">
        <f t="shared" si="180"/>
        <v>40253</v>
      </c>
      <c r="G1079" s="1">
        <f t="shared" si="181"/>
        <v>40252</v>
      </c>
      <c r="H1079" s="1">
        <f t="shared" si="182"/>
        <v>40251</v>
      </c>
      <c r="I1079" s="2">
        <f t="shared" si="183"/>
        <v>83.21</v>
      </c>
      <c r="J1079">
        <f t="shared" si="177"/>
        <v>0</v>
      </c>
      <c r="K1079" s="2">
        <f t="shared" si="179"/>
        <v>0</v>
      </c>
      <c r="L1079" s="2">
        <f t="shared" si="184"/>
        <v>0</v>
      </c>
      <c r="M1079" s="2">
        <f t="shared" si="185"/>
        <v>1</v>
      </c>
      <c r="N1079">
        <f t="shared" si="186"/>
        <v>-3.1744821616828851</v>
      </c>
    </row>
    <row r="1080" spans="1:14" x14ac:dyDescent="0.3">
      <c r="A1080" s="1">
        <v>40262</v>
      </c>
      <c r="B1080">
        <v>80.53</v>
      </c>
      <c r="D1080">
        <f t="shared" si="176"/>
        <v>4</v>
      </c>
      <c r="E1080" s="1">
        <f t="shared" si="178"/>
        <v>40255</v>
      </c>
      <c r="F1080" s="1">
        <f t="shared" si="180"/>
        <v>40254</v>
      </c>
      <c r="G1080" s="1">
        <f t="shared" si="181"/>
        <v>40253</v>
      </c>
      <c r="H1080" s="1">
        <f t="shared" si="182"/>
        <v>40252</v>
      </c>
      <c r="I1080" s="2">
        <f t="shared" si="183"/>
        <v>82.54</v>
      </c>
      <c r="J1080">
        <f t="shared" si="177"/>
        <v>0</v>
      </c>
      <c r="K1080" s="2">
        <f t="shared" si="179"/>
        <v>0</v>
      </c>
      <c r="L1080" s="2">
        <f t="shared" si="184"/>
        <v>0</v>
      </c>
      <c r="M1080" s="2">
        <f t="shared" si="185"/>
        <v>1</v>
      </c>
      <c r="N1080">
        <f t="shared" si="186"/>
        <v>-2.4653238516982272</v>
      </c>
    </row>
    <row r="1081" spans="1:14" x14ac:dyDescent="0.3">
      <c r="A1081" s="1">
        <v>40263</v>
      </c>
      <c r="B1081">
        <v>80</v>
      </c>
      <c r="D1081">
        <f t="shared" si="176"/>
        <v>5</v>
      </c>
      <c r="E1081" s="1">
        <f t="shared" si="178"/>
        <v>40256</v>
      </c>
      <c r="F1081" s="1">
        <f t="shared" si="180"/>
        <v>40255</v>
      </c>
      <c r="G1081" s="1">
        <f t="shared" si="181"/>
        <v>40254</v>
      </c>
      <c r="H1081" s="1">
        <f t="shared" si="182"/>
        <v>40253</v>
      </c>
      <c r="I1081" s="2">
        <f t="shared" si="183"/>
        <v>80.97</v>
      </c>
      <c r="J1081">
        <f t="shared" si="177"/>
        <v>0</v>
      </c>
      <c r="K1081" s="2">
        <f t="shared" si="179"/>
        <v>0</v>
      </c>
      <c r="L1081" s="2">
        <f t="shared" si="184"/>
        <v>0</v>
      </c>
      <c r="M1081" s="2">
        <f t="shared" si="185"/>
        <v>1</v>
      </c>
      <c r="N1081">
        <f t="shared" si="186"/>
        <v>-1.2052081024141306</v>
      </c>
    </row>
    <row r="1082" spans="1:14" x14ac:dyDescent="0.3">
      <c r="A1082" s="1">
        <v>40266</v>
      </c>
      <c r="B1082">
        <v>82.17</v>
      </c>
      <c r="D1082">
        <f t="shared" si="176"/>
        <v>1</v>
      </c>
      <c r="E1082" s="1">
        <f t="shared" si="178"/>
        <v>40259</v>
      </c>
      <c r="F1082" s="1">
        <f t="shared" si="180"/>
        <v>40258</v>
      </c>
      <c r="G1082" s="1">
        <f t="shared" si="181"/>
        <v>40257</v>
      </c>
      <c r="H1082" s="1">
        <f t="shared" si="182"/>
        <v>40256</v>
      </c>
      <c r="I1082" s="2">
        <f t="shared" si="183"/>
        <v>81.599999999999994</v>
      </c>
      <c r="J1082">
        <f t="shared" si="177"/>
        <v>0</v>
      </c>
      <c r="K1082" s="2">
        <f t="shared" si="179"/>
        <v>0</v>
      </c>
      <c r="L1082" s="2">
        <f t="shared" si="184"/>
        <v>0</v>
      </c>
      <c r="M1082" s="2">
        <f t="shared" si="185"/>
        <v>1</v>
      </c>
      <c r="N1082">
        <f t="shared" si="186"/>
        <v>0.69610099730352426</v>
      </c>
    </row>
    <row r="1083" spans="1:14" x14ac:dyDescent="0.3">
      <c r="A1083" s="1">
        <v>40267</v>
      </c>
      <c r="B1083">
        <v>82.37</v>
      </c>
      <c r="D1083">
        <f t="shared" si="176"/>
        <v>2</v>
      </c>
      <c r="E1083" s="1">
        <f t="shared" si="178"/>
        <v>40260</v>
      </c>
      <c r="F1083" s="1">
        <f t="shared" si="180"/>
        <v>40259</v>
      </c>
      <c r="G1083" s="1">
        <f t="shared" si="181"/>
        <v>40258</v>
      </c>
      <c r="H1083" s="1">
        <f t="shared" si="182"/>
        <v>40257</v>
      </c>
      <c r="I1083" s="2">
        <f t="shared" si="183"/>
        <v>81.91</v>
      </c>
      <c r="J1083">
        <f t="shared" si="177"/>
        <v>0</v>
      </c>
      <c r="K1083" s="2">
        <f t="shared" si="179"/>
        <v>0</v>
      </c>
      <c r="L1083" s="2">
        <f t="shared" si="184"/>
        <v>0</v>
      </c>
      <c r="M1083" s="2">
        <f t="shared" si="185"/>
        <v>1</v>
      </c>
      <c r="N1083">
        <f t="shared" si="186"/>
        <v>0.56002094256466994</v>
      </c>
    </row>
    <row r="1084" spans="1:14" x14ac:dyDescent="0.3">
      <c r="A1084" s="1">
        <v>40268</v>
      </c>
      <c r="B1084">
        <v>83.76</v>
      </c>
      <c r="D1084">
        <f t="shared" si="176"/>
        <v>3</v>
      </c>
      <c r="E1084" s="1">
        <f t="shared" si="178"/>
        <v>40261</v>
      </c>
      <c r="F1084" s="1">
        <f t="shared" si="180"/>
        <v>40260</v>
      </c>
      <c r="G1084" s="1">
        <f t="shared" si="181"/>
        <v>40259</v>
      </c>
      <c r="H1084" s="1">
        <f t="shared" si="182"/>
        <v>40258</v>
      </c>
      <c r="I1084" s="2">
        <f t="shared" si="183"/>
        <v>80.61</v>
      </c>
      <c r="J1084">
        <f t="shared" si="177"/>
        <v>0</v>
      </c>
      <c r="K1084" s="2">
        <f t="shared" si="179"/>
        <v>0</v>
      </c>
      <c r="L1084" s="2">
        <f t="shared" si="184"/>
        <v>0</v>
      </c>
      <c r="M1084" s="2">
        <f t="shared" si="185"/>
        <v>1</v>
      </c>
      <c r="N1084">
        <f t="shared" si="186"/>
        <v>3.8332855266771979</v>
      </c>
    </row>
    <row r="1085" spans="1:14" x14ac:dyDescent="0.3">
      <c r="A1085" s="1">
        <v>40269</v>
      </c>
      <c r="B1085">
        <v>84.87</v>
      </c>
      <c r="D1085">
        <f t="shared" si="176"/>
        <v>4</v>
      </c>
      <c r="E1085" s="1">
        <f t="shared" si="178"/>
        <v>40262</v>
      </c>
      <c r="F1085" s="1">
        <f t="shared" si="180"/>
        <v>40261</v>
      </c>
      <c r="G1085" s="1">
        <f t="shared" si="181"/>
        <v>40260</v>
      </c>
      <c r="H1085" s="1">
        <f t="shared" si="182"/>
        <v>40259</v>
      </c>
      <c r="I1085" s="2">
        <f t="shared" si="183"/>
        <v>80.53</v>
      </c>
      <c r="J1085">
        <f t="shared" si="177"/>
        <v>0</v>
      </c>
      <c r="K1085" s="2">
        <f t="shared" si="179"/>
        <v>0</v>
      </c>
      <c r="L1085" s="2">
        <f t="shared" si="184"/>
        <v>0</v>
      </c>
      <c r="M1085" s="2">
        <f t="shared" si="185"/>
        <v>1</v>
      </c>
      <c r="N1085">
        <f t="shared" si="186"/>
        <v>5.2490888174132033</v>
      </c>
    </row>
    <row r="1086" spans="1:14" x14ac:dyDescent="0.3">
      <c r="A1086" s="1">
        <v>40273</v>
      </c>
      <c r="B1086">
        <v>86.62</v>
      </c>
      <c r="D1086">
        <f t="shared" si="176"/>
        <v>1</v>
      </c>
      <c r="E1086" s="1">
        <f t="shared" si="178"/>
        <v>40266</v>
      </c>
      <c r="F1086" s="1">
        <f t="shared" si="180"/>
        <v>40265</v>
      </c>
      <c r="G1086" s="1">
        <f t="shared" si="181"/>
        <v>40264</v>
      </c>
      <c r="H1086" s="1">
        <f t="shared" si="182"/>
        <v>40263</v>
      </c>
      <c r="I1086" s="2">
        <f t="shared" si="183"/>
        <v>82.17</v>
      </c>
      <c r="J1086">
        <f t="shared" si="177"/>
        <v>0</v>
      </c>
      <c r="K1086" s="2">
        <f t="shared" si="179"/>
        <v>0</v>
      </c>
      <c r="L1086" s="2">
        <f t="shared" si="184"/>
        <v>0</v>
      </c>
      <c r="M1086" s="2">
        <f t="shared" si="185"/>
        <v>1</v>
      </c>
      <c r="N1086">
        <f t="shared" si="186"/>
        <v>5.2740463843384191</v>
      </c>
    </row>
    <row r="1087" spans="1:14" x14ac:dyDescent="0.3">
      <c r="A1087" s="1">
        <v>40274</v>
      </c>
      <c r="B1087">
        <v>86.84</v>
      </c>
      <c r="D1087">
        <f t="shared" si="176"/>
        <v>2</v>
      </c>
      <c r="E1087" s="1">
        <f t="shared" si="178"/>
        <v>40267</v>
      </c>
      <c r="F1087" s="1">
        <f t="shared" si="180"/>
        <v>40266</v>
      </c>
      <c r="G1087" s="1">
        <f t="shared" si="181"/>
        <v>40265</v>
      </c>
      <c r="H1087" s="1">
        <f t="shared" si="182"/>
        <v>40264</v>
      </c>
      <c r="I1087" s="2">
        <f t="shared" si="183"/>
        <v>82.37</v>
      </c>
      <c r="J1087">
        <f t="shared" si="177"/>
        <v>0</v>
      </c>
      <c r="K1087" s="2">
        <f t="shared" si="179"/>
        <v>0</v>
      </c>
      <c r="L1087" s="2">
        <f t="shared" si="184"/>
        <v>0</v>
      </c>
      <c r="M1087" s="2">
        <f t="shared" si="185"/>
        <v>1</v>
      </c>
      <c r="N1087">
        <f t="shared" si="186"/>
        <v>5.2846052056933726</v>
      </c>
    </row>
    <row r="1088" spans="1:14" x14ac:dyDescent="0.3">
      <c r="A1088" s="1">
        <v>40275</v>
      </c>
      <c r="B1088">
        <v>85.88</v>
      </c>
      <c r="D1088">
        <f t="shared" si="176"/>
        <v>3</v>
      </c>
      <c r="E1088" s="1">
        <f t="shared" si="178"/>
        <v>40268</v>
      </c>
      <c r="F1088" s="1">
        <f t="shared" si="180"/>
        <v>40267</v>
      </c>
      <c r="G1088" s="1">
        <f t="shared" si="181"/>
        <v>40266</v>
      </c>
      <c r="H1088" s="1">
        <f t="shared" si="182"/>
        <v>40265</v>
      </c>
      <c r="I1088" s="2">
        <f t="shared" si="183"/>
        <v>83.76</v>
      </c>
      <c r="J1088">
        <f t="shared" si="177"/>
        <v>0</v>
      </c>
      <c r="K1088" s="2">
        <f t="shared" si="179"/>
        <v>0</v>
      </c>
      <c r="L1088" s="2">
        <f t="shared" si="184"/>
        <v>0</v>
      </c>
      <c r="M1088" s="2">
        <f t="shared" si="185"/>
        <v>1</v>
      </c>
      <c r="N1088">
        <f t="shared" si="186"/>
        <v>2.4995406448298851</v>
      </c>
    </row>
    <row r="1089" spans="1:14" x14ac:dyDescent="0.3">
      <c r="A1089" s="1">
        <v>40276</v>
      </c>
      <c r="B1089">
        <v>85.39</v>
      </c>
      <c r="D1089">
        <f t="shared" si="176"/>
        <v>4</v>
      </c>
      <c r="E1089" s="1">
        <f t="shared" si="178"/>
        <v>40269</v>
      </c>
      <c r="F1089" s="1">
        <f t="shared" si="180"/>
        <v>40268</v>
      </c>
      <c r="G1089" s="1">
        <f t="shared" si="181"/>
        <v>40267</v>
      </c>
      <c r="H1089" s="1">
        <f t="shared" si="182"/>
        <v>40266</v>
      </c>
      <c r="I1089" s="2">
        <f t="shared" si="183"/>
        <v>84.87</v>
      </c>
      <c r="J1089">
        <f t="shared" si="177"/>
        <v>0</v>
      </c>
      <c r="K1089" s="2">
        <f t="shared" si="179"/>
        <v>0</v>
      </c>
      <c r="L1089" s="2">
        <f t="shared" si="184"/>
        <v>0</v>
      </c>
      <c r="M1089" s="2">
        <f t="shared" si="185"/>
        <v>1</v>
      </c>
      <c r="N1089">
        <f t="shared" si="186"/>
        <v>0.61083239379292664</v>
      </c>
    </row>
    <row r="1090" spans="1:14" x14ac:dyDescent="0.3">
      <c r="A1090" s="1">
        <v>40277</v>
      </c>
      <c r="B1090">
        <v>84.92</v>
      </c>
      <c r="C1090">
        <v>85.63</v>
      </c>
      <c r="D1090">
        <f t="shared" ref="D1090:D1153" si="187">WEEKDAY(A1090,2)</f>
        <v>5</v>
      </c>
      <c r="E1090" s="1">
        <f t="shared" si="178"/>
        <v>40270</v>
      </c>
      <c r="F1090" s="1">
        <f t="shared" si="180"/>
        <v>40269</v>
      </c>
      <c r="G1090" s="1">
        <f t="shared" si="181"/>
        <v>40268</v>
      </c>
      <c r="H1090" s="1">
        <f t="shared" si="182"/>
        <v>40267</v>
      </c>
      <c r="I1090" s="2">
        <f t="shared" si="183"/>
        <v>84.87</v>
      </c>
      <c r="J1090">
        <f t="shared" si="177"/>
        <v>0</v>
      </c>
      <c r="K1090" s="2">
        <f t="shared" si="179"/>
        <v>0</v>
      </c>
      <c r="L1090" s="2">
        <f t="shared" si="184"/>
        <v>0</v>
      </c>
      <c r="M1090" s="2">
        <f t="shared" si="185"/>
        <v>1</v>
      </c>
      <c r="N1090">
        <f t="shared" si="186"/>
        <v>5.8896285346984531E-2</v>
      </c>
    </row>
    <row r="1091" spans="1:14" x14ac:dyDescent="0.3">
      <c r="A1091" s="1">
        <v>40280</v>
      </c>
      <c r="B1091">
        <v>85.28</v>
      </c>
      <c r="D1091">
        <f t="shared" si="187"/>
        <v>1</v>
      </c>
      <c r="E1091" s="1">
        <f t="shared" si="178"/>
        <v>40273</v>
      </c>
      <c r="F1091" s="1">
        <f t="shared" si="180"/>
        <v>40272</v>
      </c>
      <c r="G1091" s="1">
        <f t="shared" si="181"/>
        <v>40271</v>
      </c>
      <c r="H1091" s="1">
        <f t="shared" si="182"/>
        <v>40270</v>
      </c>
      <c r="I1091" s="2">
        <f t="shared" si="183"/>
        <v>86.62</v>
      </c>
      <c r="J1091">
        <f t="shared" ref="J1091:J1154" si="188">C1090</f>
        <v>85.63</v>
      </c>
      <c r="K1091" s="2">
        <f t="shared" si="179"/>
        <v>85.63</v>
      </c>
      <c r="L1091" s="2">
        <f t="shared" si="184"/>
        <v>84.92</v>
      </c>
      <c r="M1091" s="2">
        <f t="shared" si="185"/>
        <v>0.99170851337148203</v>
      </c>
      <c r="N1091">
        <f t="shared" si="186"/>
        <v>-2.391682757199149</v>
      </c>
    </row>
    <row r="1092" spans="1:14" x14ac:dyDescent="0.3">
      <c r="A1092" s="1">
        <v>40281</v>
      </c>
      <c r="B1092">
        <v>85.11</v>
      </c>
      <c r="D1092">
        <f t="shared" si="187"/>
        <v>2</v>
      </c>
      <c r="E1092" s="1">
        <f t="shared" si="178"/>
        <v>40274</v>
      </c>
      <c r="F1092" s="1">
        <f t="shared" si="180"/>
        <v>40273</v>
      </c>
      <c r="G1092" s="1">
        <f t="shared" si="181"/>
        <v>40272</v>
      </c>
      <c r="H1092" s="1">
        <f t="shared" si="182"/>
        <v>40271</v>
      </c>
      <c r="I1092" s="2">
        <f t="shared" si="183"/>
        <v>86.84</v>
      </c>
      <c r="J1092">
        <f t="shared" si="188"/>
        <v>0</v>
      </c>
      <c r="K1092" s="2">
        <f t="shared" si="179"/>
        <v>85.63</v>
      </c>
      <c r="L1092" s="2">
        <f t="shared" si="184"/>
        <v>84.92</v>
      </c>
      <c r="M1092" s="2">
        <f t="shared" si="185"/>
        <v>0.99170851337148203</v>
      </c>
      <c r="N1092">
        <f t="shared" si="186"/>
        <v>-2.8448859724266704</v>
      </c>
    </row>
    <row r="1093" spans="1:14" x14ac:dyDescent="0.3">
      <c r="A1093" s="1">
        <v>40282</v>
      </c>
      <c r="B1093">
        <v>86.73</v>
      </c>
      <c r="D1093">
        <f t="shared" si="187"/>
        <v>3</v>
      </c>
      <c r="E1093" s="1">
        <f t="shared" si="178"/>
        <v>40275</v>
      </c>
      <c r="F1093" s="1">
        <f t="shared" si="180"/>
        <v>40274</v>
      </c>
      <c r="G1093" s="1">
        <f t="shared" si="181"/>
        <v>40273</v>
      </c>
      <c r="H1093" s="1">
        <f t="shared" si="182"/>
        <v>40272</v>
      </c>
      <c r="I1093" s="2">
        <f t="shared" si="183"/>
        <v>85.88</v>
      </c>
      <c r="J1093">
        <f t="shared" si="188"/>
        <v>0</v>
      </c>
      <c r="K1093" s="2">
        <f t="shared" si="179"/>
        <v>85.63</v>
      </c>
      <c r="L1093" s="2">
        <f t="shared" si="184"/>
        <v>84.92</v>
      </c>
      <c r="M1093" s="2">
        <f t="shared" si="185"/>
        <v>0.99170851337148203</v>
      </c>
      <c r="N1093">
        <f t="shared" si="186"/>
        <v>0.15228194827390745</v>
      </c>
    </row>
    <row r="1094" spans="1:14" x14ac:dyDescent="0.3">
      <c r="A1094" s="1">
        <v>40283</v>
      </c>
      <c r="B1094">
        <v>86.75</v>
      </c>
      <c r="D1094">
        <f t="shared" si="187"/>
        <v>4</v>
      </c>
      <c r="E1094" s="1">
        <f t="shared" si="178"/>
        <v>40276</v>
      </c>
      <c r="F1094" s="1">
        <f t="shared" si="180"/>
        <v>40275</v>
      </c>
      <c r="G1094" s="1">
        <f t="shared" si="181"/>
        <v>40274</v>
      </c>
      <c r="H1094" s="1">
        <f t="shared" si="182"/>
        <v>40273</v>
      </c>
      <c r="I1094" s="2">
        <f t="shared" si="183"/>
        <v>85.39</v>
      </c>
      <c r="J1094">
        <f t="shared" si="188"/>
        <v>0</v>
      </c>
      <c r="K1094" s="2">
        <f t="shared" si="179"/>
        <v>85.63</v>
      </c>
      <c r="L1094" s="2">
        <f t="shared" si="184"/>
        <v>84.92</v>
      </c>
      <c r="M1094" s="2">
        <f t="shared" si="185"/>
        <v>0.99170851337148203</v>
      </c>
      <c r="N1094">
        <f t="shared" si="186"/>
        <v>0.74753687044086992</v>
      </c>
    </row>
    <row r="1095" spans="1:14" x14ac:dyDescent="0.3">
      <c r="A1095" s="1">
        <v>40284</v>
      </c>
      <c r="B1095">
        <v>84.67</v>
      </c>
      <c r="D1095">
        <f t="shared" si="187"/>
        <v>5</v>
      </c>
      <c r="E1095" s="1">
        <f t="shared" ref="E1095:E1158" si="189">A1095-7</f>
        <v>40277</v>
      </c>
      <c r="F1095" s="1">
        <f t="shared" si="180"/>
        <v>40276</v>
      </c>
      <c r="G1095" s="1">
        <f t="shared" si="181"/>
        <v>40275</v>
      </c>
      <c r="H1095" s="1">
        <f t="shared" si="182"/>
        <v>40274</v>
      </c>
      <c r="I1095" s="2">
        <f t="shared" si="183"/>
        <v>84.92</v>
      </c>
      <c r="J1095">
        <f t="shared" si="188"/>
        <v>0</v>
      </c>
      <c r="K1095" s="2">
        <f t="shared" ref="K1095:K1158" si="190">SUMIFS($J$2:$J$3507,$A$2:$A$3507,"&gt;"&amp;E1095,$A$2:$A$3507,"&lt;="&amp;A1095)</f>
        <v>85.63</v>
      </c>
      <c r="L1095" s="2">
        <f t="shared" si="184"/>
        <v>84.92</v>
      </c>
      <c r="M1095" s="2">
        <f t="shared" si="185"/>
        <v>0.99170851337148203</v>
      </c>
      <c r="N1095">
        <f t="shared" si="186"/>
        <v>-1.1274341383914808</v>
      </c>
    </row>
    <row r="1096" spans="1:14" x14ac:dyDescent="0.3">
      <c r="A1096" s="1">
        <v>40287</v>
      </c>
      <c r="B1096">
        <v>83.13</v>
      </c>
      <c r="D1096">
        <f t="shared" si="187"/>
        <v>1</v>
      </c>
      <c r="E1096" s="1">
        <f t="shared" si="189"/>
        <v>40280</v>
      </c>
      <c r="F1096" s="1">
        <f t="shared" ref="F1096:F1159" si="191">E1096-1</f>
        <v>40279</v>
      </c>
      <c r="G1096" s="1">
        <f t="shared" ref="G1096:G1159" si="192">E1096-2</f>
        <v>40278</v>
      </c>
      <c r="H1096" s="1">
        <f t="shared" ref="H1096:H1159" si="193">E1096-3</f>
        <v>40277</v>
      </c>
      <c r="I1096" s="2">
        <f t="shared" ref="I1096:I1159" si="194">IF(SUMIFS($B$2:$B$3507,$A$2:$A$3507,"="&amp;E1096)=0,IF(SUMIFS($B$2:$B$3507,$A$2:$A$3507,"="&amp;F1096)=0,IF(SUMIFS($B$2:$B$3507,$A$2:$A$3507,"="&amp;G1096)=0,SUMIFS($B$2:$B$3507,$A$2:$A$3507,"="&amp;H1096),SUMIFS($B$2:$B$3507,$A$2:$A$3507,"="&amp;G1096)),SUMIFS($B$2:$B$3507,$A$2:$A$3507,"="&amp;F1096)),SUMIFS($B$2:$B$3507,$A$2:$A$3507,"="&amp;E1096))</f>
        <v>85.28</v>
      </c>
      <c r="J1096">
        <f t="shared" si="188"/>
        <v>0</v>
      </c>
      <c r="K1096" s="2">
        <f t="shared" si="190"/>
        <v>0</v>
      </c>
      <c r="L1096" s="2">
        <f t="shared" ref="L1096:L1159" si="195">IF(K1096&lt;&gt;0,LOOKUP(K1096,C1090:C1096,B1090:B1096),0)</f>
        <v>0</v>
      </c>
      <c r="M1096" s="2">
        <f t="shared" si="185"/>
        <v>1</v>
      </c>
      <c r="N1096">
        <f t="shared" si="186"/>
        <v>-2.5534312874537761</v>
      </c>
    </row>
    <row r="1097" spans="1:14" x14ac:dyDescent="0.3">
      <c r="A1097" s="1">
        <v>40288</v>
      </c>
      <c r="B1097">
        <v>83.85</v>
      </c>
      <c r="D1097">
        <f t="shared" si="187"/>
        <v>2</v>
      </c>
      <c r="E1097" s="1">
        <f t="shared" si="189"/>
        <v>40281</v>
      </c>
      <c r="F1097" s="1">
        <f t="shared" si="191"/>
        <v>40280</v>
      </c>
      <c r="G1097" s="1">
        <f t="shared" si="192"/>
        <v>40279</v>
      </c>
      <c r="H1097" s="1">
        <f t="shared" si="193"/>
        <v>40278</v>
      </c>
      <c r="I1097" s="2">
        <f t="shared" si="194"/>
        <v>85.11</v>
      </c>
      <c r="J1097">
        <f t="shared" si="188"/>
        <v>0</v>
      </c>
      <c r="K1097" s="2">
        <f t="shared" si="190"/>
        <v>0</v>
      </c>
      <c r="L1097" s="2">
        <f t="shared" si="195"/>
        <v>0</v>
      </c>
      <c r="M1097" s="2">
        <f t="shared" ref="M1097:M1160" si="196">IF(K1097&lt;&gt;0,L1097/K1097,1)</f>
        <v>1</v>
      </c>
      <c r="N1097">
        <f t="shared" ref="N1097:N1160" si="197">LN(B1097*M1097/I1097)*100</f>
        <v>-1.4915049219651886</v>
      </c>
    </row>
    <row r="1098" spans="1:14" x14ac:dyDescent="0.3">
      <c r="A1098" s="1">
        <v>40289</v>
      </c>
      <c r="B1098">
        <v>83.68</v>
      </c>
      <c r="D1098">
        <f t="shared" si="187"/>
        <v>3</v>
      </c>
      <c r="E1098" s="1">
        <f t="shared" si="189"/>
        <v>40282</v>
      </c>
      <c r="F1098" s="1">
        <f t="shared" si="191"/>
        <v>40281</v>
      </c>
      <c r="G1098" s="1">
        <f t="shared" si="192"/>
        <v>40280</v>
      </c>
      <c r="H1098" s="1">
        <f t="shared" si="193"/>
        <v>40279</v>
      </c>
      <c r="I1098" s="2">
        <f t="shared" si="194"/>
        <v>86.73</v>
      </c>
      <c r="J1098">
        <f t="shared" si="188"/>
        <v>0</v>
      </c>
      <c r="K1098" s="2">
        <f t="shared" si="190"/>
        <v>0</v>
      </c>
      <c r="L1098" s="2">
        <f t="shared" si="195"/>
        <v>0</v>
      </c>
      <c r="M1098" s="2">
        <f t="shared" si="196"/>
        <v>1</v>
      </c>
      <c r="N1098">
        <f t="shared" si="197"/>
        <v>-3.5799844379751602</v>
      </c>
    </row>
    <row r="1099" spans="1:14" x14ac:dyDescent="0.3">
      <c r="A1099" s="1">
        <v>40290</v>
      </c>
      <c r="B1099">
        <v>83.7</v>
      </c>
      <c r="D1099">
        <f t="shared" si="187"/>
        <v>4</v>
      </c>
      <c r="E1099" s="1">
        <f t="shared" si="189"/>
        <v>40283</v>
      </c>
      <c r="F1099" s="1">
        <f t="shared" si="191"/>
        <v>40282</v>
      </c>
      <c r="G1099" s="1">
        <f t="shared" si="192"/>
        <v>40281</v>
      </c>
      <c r="H1099" s="1">
        <f t="shared" si="193"/>
        <v>40280</v>
      </c>
      <c r="I1099" s="2">
        <f t="shared" si="194"/>
        <v>86.75</v>
      </c>
      <c r="J1099">
        <f t="shared" si="188"/>
        <v>0</v>
      </c>
      <c r="K1099" s="2">
        <f t="shared" si="190"/>
        <v>0</v>
      </c>
      <c r="L1099" s="2">
        <f t="shared" si="195"/>
        <v>0</v>
      </c>
      <c r="M1099" s="2">
        <f t="shared" si="196"/>
        <v>1</v>
      </c>
      <c r="N1099">
        <f t="shared" si="197"/>
        <v>-3.5791441331538887</v>
      </c>
    </row>
    <row r="1100" spans="1:14" x14ac:dyDescent="0.3">
      <c r="A1100" s="1">
        <v>40291</v>
      </c>
      <c r="B1100">
        <v>85.12</v>
      </c>
      <c r="D1100">
        <f t="shared" si="187"/>
        <v>5</v>
      </c>
      <c r="E1100" s="1">
        <f t="shared" si="189"/>
        <v>40284</v>
      </c>
      <c r="F1100" s="1">
        <f t="shared" si="191"/>
        <v>40283</v>
      </c>
      <c r="G1100" s="1">
        <f t="shared" si="192"/>
        <v>40282</v>
      </c>
      <c r="H1100" s="1">
        <f t="shared" si="193"/>
        <v>40281</v>
      </c>
      <c r="I1100" s="2">
        <f t="shared" si="194"/>
        <v>84.67</v>
      </c>
      <c r="J1100">
        <f t="shared" si="188"/>
        <v>0</v>
      </c>
      <c r="K1100" s="2">
        <f t="shared" si="190"/>
        <v>0</v>
      </c>
      <c r="L1100" s="2">
        <f t="shared" si="195"/>
        <v>0</v>
      </c>
      <c r="M1100" s="2">
        <f t="shared" si="196"/>
        <v>1</v>
      </c>
      <c r="N1100">
        <f t="shared" si="197"/>
        <v>0.53006779391485082</v>
      </c>
    </row>
    <row r="1101" spans="1:14" x14ac:dyDescent="0.3">
      <c r="A1101" s="1">
        <v>40294</v>
      </c>
      <c r="B1101">
        <v>84.2</v>
      </c>
      <c r="D1101">
        <f t="shared" si="187"/>
        <v>1</v>
      </c>
      <c r="E1101" s="1">
        <f t="shared" si="189"/>
        <v>40287</v>
      </c>
      <c r="F1101" s="1">
        <f t="shared" si="191"/>
        <v>40286</v>
      </c>
      <c r="G1101" s="1">
        <f t="shared" si="192"/>
        <v>40285</v>
      </c>
      <c r="H1101" s="1">
        <f t="shared" si="193"/>
        <v>40284</v>
      </c>
      <c r="I1101" s="2">
        <f t="shared" si="194"/>
        <v>83.13</v>
      </c>
      <c r="J1101">
        <f t="shared" si="188"/>
        <v>0</v>
      </c>
      <c r="K1101" s="2">
        <f t="shared" si="190"/>
        <v>0</v>
      </c>
      <c r="L1101" s="2">
        <f t="shared" si="195"/>
        <v>0</v>
      </c>
      <c r="M1101" s="2">
        <f t="shared" si="196"/>
        <v>1</v>
      </c>
      <c r="N1101">
        <f t="shared" si="197"/>
        <v>1.2789273705284474</v>
      </c>
    </row>
    <row r="1102" spans="1:14" x14ac:dyDescent="0.3">
      <c r="A1102" s="1">
        <v>40295</v>
      </c>
      <c r="B1102">
        <v>82.44</v>
      </c>
      <c r="D1102">
        <f t="shared" si="187"/>
        <v>2</v>
      </c>
      <c r="E1102" s="1">
        <f t="shared" si="189"/>
        <v>40288</v>
      </c>
      <c r="F1102" s="1">
        <f t="shared" si="191"/>
        <v>40287</v>
      </c>
      <c r="G1102" s="1">
        <f t="shared" si="192"/>
        <v>40286</v>
      </c>
      <c r="H1102" s="1">
        <f t="shared" si="193"/>
        <v>40285</v>
      </c>
      <c r="I1102" s="2">
        <f t="shared" si="194"/>
        <v>83.85</v>
      </c>
      <c r="J1102">
        <f t="shared" si="188"/>
        <v>0</v>
      </c>
      <c r="K1102" s="2">
        <f t="shared" si="190"/>
        <v>0</v>
      </c>
      <c r="L1102" s="2">
        <f t="shared" si="195"/>
        <v>0</v>
      </c>
      <c r="M1102" s="2">
        <f t="shared" si="196"/>
        <v>1</v>
      </c>
      <c r="N1102">
        <f t="shared" si="197"/>
        <v>-1.6958732246959505</v>
      </c>
    </row>
    <row r="1103" spans="1:14" x14ac:dyDescent="0.3">
      <c r="A1103" s="1">
        <v>40296</v>
      </c>
      <c r="B1103">
        <v>83.22</v>
      </c>
      <c r="D1103">
        <f t="shared" si="187"/>
        <v>3</v>
      </c>
      <c r="E1103" s="1">
        <f t="shared" si="189"/>
        <v>40289</v>
      </c>
      <c r="F1103" s="1">
        <f t="shared" si="191"/>
        <v>40288</v>
      </c>
      <c r="G1103" s="1">
        <f t="shared" si="192"/>
        <v>40287</v>
      </c>
      <c r="H1103" s="1">
        <f t="shared" si="193"/>
        <v>40286</v>
      </c>
      <c r="I1103" s="2">
        <f t="shared" si="194"/>
        <v>83.68</v>
      </c>
      <c r="J1103">
        <f t="shared" si="188"/>
        <v>0</v>
      </c>
      <c r="K1103" s="2">
        <f t="shared" si="190"/>
        <v>0</v>
      </c>
      <c r="L1103" s="2">
        <f t="shared" si="195"/>
        <v>0</v>
      </c>
      <c r="M1103" s="2">
        <f t="shared" si="196"/>
        <v>1</v>
      </c>
      <c r="N1103">
        <f t="shared" si="197"/>
        <v>-0.55122967618176111</v>
      </c>
    </row>
    <row r="1104" spans="1:14" x14ac:dyDescent="0.3">
      <c r="A1104" s="1">
        <v>40297</v>
      </c>
      <c r="B1104">
        <v>85.17</v>
      </c>
      <c r="D1104">
        <f t="shared" si="187"/>
        <v>4</v>
      </c>
      <c r="E1104" s="1">
        <f t="shared" si="189"/>
        <v>40290</v>
      </c>
      <c r="F1104" s="1">
        <f t="shared" si="191"/>
        <v>40289</v>
      </c>
      <c r="G1104" s="1">
        <f t="shared" si="192"/>
        <v>40288</v>
      </c>
      <c r="H1104" s="1">
        <f t="shared" si="193"/>
        <v>40287</v>
      </c>
      <c r="I1104" s="2">
        <f t="shared" si="194"/>
        <v>83.7</v>
      </c>
      <c r="J1104">
        <f t="shared" si="188"/>
        <v>0</v>
      </c>
      <c r="K1104" s="2">
        <f t="shared" si="190"/>
        <v>0</v>
      </c>
      <c r="L1104" s="2">
        <f t="shared" si="195"/>
        <v>0</v>
      </c>
      <c r="M1104" s="2">
        <f t="shared" si="196"/>
        <v>1</v>
      </c>
      <c r="N1104">
        <f t="shared" si="197"/>
        <v>1.7410281657559961</v>
      </c>
    </row>
    <row r="1105" spans="1:14" x14ac:dyDescent="0.3">
      <c r="A1105" s="1">
        <v>40298</v>
      </c>
      <c r="B1105">
        <v>86.15</v>
      </c>
      <c r="D1105">
        <f t="shared" si="187"/>
        <v>5</v>
      </c>
      <c r="E1105" s="1">
        <f t="shared" si="189"/>
        <v>40291</v>
      </c>
      <c r="F1105" s="1">
        <f t="shared" si="191"/>
        <v>40290</v>
      </c>
      <c r="G1105" s="1">
        <f t="shared" si="192"/>
        <v>40289</v>
      </c>
      <c r="H1105" s="1">
        <f t="shared" si="193"/>
        <v>40288</v>
      </c>
      <c r="I1105" s="2">
        <f t="shared" si="194"/>
        <v>85.12</v>
      </c>
      <c r="J1105">
        <f t="shared" si="188"/>
        <v>0</v>
      </c>
      <c r="K1105" s="2">
        <f t="shared" si="190"/>
        <v>0</v>
      </c>
      <c r="L1105" s="2">
        <f t="shared" si="195"/>
        <v>0</v>
      </c>
      <c r="M1105" s="2">
        <f t="shared" si="196"/>
        <v>1</v>
      </c>
      <c r="N1105">
        <f t="shared" si="197"/>
        <v>1.202793738060437</v>
      </c>
    </row>
    <row r="1106" spans="1:14" x14ac:dyDescent="0.3">
      <c r="A1106" s="1">
        <v>40301</v>
      </c>
      <c r="B1106">
        <v>86.19</v>
      </c>
      <c r="D1106">
        <f t="shared" si="187"/>
        <v>1</v>
      </c>
      <c r="E1106" s="1">
        <f t="shared" si="189"/>
        <v>40294</v>
      </c>
      <c r="F1106" s="1">
        <f t="shared" si="191"/>
        <v>40293</v>
      </c>
      <c r="G1106" s="1">
        <f t="shared" si="192"/>
        <v>40292</v>
      </c>
      <c r="H1106" s="1">
        <f t="shared" si="193"/>
        <v>40291</v>
      </c>
      <c r="I1106" s="2">
        <f t="shared" si="194"/>
        <v>84.2</v>
      </c>
      <c r="J1106">
        <f t="shared" si="188"/>
        <v>0</v>
      </c>
      <c r="K1106" s="2">
        <f t="shared" si="190"/>
        <v>0</v>
      </c>
      <c r="L1106" s="2">
        <f t="shared" si="195"/>
        <v>0</v>
      </c>
      <c r="M1106" s="2">
        <f t="shared" si="196"/>
        <v>1</v>
      </c>
      <c r="N1106">
        <f t="shared" si="197"/>
        <v>2.3359240411026811</v>
      </c>
    </row>
    <row r="1107" spans="1:14" x14ac:dyDescent="0.3">
      <c r="A1107" s="1">
        <v>40302</v>
      </c>
      <c r="B1107">
        <v>82.74</v>
      </c>
      <c r="D1107">
        <f t="shared" si="187"/>
        <v>2</v>
      </c>
      <c r="E1107" s="1">
        <f t="shared" si="189"/>
        <v>40295</v>
      </c>
      <c r="F1107" s="1">
        <f t="shared" si="191"/>
        <v>40294</v>
      </c>
      <c r="G1107" s="1">
        <f t="shared" si="192"/>
        <v>40293</v>
      </c>
      <c r="H1107" s="1">
        <f t="shared" si="193"/>
        <v>40292</v>
      </c>
      <c r="I1107" s="2">
        <f t="shared" si="194"/>
        <v>82.44</v>
      </c>
      <c r="J1107">
        <f t="shared" si="188"/>
        <v>0</v>
      </c>
      <c r="K1107" s="2">
        <f t="shared" si="190"/>
        <v>0</v>
      </c>
      <c r="L1107" s="2">
        <f t="shared" si="195"/>
        <v>0</v>
      </c>
      <c r="M1107" s="2">
        <f t="shared" si="196"/>
        <v>1</v>
      </c>
      <c r="N1107">
        <f t="shared" si="197"/>
        <v>0.36324050110071526</v>
      </c>
    </row>
    <row r="1108" spans="1:14" x14ac:dyDescent="0.3">
      <c r="A1108" s="1">
        <v>40303</v>
      </c>
      <c r="B1108">
        <v>79.97</v>
      </c>
      <c r="D1108">
        <f t="shared" si="187"/>
        <v>3</v>
      </c>
      <c r="E1108" s="1">
        <f t="shared" si="189"/>
        <v>40296</v>
      </c>
      <c r="F1108" s="1">
        <f t="shared" si="191"/>
        <v>40295</v>
      </c>
      <c r="G1108" s="1">
        <f t="shared" si="192"/>
        <v>40294</v>
      </c>
      <c r="H1108" s="1">
        <f t="shared" si="193"/>
        <v>40293</v>
      </c>
      <c r="I1108" s="2">
        <f t="shared" si="194"/>
        <v>83.22</v>
      </c>
      <c r="J1108">
        <f t="shared" si="188"/>
        <v>0</v>
      </c>
      <c r="K1108" s="2">
        <f t="shared" si="190"/>
        <v>0</v>
      </c>
      <c r="L1108" s="2">
        <f t="shared" si="195"/>
        <v>0</v>
      </c>
      <c r="M1108" s="2">
        <f t="shared" si="196"/>
        <v>1</v>
      </c>
      <c r="N1108">
        <f t="shared" si="197"/>
        <v>-3.9836139210996704</v>
      </c>
    </row>
    <row r="1109" spans="1:14" x14ac:dyDescent="0.3">
      <c r="A1109" s="1">
        <v>40304</v>
      </c>
      <c r="B1109">
        <v>77.11</v>
      </c>
      <c r="D1109">
        <f t="shared" si="187"/>
        <v>4</v>
      </c>
      <c r="E1109" s="1">
        <f t="shared" si="189"/>
        <v>40297</v>
      </c>
      <c r="F1109" s="1">
        <f t="shared" si="191"/>
        <v>40296</v>
      </c>
      <c r="G1109" s="1">
        <f t="shared" si="192"/>
        <v>40295</v>
      </c>
      <c r="H1109" s="1">
        <f t="shared" si="193"/>
        <v>40294</v>
      </c>
      <c r="I1109" s="2">
        <f t="shared" si="194"/>
        <v>85.17</v>
      </c>
      <c r="J1109">
        <f t="shared" si="188"/>
        <v>0</v>
      </c>
      <c r="K1109" s="2">
        <f t="shared" si="190"/>
        <v>0</v>
      </c>
      <c r="L1109" s="2">
        <f t="shared" si="195"/>
        <v>0</v>
      </c>
      <c r="M1109" s="2">
        <f t="shared" si="196"/>
        <v>1</v>
      </c>
      <c r="N1109">
        <f t="shared" si="197"/>
        <v>-9.9416285308120234</v>
      </c>
    </row>
    <row r="1110" spans="1:14" x14ac:dyDescent="0.3">
      <c r="A1110" s="1">
        <v>40305</v>
      </c>
      <c r="B1110">
        <v>75.11</v>
      </c>
      <c r="C1110">
        <v>78.510000000000005</v>
      </c>
      <c r="D1110">
        <f t="shared" si="187"/>
        <v>5</v>
      </c>
      <c r="E1110" s="1">
        <f t="shared" si="189"/>
        <v>40298</v>
      </c>
      <c r="F1110" s="1">
        <f t="shared" si="191"/>
        <v>40297</v>
      </c>
      <c r="G1110" s="1">
        <f t="shared" si="192"/>
        <v>40296</v>
      </c>
      <c r="H1110" s="1">
        <f t="shared" si="193"/>
        <v>40295</v>
      </c>
      <c r="I1110" s="2">
        <f t="shared" si="194"/>
        <v>86.15</v>
      </c>
      <c r="J1110">
        <f t="shared" si="188"/>
        <v>0</v>
      </c>
      <c r="K1110" s="2">
        <f t="shared" si="190"/>
        <v>0</v>
      </c>
      <c r="L1110" s="2">
        <f t="shared" si="195"/>
        <v>0</v>
      </c>
      <c r="M1110" s="2">
        <f t="shared" si="196"/>
        <v>1</v>
      </c>
      <c r="N1110">
        <f t="shared" si="197"/>
        <v>-13.713625727601833</v>
      </c>
    </row>
    <row r="1111" spans="1:14" x14ac:dyDescent="0.3">
      <c r="A1111" s="1">
        <v>40308</v>
      </c>
      <c r="B1111">
        <v>80.52</v>
      </c>
      <c r="D1111">
        <f t="shared" si="187"/>
        <v>1</v>
      </c>
      <c r="E1111" s="1">
        <f t="shared" si="189"/>
        <v>40301</v>
      </c>
      <c r="F1111" s="1">
        <f t="shared" si="191"/>
        <v>40300</v>
      </c>
      <c r="G1111" s="1">
        <f t="shared" si="192"/>
        <v>40299</v>
      </c>
      <c r="H1111" s="1">
        <f t="shared" si="193"/>
        <v>40298</v>
      </c>
      <c r="I1111" s="2">
        <f t="shared" si="194"/>
        <v>86.19</v>
      </c>
      <c r="J1111">
        <f t="shared" si="188"/>
        <v>78.510000000000005</v>
      </c>
      <c r="K1111" s="2">
        <f t="shared" si="190"/>
        <v>78.510000000000005</v>
      </c>
      <c r="L1111" s="2">
        <f t="shared" si="195"/>
        <v>75.11</v>
      </c>
      <c r="M1111" s="2">
        <f t="shared" si="196"/>
        <v>0.95669341485161119</v>
      </c>
      <c r="N1111">
        <f t="shared" si="197"/>
        <v>-11.23208603999611</v>
      </c>
    </row>
    <row r="1112" spans="1:14" x14ac:dyDescent="0.3">
      <c r="A1112" s="1">
        <v>40309</v>
      </c>
      <c r="B1112">
        <v>80.22</v>
      </c>
      <c r="D1112">
        <f t="shared" si="187"/>
        <v>2</v>
      </c>
      <c r="E1112" s="1">
        <f t="shared" si="189"/>
        <v>40302</v>
      </c>
      <c r="F1112" s="1">
        <f t="shared" si="191"/>
        <v>40301</v>
      </c>
      <c r="G1112" s="1">
        <f t="shared" si="192"/>
        <v>40300</v>
      </c>
      <c r="H1112" s="1">
        <f t="shared" si="193"/>
        <v>40299</v>
      </c>
      <c r="I1112" s="2">
        <f t="shared" si="194"/>
        <v>82.74</v>
      </c>
      <c r="J1112">
        <f t="shared" si="188"/>
        <v>0</v>
      </c>
      <c r="K1112" s="2">
        <f t="shared" si="190"/>
        <v>78.510000000000005</v>
      </c>
      <c r="L1112" s="2">
        <f t="shared" si="195"/>
        <v>75.11</v>
      </c>
      <c r="M1112" s="2">
        <f t="shared" si="196"/>
        <v>0.95669341485161119</v>
      </c>
      <c r="N1112">
        <f t="shared" si="197"/>
        <v>-7.520260020360241</v>
      </c>
    </row>
    <row r="1113" spans="1:14" x14ac:dyDescent="0.3">
      <c r="A1113" s="1">
        <v>40310</v>
      </c>
      <c r="B1113">
        <v>80.150000000000006</v>
      </c>
      <c r="D1113">
        <f t="shared" si="187"/>
        <v>3</v>
      </c>
      <c r="E1113" s="1">
        <f t="shared" si="189"/>
        <v>40303</v>
      </c>
      <c r="F1113" s="1">
        <f t="shared" si="191"/>
        <v>40302</v>
      </c>
      <c r="G1113" s="1">
        <f t="shared" si="192"/>
        <v>40301</v>
      </c>
      <c r="H1113" s="1">
        <f t="shared" si="193"/>
        <v>40300</v>
      </c>
      <c r="I1113" s="2">
        <f t="shared" si="194"/>
        <v>79.97</v>
      </c>
      <c r="J1113">
        <f t="shared" si="188"/>
        <v>0</v>
      </c>
      <c r="K1113" s="2">
        <f t="shared" si="190"/>
        <v>78.510000000000005</v>
      </c>
      <c r="L1113" s="2">
        <f t="shared" si="195"/>
        <v>75.11</v>
      </c>
      <c r="M1113" s="2">
        <f t="shared" si="196"/>
        <v>0.95669341485161119</v>
      </c>
      <c r="N1113">
        <f t="shared" si="197"/>
        <v>-4.202398480048041</v>
      </c>
    </row>
    <row r="1114" spans="1:14" x14ac:dyDescent="0.3">
      <c r="A1114" s="1">
        <v>40311</v>
      </c>
      <c r="B1114">
        <v>78.989999999999995</v>
      </c>
      <c r="D1114">
        <f t="shared" si="187"/>
        <v>4</v>
      </c>
      <c r="E1114" s="1">
        <f t="shared" si="189"/>
        <v>40304</v>
      </c>
      <c r="F1114" s="1">
        <f t="shared" si="191"/>
        <v>40303</v>
      </c>
      <c r="G1114" s="1">
        <f t="shared" si="192"/>
        <v>40302</v>
      </c>
      <c r="H1114" s="1">
        <f t="shared" si="193"/>
        <v>40301</v>
      </c>
      <c r="I1114" s="2">
        <f t="shared" si="194"/>
        <v>77.11</v>
      </c>
      <c r="J1114">
        <f t="shared" si="188"/>
        <v>0</v>
      </c>
      <c r="K1114" s="2">
        <f t="shared" si="190"/>
        <v>78.510000000000005</v>
      </c>
      <c r="L1114" s="2">
        <f t="shared" si="195"/>
        <v>75.11</v>
      </c>
      <c r="M1114" s="2">
        <f t="shared" si="196"/>
        <v>0.95669341485161119</v>
      </c>
      <c r="N1114">
        <f t="shared" si="197"/>
        <v>-2.0184011180785393</v>
      </c>
    </row>
    <row r="1115" spans="1:14" x14ac:dyDescent="0.3">
      <c r="A1115" s="1">
        <v>40312</v>
      </c>
      <c r="B1115">
        <v>75.430000000000007</v>
      </c>
      <c r="D1115">
        <f t="shared" si="187"/>
        <v>5</v>
      </c>
      <c r="E1115" s="1">
        <f t="shared" si="189"/>
        <v>40305</v>
      </c>
      <c r="F1115" s="1">
        <f t="shared" si="191"/>
        <v>40304</v>
      </c>
      <c r="G1115" s="1">
        <f t="shared" si="192"/>
        <v>40303</v>
      </c>
      <c r="H1115" s="1">
        <f t="shared" si="193"/>
        <v>40302</v>
      </c>
      <c r="I1115" s="2">
        <f t="shared" si="194"/>
        <v>75.11</v>
      </c>
      <c r="J1115">
        <f t="shared" si="188"/>
        <v>0</v>
      </c>
      <c r="K1115" s="2">
        <f t="shared" si="190"/>
        <v>78.510000000000005</v>
      </c>
      <c r="L1115" s="2">
        <f t="shared" si="195"/>
        <v>75.11</v>
      </c>
      <c r="M1115" s="2">
        <f t="shared" si="196"/>
        <v>0.95669341485161119</v>
      </c>
      <c r="N1115">
        <f t="shared" si="197"/>
        <v>-4.0020931344624566</v>
      </c>
    </row>
    <row r="1116" spans="1:14" x14ac:dyDescent="0.3">
      <c r="A1116" s="1">
        <v>40315</v>
      </c>
      <c r="B1116">
        <v>73.22</v>
      </c>
      <c r="D1116">
        <f t="shared" si="187"/>
        <v>1</v>
      </c>
      <c r="E1116" s="1">
        <f t="shared" si="189"/>
        <v>40308</v>
      </c>
      <c r="F1116" s="1">
        <f t="shared" si="191"/>
        <v>40307</v>
      </c>
      <c r="G1116" s="1">
        <f t="shared" si="192"/>
        <v>40306</v>
      </c>
      <c r="H1116" s="1">
        <f t="shared" si="193"/>
        <v>40305</v>
      </c>
      <c r="I1116" s="2">
        <f t="shared" si="194"/>
        <v>80.52</v>
      </c>
      <c r="J1116">
        <f t="shared" si="188"/>
        <v>0</v>
      </c>
      <c r="K1116" s="2">
        <f t="shared" si="190"/>
        <v>0</v>
      </c>
      <c r="L1116" s="2">
        <f t="shared" si="195"/>
        <v>0</v>
      </c>
      <c r="M1116" s="2">
        <f t="shared" si="196"/>
        <v>1</v>
      </c>
      <c r="N1116">
        <f t="shared" si="197"/>
        <v>-9.5036993079500558</v>
      </c>
    </row>
    <row r="1117" spans="1:14" x14ac:dyDescent="0.3">
      <c r="A1117" s="1">
        <v>40316</v>
      </c>
      <c r="B1117">
        <v>72.7</v>
      </c>
      <c r="D1117">
        <f t="shared" si="187"/>
        <v>2</v>
      </c>
      <c r="E1117" s="1">
        <f t="shared" si="189"/>
        <v>40309</v>
      </c>
      <c r="F1117" s="1">
        <f t="shared" si="191"/>
        <v>40308</v>
      </c>
      <c r="G1117" s="1">
        <f t="shared" si="192"/>
        <v>40307</v>
      </c>
      <c r="H1117" s="1">
        <f t="shared" si="193"/>
        <v>40306</v>
      </c>
      <c r="I1117" s="2">
        <f t="shared" si="194"/>
        <v>80.22</v>
      </c>
      <c r="J1117">
        <f t="shared" si="188"/>
        <v>0</v>
      </c>
      <c r="K1117" s="2">
        <f t="shared" si="190"/>
        <v>0</v>
      </c>
      <c r="L1117" s="2">
        <f t="shared" si="195"/>
        <v>0</v>
      </c>
      <c r="M1117" s="2">
        <f t="shared" si="196"/>
        <v>1</v>
      </c>
      <c r="N1117">
        <f t="shared" si="197"/>
        <v>-9.8431475802433059</v>
      </c>
    </row>
    <row r="1118" spans="1:14" x14ac:dyDescent="0.3">
      <c r="A1118" s="1">
        <v>40317</v>
      </c>
      <c r="B1118">
        <v>72.48</v>
      </c>
      <c r="D1118">
        <f t="shared" si="187"/>
        <v>3</v>
      </c>
      <c r="E1118" s="1">
        <f t="shared" si="189"/>
        <v>40310</v>
      </c>
      <c r="F1118" s="1">
        <f t="shared" si="191"/>
        <v>40309</v>
      </c>
      <c r="G1118" s="1">
        <f t="shared" si="192"/>
        <v>40308</v>
      </c>
      <c r="H1118" s="1">
        <f t="shared" si="193"/>
        <v>40307</v>
      </c>
      <c r="I1118" s="2">
        <f t="shared" si="194"/>
        <v>80.150000000000006</v>
      </c>
      <c r="J1118">
        <f t="shared" si="188"/>
        <v>0</v>
      </c>
      <c r="K1118" s="2">
        <f t="shared" si="190"/>
        <v>0</v>
      </c>
      <c r="L1118" s="2">
        <f t="shared" si="195"/>
        <v>0</v>
      </c>
      <c r="M1118" s="2">
        <f t="shared" si="196"/>
        <v>1</v>
      </c>
      <c r="N1118">
        <f t="shared" si="197"/>
        <v>-10.058921732083807</v>
      </c>
    </row>
    <row r="1119" spans="1:14" x14ac:dyDescent="0.3">
      <c r="A1119" s="1">
        <v>40318</v>
      </c>
      <c r="B1119">
        <v>70.8</v>
      </c>
      <c r="D1119">
        <f t="shared" si="187"/>
        <v>4</v>
      </c>
      <c r="E1119" s="1">
        <f t="shared" si="189"/>
        <v>40311</v>
      </c>
      <c r="F1119" s="1">
        <f t="shared" si="191"/>
        <v>40310</v>
      </c>
      <c r="G1119" s="1">
        <f t="shared" si="192"/>
        <v>40309</v>
      </c>
      <c r="H1119" s="1">
        <f t="shared" si="193"/>
        <v>40308</v>
      </c>
      <c r="I1119" s="2">
        <f t="shared" si="194"/>
        <v>78.989999999999995</v>
      </c>
      <c r="J1119">
        <f t="shared" si="188"/>
        <v>0</v>
      </c>
      <c r="K1119" s="2">
        <f t="shared" si="190"/>
        <v>0</v>
      </c>
      <c r="L1119" s="2">
        <f t="shared" si="195"/>
        <v>0</v>
      </c>
      <c r="M1119" s="2">
        <f t="shared" si="196"/>
        <v>1</v>
      </c>
      <c r="N1119">
        <f t="shared" si="197"/>
        <v>-10.94622614766536</v>
      </c>
    </row>
    <row r="1120" spans="1:14" x14ac:dyDescent="0.3">
      <c r="A1120" s="1">
        <v>40319</v>
      </c>
      <c r="B1120">
        <v>70.040000000000006</v>
      </c>
      <c r="D1120">
        <f t="shared" si="187"/>
        <v>5</v>
      </c>
      <c r="E1120" s="1">
        <f t="shared" si="189"/>
        <v>40312</v>
      </c>
      <c r="F1120" s="1">
        <f t="shared" si="191"/>
        <v>40311</v>
      </c>
      <c r="G1120" s="1">
        <f t="shared" si="192"/>
        <v>40310</v>
      </c>
      <c r="H1120" s="1">
        <f t="shared" si="193"/>
        <v>40309</v>
      </c>
      <c r="I1120" s="2">
        <f t="shared" si="194"/>
        <v>75.430000000000007</v>
      </c>
      <c r="J1120">
        <f t="shared" si="188"/>
        <v>0</v>
      </c>
      <c r="K1120" s="2">
        <f t="shared" si="190"/>
        <v>0</v>
      </c>
      <c r="L1120" s="2">
        <f t="shared" si="195"/>
        <v>0</v>
      </c>
      <c r="M1120" s="2">
        <f t="shared" si="196"/>
        <v>1</v>
      </c>
      <c r="N1120">
        <f t="shared" si="197"/>
        <v>-7.4138566447888392</v>
      </c>
    </row>
    <row r="1121" spans="1:14" x14ac:dyDescent="0.3">
      <c r="A1121" s="1">
        <v>40322</v>
      </c>
      <c r="B1121">
        <v>70.209999999999994</v>
      </c>
      <c r="D1121">
        <f t="shared" si="187"/>
        <v>1</v>
      </c>
      <c r="E1121" s="1">
        <f t="shared" si="189"/>
        <v>40315</v>
      </c>
      <c r="F1121" s="1">
        <f t="shared" si="191"/>
        <v>40314</v>
      </c>
      <c r="G1121" s="1">
        <f t="shared" si="192"/>
        <v>40313</v>
      </c>
      <c r="H1121" s="1">
        <f t="shared" si="193"/>
        <v>40312</v>
      </c>
      <c r="I1121" s="2">
        <f t="shared" si="194"/>
        <v>73.22</v>
      </c>
      <c r="J1121">
        <f t="shared" si="188"/>
        <v>0</v>
      </c>
      <c r="K1121" s="2">
        <f t="shared" si="190"/>
        <v>0</v>
      </c>
      <c r="L1121" s="2">
        <f t="shared" si="195"/>
        <v>0</v>
      </c>
      <c r="M1121" s="2">
        <f t="shared" si="196"/>
        <v>1</v>
      </c>
      <c r="N1121">
        <f t="shared" si="197"/>
        <v>-4.1977856662932762</v>
      </c>
    </row>
    <row r="1122" spans="1:14" x14ac:dyDescent="0.3">
      <c r="A1122" s="1">
        <v>40323</v>
      </c>
      <c r="B1122">
        <v>68.75</v>
      </c>
      <c r="D1122">
        <f t="shared" si="187"/>
        <v>2</v>
      </c>
      <c r="E1122" s="1">
        <f t="shared" si="189"/>
        <v>40316</v>
      </c>
      <c r="F1122" s="1">
        <f t="shared" si="191"/>
        <v>40315</v>
      </c>
      <c r="G1122" s="1">
        <f t="shared" si="192"/>
        <v>40314</v>
      </c>
      <c r="H1122" s="1">
        <f t="shared" si="193"/>
        <v>40313</v>
      </c>
      <c r="I1122" s="2">
        <f t="shared" si="194"/>
        <v>72.7</v>
      </c>
      <c r="J1122">
        <f t="shared" si="188"/>
        <v>0</v>
      </c>
      <c r="K1122" s="2">
        <f t="shared" si="190"/>
        <v>0</v>
      </c>
      <c r="L1122" s="2">
        <f t="shared" si="195"/>
        <v>0</v>
      </c>
      <c r="M1122" s="2">
        <f t="shared" si="196"/>
        <v>1</v>
      </c>
      <c r="N1122">
        <f t="shared" si="197"/>
        <v>-5.5864647992793088</v>
      </c>
    </row>
    <row r="1123" spans="1:14" x14ac:dyDescent="0.3">
      <c r="A1123" s="1">
        <v>40324</v>
      </c>
      <c r="B1123">
        <v>71.510000000000005</v>
      </c>
      <c r="D1123">
        <f t="shared" si="187"/>
        <v>3</v>
      </c>
      <c r="E1123" s="1">
        <f t="shared" si="189"/>
        <v>40317</v>
      </c>
      <c r="F1123" s="1">
        <f t="shared" si="191"/>
        <v>40316</v>
      </c>
      <c r="G1123" s="1">
        <f t="shared" si="192"/>
        <v>40315</v>
      </c>
      <c r="H1123" s="1">
        <f t="shared" si="193"/>
        <v>40314</v>
      </c>
      <c r="I1123" s="2">
        <f t="shared" si="194"/>
        <v>72.48</v>
      </c>
      <c r="J1123">
        <f t="shared" si="188"/>
        <v>0</v>
      </c>
      <c r="K1123" s="2">
        <f t="shared" si="190"/>
        <v>0</v>
      </c>
      <c r="L1123" s="2">
        <f t="shared" si="195"/>
        <v>0</v>
      </c>
      <c r="M1123" s="2">
        <f t="shared" si="196"/>
        <v>1</v>
      </c>
      <c r="N1123">
        <f t="shared" si="197"/>
        <v>-1.3473361674419335</v>
      </c>
    </row>
    <row r="1124" spans="1:14" x14ac:dyDescent="0.3">
      <c r="A1124" s="1">
        <v>40325</v>
      </c>
      <c r="B1124">
        <v>74.55</v>
      </c>
      <c r="D1124">
        <f t="shared" si="187"/>
        <v>4</v>
      </c>
      <c r="E1124" s="1">
        <f t="shared" si="189"/>
        <v>40318</v>
      </c>
      <c r="F1124" s="1">
        <f t="shared" si="191"/>
        <v>40317</v>
      </c>
      <c r="G1124" s="1">
        <f t="shared" si="192"/>
        <v>40316</v>
      </c>
      <c r="H1124" s="1">
        <f t="shared" si="193"/>
        <v>40315</v>
      </c>
      <c r="I1124" s="2">
        <f t="shared" si="194"/>
        <v>70.8</v>
      </c>
      <c r="J1124">
        <f t="shared" si="188"/>
        <v>0</v>
      </c>
      <c r="K1124" s="2">
        <f t="shared" si="190"/>
        <v>0</v>
      </c>
      <c r="L1124" s="2">
        <f t="shared" si="195"/>
        <v>0</v>
      </c>
      <c r="M1124" s="2">
        <f t="shared" si="196"/>
        <v>1</v>
      </c>
      <c r="N1124">
        <f t="shared" si="197"/>
        <v>5.1611040511073316</v>
      </c>
    </row>
    <row r="1125" spans="1:14" x14ac:dyDescent="0.3">
      <c r="A1125" s="1">
        <v>40326</v>
      </c>
      <c r="B1125">
        <v>73.97</v>
      </c>
      <c r="D1125">
        <f t="shared" si="187"/>
        <v>5</v>
      </c>
      <c r="E1125" s="1">
        <f t="shared" si="189"/>
        <v>40319</v>
      </c>
      <c r="F1125" s="1">
        <f t="shared" si="191"/>
        <v>40318</v>
      </c>
      <c r="G1125" s="1">
        <f t="shared" si="192"/>
        <v>40317</v>
      </c>
      <c r="H1125" s="1">
        <f t="shared" si="193"/>
        <v>40316</v>
      </c>
      <c r="I1125" s="2">
        <f t="shared" si="194"/>
        <v>70.040000000000006</v>
      </c>
      <c r="J1125">
        <f t="shared" si="188"/>
        <v>0</v>
      </c>
      <c r="K1125" s="2">
        <f t="shared" si="190"/>
        <v>0</v>
      </c>
      <c r="L1125" s="2">
        <f t="shared" si="195"/>
        <v>0</v>
      </c>
      <c r="M1125" s="2">
        <f t="shared" si="196"/>
        <v>1</v>
      </c>
      <c r="N1125">
        <f t="shared" si="197"/>
        <v>5.4593098182125184</v>
      </c>
    </row>
    <row r="1126" spans="1:14" x14ac:dyDescent="0.3">
      <c r="A1126" s="1">
        <v>40330</v>
      </c>
      <c r="B1126">
        <v>72.58</v>
      </c>
      <c r="D1126">
        <f t="shared" si="187"/>
        <v>2</v>
      </c>
      <c r="E1126" s="1">
        <f t="shared" si="189"/>
        <v>40323</v>
      </c>
      <c r="F1126" s="1">
        <f t="shared" si="191"/>
        <v>40322</v>
      </c>
      <c r="G1126" s="1">
        <f t="shared" si="192"/>
        <v>40321</v>
      </c>
      <c r="H1126" s="1">
        <f t="shared" si="193"/>
        <v>40320</v>
      </c>
      <c r="I1126" s="2">
        <f t="shared" si="194"/>
        <v>68.75</v>
      </c>
      <c r="J1126">
        <f t="shared" si="188"/>
        <v>0</v>
      </c>
      <c r="K1126" s="2">
        <f t="shared" si="190"/>
        <v>0</v>
      </c>
      <c r="L1126" s="2">
        <f t="shared" si="195"/>
        <v>0</v>
      </c>
      <c r="M1126" s="2">
        <f t="shared" si="196"/>
        <v>1</v>
      </c>
      <c r="N1126">
        <f t="shared" si="197"/>
        <v>5.4212665238243618</v>
      </c>
    </row>
    <row r="1127" spans="1:14" x14ac:dyDescent="0.3">
      <c r="A1127" s="1">
        <v>40331</v>
      </c>
      <c r="B1127">
        <v>72.86</v>
      </c>
      <c r="D1127">
        <f t="shared" si="187"/>
        <v>3</v>
      </c>
      <c r="E1127" s="1">
        <f t="shared" si="189"/>
        <v>40324</v>
      </c>
      <c r="F1127" s="1">
        <f t="shared" si="191"/>
        <v>40323</v>
      </c>
      <c r="G1127" s="1">
        <f t="shared" si="192"/>
        <v>40322</v>
      </c>
      <c r="H1127" s="1">
        <f t="shared" si="193"/>
        <v>40321</v>
      </c>
      <c r="I1127" s="2">
        <f t="shared" si="194"/>
        <v>71.510000000000005</v>
      </c>
      <c r="J1127">
        <f t="shared" si="188"/>
        <v>0</v>
      </c>
      <c r="K1127" s="2">
        <f t="shared" si="190"/>
        <v>0</v>
      </c>
      <c r="L1127" s="2">
        <f t="shared" si="195"/>
        <v>0</v>
      </c>
      <c r="M1127" s="2">
        <f t="shared" si="196"/>
        <v>1</v>
      </c>
      <c r="N1127">
        <f t="shared" si="197"/>
        <v>1.8702491520113118</v>
      </c>
    </row>
    <row r="1128" spans="1:14" x14ac:dyDescent="0.3">
      <c r="A1128" s="1">
        <v>40332</v>
      </c>
      <c r="B1128">
        <v>74.61</v>
      </c>
      <c r="D1128">
        <f t="shared" si="187"/>
        <v>4</v>
      </c>
      <c r="E1128" s="1">
        <f t="shared" si="189"/>
        <v>40325</v>
      </c>
      <c r="F1128" s="1">
        <f t="shared" si="191"/>
        <v>40324</v>
      </c>
      <c r="G1128" s="1">
        <f t="shared" si="192"/>
        <v>40323</v>
      </c>
      <c r="H1128" s="1">
        <f t="shared" si="193"/>
        <v>40322</v>
      </c>
      <c r="I1128" s="2">
        <f t="shared" si="194"/>
        <v>74.55</v>
      </c>
      <c r="J1128">
        <f t="shared" si="188"/>
        <v>0</v>
      </c>
      <c r="K1128" s="2">
        <f t="shared" si="190"/>
        <v>0</v>
      </c>
      <c r="L1128" s="2">
        <f t="shared" si="195"/>
        <v>0</v>
      </c>
      <c r="M1128" s="2">
        <f t="shared" si="196"/>
        <v>1</v>
      </c>
      <c r="N1128">
        <f t="shared" si="197"/>
        <v>8.0450527267565894E-2</v>
      </c>
    </row>
    <row r="1129" spans="1:14" x14ac:dyDescent="0.3">
      <c r="A1129" s="1">
        <v>40333</v>
      </c>
      <c r="B1129">
        <v>71.510000000000005</v>
      </c>
      <c r="D1129">
        <f t="shared" si="187"/>
        <v>5</v>
      </c>
      <c r="E1129" s="1">
        <f t="shared" si="189"/>
        <v>40326</v>
      </c>
      <c r="F1129" s="1">
        <f t="shared" si="191"/>
        <v>40325</v>
      </c>
      <c r="G1129" s="1">
        <f t="shared" si="192"/>
        <v>40324</v>
      </c>
      <c r="H1129" s="1">
        <f t="shared" si="193"/>
        <v>40323</v>
      </c>
      <c r="I1129" s="2">
        <f t="shared" si="194"/>
        <v>73.97</v>
      </c>
      <c r="J1129">
        <f t="shared" si="188"/>
        <v>0</v>
      </c>
      <c r="K1129" s="2">
        <f t="shared" si="190"/>
        <v>0</v>
      </c>
      <c r="L1129" s="2">
        <f t="shared" si="195"/>
        <v>0</v>
      </c>
      <c r="M1129" s="2">
        <f t="shared" si="196"/>
        <v>1</v>
      </c>
      <c r="N1129">
        <f t="shared" si="197"/>
        <v>-3.3822305539471671</v>
      </c>
    </row>
    <row r="1130" spans="1:14" x14ac:dyDescent="0.3">
      <c r="A1130" s="1">
        <v>40336</v>
      </c>
      <c r="B1130">
        <v>71.44</v>
      </c>
      <c r="D1130">
        <f t="shared" si="187"/>
        <v>1</v>
      </c>
      <c r="E1130" s="1">
        <f t="shared" si="189"/>
        <v>40329</v>
      </c>
      <c r="F1130" s="1">
        <f t="shared" si="191"/>
        <v>40328</v>
      </c>
      <c r="G1130" s="1">
        <f t="shared" si="192"/>
        <v>40327</v>
      </c>
      <c r="H1130" s="1">
        <f t="shared" si="193"/>
        <v>40326</v>
      </c>
      <c r="I1130" s="2">
        <f t="shared" si="194"/>
        <v>73.97</v>
      </c>
      <c r="J1130">
        <f t="shared" si="188"/>
        <v>0</v>
      </c>
      <c r="K1130" s="2">
        <f t="shared" si="190"/>
        <v>0</v>
      </c>
      <c r="L1130" s="2">
        <f t="shared" si="195"/>
        <v>0</v>
      </c>
      <c r="M1130" s="2">
        <f t="shared" si="196"/>
        <v>1</v>
      </c>
      <c r="N1130">
        <f t="shared" si="197"/>
        <v>-3.4801669031532647</v>
      </c>
    </row>
    <row r="1131" spans="1:14" x14ac:dyDescent="0.3">
      <c r="A1131" s="1">
        <v>40337</v>
      </c>
      <c r="B1131">
        <v>71.989999999999995</v>
      </c>
      <c r="D1131">
        <f t="shared" si="187"/>
        <v>2</v>
      </c>
      <c r="E1131" s="1">
        <f t="shared" si="189"/>
        <v>40330</v>
      </c>
      <c r="F1131" s="1">
        <f t="shared" si="191"/>
        <v>40329</v>
      </c>
      <c r="G1131" s="1">
        <f t="shared" si="192"/>
        <v>40328</v>
      </c>
      <c r="H1131" s="1">
        <f t="shared" si="193"/>
        <v>40327</v>
      </c>
      <c r="I1131" s="2">
        <f t="shared" si="194"/>
        <v>72.58</v>
      </c>
      <c r="J1131">
        <f t="shared" si="188"/>
        <v>0</v>
      </c>
      <c r="K1131" s="2">
        <f t="shared" si="190"/>
        <v>0</v>
      </c>
      <c r="L1131" s="2">
        <f t="shared" si="195"/>
        <v>0</v>
      </c>
      <c r="M1131" s="2">
        <f t="shared" si="196"/>
        <v>1</v>
      </c>
      <c r="N1131">
        <f t="shared" si="197"/>
        <v>-0.81621813037127677</v>
      </c>
    </row>
    <row r="1132" spans="1:14" x14ac:dyDescent="0.3">
      <c r="A1132" s="1">
        <v>40338</v>
      </c>
      <c r="B1132">
        <v>74.38</v>
      </c>
      <c r="C1132">
        <v>75.44</v>
      </c>
      <c r="D1132">
        <f t="shared" si="187"/>
        <v>3</v>
      </c>
      <c r="E1132" s="1">
        <f t="shared" si="189"/>
        <v>40331</v>
      </c>
      <c r="F1132" s="1">
        <f t="shared" si="191"/>
        <v>40330</v>
      </c>
      <c r="G1132" s="1">
        <f t="shared" si="192"/>
        <v>40329</v>
      </c>
      <c r="H1132" s="1">
        <f t="shared" si="193"/>
        <v>40328</v>
      </c>
      <c r="I1132" s="2">
        <f t="shared" si="194"/>
        <v>72.86</v>
      </c>
      <c r="J1132">
        <f t="shared" si="188"/>
        <v>0</v>
      </c>
      <c r="K1132" s="2">
        <f t="shared" si="190"/>
        <v>0</v>
      </c>
      <c r="L1132" s="2">
        <f t="shared" si="195"/>
        <v>0</v>
      </c>
      <c r="M1132" s="2">
        <f t="shared" si="196"/>
        <v>1</v>
      </c>
      <c r="N1132">
        <f t="shared" si="197"/>
        <v>2.0647296916506197</v>
      </c>
    </row>
    <row r="1133" spans="1:14" x14ac:dyDescent="0.3">
      <c r="A1133" s="1">
        <v>40339</v>
      </c>
      <c r="B1133">
        <v>76.680000000000007</v>
      </c>
      <c r="D1133">
        <f t="shared" si="187"/>
        <v>4</v>
      </c>
      <c r="E1133" s="1">
        <f t="shared" si="189"/>
        <v>40332</v>
      </c>
      <c r="F1133" s="1">
        <f t="shared" si="191"/>
        <v>40331</v>
      </c>
      <c r="G1133" s="1">
        <f t="shared" si="192"/>
        <v>40330</v>
      </c>
      <c r="H1133" s="1">
        <f t="shared" si="193"/>
        <v>40329</v>
      </c>
      <c r="I1133" s="2">
        <f t="shared" si="194"/>
        <v>74.61</v>
      </c>
      <c r="J1133">
        <f t="shared" si="188"/>
        <v>75.44</v>
      </c>
      <c r="K1133" s="2">
        <f t="shared" si="190"/>
        <v>75.44</v>
      </c>
      <c r="L1133" s="2">
        <f t="shared" si="195"/>
        <v>74.38</v>
      </c>
      <c r="M1133" s="2">
        <f t="shared" si="196"/>
        <v>0.98594909862142099</v>
      </c>
      <c r="N1133">
        <f t="shared" si="197"/>
        <v>1.3215821865742727</v>
      </c>
    </row>
    <row r="1134" spans="1:14" x14ac:dyDescent="0.3">
      <c r="A1134" s="1">
        <v>40340</v>
      </c>
      <c r="B1134">
        <v>75.34</v>
      </c>
      <c r="D1134">
        <f t="shared" si="187"/>
        <v>5</v>
      </c>
      <c r="E1134" s="1">
        <f t="shared" si="189"/>
        <v>40333</v>
      </c>
      <c r="F1134" s="1">
        <f t="shared" si="191"/>
        <v>40332</v>
      </c>
      <c r="G1134" s="1">
        <f t="shared" si="192"/>
        <v>40331</v>
      </c>
      <c r="H1134" s="1">
        <f t="shared" si="193"/>
        <v>40330</v>
      </c>
      <c r="I1134" s="2">
        <f t="shared" si="194"/>
        <v>71.510000000000005</v>
      </c>
      <c r="J1134">
        <f t="shared" si="188"/>
        <v>0</v>
      </c>
      <c r="K1134" s="2">
        <f t="shared" si="190"/>
        <v>75.44</v>
      </c>
      <c r="L1134" s="2">
        <f t="shared" si="195"/>
        <v>74.38</v>
      </c>
      <c r="M1134" s="2">
        <f t="shared" si="196"/>
        <v>0.98594909862142099</v>
      </c>
      <c r="N1134">
        <f t="shared" si="197"/>
        <v>3.8023352375312367</v>
      </c>
    </row>
    <row r="1135" spans="1:14" x14ac:dyDescent="0.3">
      <c r="A1135" s="1">
        <v>40343</v>
      </c>
      <c r="B1135">
        <v>76.28</v>
      </c>
      <c r="D1135">
        <f t="shared" si="187"/>
        <v>1</v>
      </c>
      <c r="E1135" s="1">
        <f t="shared" si="189"/>
        <v>40336</v>
      </c>
      <c r="F1135" s="1">
        <f t="shared" si="191"/>
        <v>40335</v>
      </c>
      <c r="G1135" s="1">
        <f t="shared" si="192"/>
        <v>40334</v>
      </c>
      <c r="H1135" s="1">
        <f t="shared" si="193"/>
        <v>40333</v>
      </c>
      <c r="I1135" s="2">
        <f t="shared" si="194"/>
        <v>71.44</v>
      </c>
      <c r="J1135">
        <f t="shared" si="188"/>
        <v>0</v>
      </c>
      <c r="K1135" s="2">
        <f t="shared" si="190"/>
        <v>75.44</v>
      </c>
      <c r="L1135" s="2">
        <f t="shared" si="195"/>
        <v>74.38</v>
      </c>
      <c r="M1135" s="2">
        <f t="shared" si="196"/>
        <v>0.98594909862142099</v>
      </c>
      <c r="N1135">
        <f t="shared" si="197"/>
        <v>5.1402294335696634</v>
      </c>
    </row>
    <row r="1136" spans="1:14" x14ac:dyDescent="0.3">
      <c r="A1136" s="1">
        <v>40344</v>
      </c>
      <c r="B1136">
        <v>77.91</v>
      </c>
      <c r="D1136">
        <f t="shared" si="187"/>
        <v>2</v>
      </c>
      <c r="E1136" s="1">
        <f t="shared" si="189"/>
        <v>40337</v>
      </c>
      <c r="F1136" s="1">
        <f t="shared" si="191"/>
        <v>40336</v>
      </c>
      <c r="G1136" s="1">
        <f t="shared" si="192"/>
        <v>40335</v>
      </c>
      <c r="H1136" s="1">
        <f t="shared" si="193"/>
        <v>40334</v>
      </c>
      <c r="I1136" s="2">
        <f t="shared" si="194"/>
        <v>71.989999999999995</v>
      </c>
      <c r="J1136">
        <f t="shared" si="188"/>
        <v>0</v>
      </c>
      <c r="K1136" s="2">
        <f t="shared" si="190"/>
        <v>75.44</v>
      </c>
      <c r="L1136" s="2">
        <f t="shared" si="195"/>
        <v>74.38</v>
      </c>
      <c r="M1136" s="2">
        <f t="shared" si="196"/>
        <v>0.98594909862142099</v>
      </c>
      <c r="N1136">
        <f t="shared" si="197"/>
        <v>6.4876544033277206</v>
      </c>
    </row>
    <row r="1137" spans="1:14" x14ac:dyDescent="0.3">
      <c r="A1137" s="1">
        <v>40345</v>
      </c>
      <c r="B1137">
        <v>78.72</v>
      </c>
      <c r="D1137">
        <f t="shared" si="187"/>
        <v>3</v>
      </c>
      <c r="E1137" s="1">
        <f t="shared" si="189"/>
        <v>40338</v>
      </c>
      <c r="F1137" s="1">
        <f t="shared" si="191"/>
        <v>40337</v>
      </c>
      <c r="G1137" s="1">
        <f t="shared" si="192"/>
        <v>40336</v>
      </c>
      <c r="H1137" s="1">
        <f t="shared" si="193"/>
        <v>40335</v>
      </c>
      <c r="I1137" s="2">
        <f t="shared" si="194"/>
        <v>74.38</v>
      </c>
      <c r="J1137">
        <f t="shared" si="188"/>
        <v>0</v>
      </c>
      <c r="K1137" s="2">
        <f t="shared" si="190"/>
        <v>75.44</v>
      </c>
      <c r="L1137" s="2">
        <f t="shared" si="195"/>
        <v>74.38</v>
      </c>
      <c r="M1137" s="2">
        <f t="shared" si="196"/>
        <v>0.98594909862142099</v>
      </c>
      <c r="N1137">
        <f t="shared" si="197"/>
        <v>4.2559614418796112</v>
      </c>
    </row>
    <row r="1138" spans="1:14" x14ac:dyDescent="0.3">
      <c r="A1138" s="1">
        <v>40346</v>
      </c>
      <c r="B1138">
        <v>78.040000000000006</v>
      </c>
      <c r="D1138">
        <f t="shared" si="187"/>
        <v>4</v>
      </c>
      <c r="E1138" s="1">
        <f t="shared" si="189"/>
        <v>40339</v>
      </c>
      <c r="F1138" s="1">
        <f t="shared" si="191"/>
        <v>40338</v>
      </c>
      <c r="G1138" s="1">
        <f t="shared" si="192"/>
        <v>40337</v>
      </c>
      <c r="H1138" s="1">
        <f t="shared" si="193"/>
        <v>40336</v>
      </c>
      <c r="I1138" s="2">
        <f t="shared" si="194"/>
        <v>76.680000000000007</v>
      </c>
      <c r="J1138">
        <f t="shared" si="188"/>
        <v>0</v>
      </c>
      <c r="K1138" s="2">
        <f t="shared" si="190"/>
        <v>0</v>
      </c>
      <c r="L1138" s="2">
        <f t="shared" si="195"/>
        <v>0</v>
      </c>
      <c r="M1138" s="2">
        <f t="shared" si="196"/>
        <v>1</v>
      </c>
      <c r="N1138">
        <f t="shared" si="197"/>
        <v>1.7580597577466675</v>
      </c>
    </row>
    <row r="1139" spans="1:14" x14ac:dyDescent="0.3">
      <c r="A1139" s="1">
        <v>40347</v>
      </c>
      <c r="B1139">
        <v>78.260000000000005</v>
      </c>
      <c r="D1139">
        <f t="shared" si="187"/>
        <v>5</v>
      </c>
      <c r="E1139" s="1">
        <f t="shared" si="189"/>
        <v>40340</v>
      </c>
      <c r="F1139" s="1">
        <f t="shared" si="191"/>
        <v>40339</v>
      </c>
      <c r="G1139" s="1">
        <f t="shared" si="192"/>
        <v>40338</v>
      </c>
      <c r="H1139" s="1">
        <f t="shared" si="193"/>
        <v>40337</v>
      </c>
      <c r="I1139" s="2">
        <f t="shared" si="194"/>
        <v>75.34</v>
      </c>
      <c r="J1139">
        <f t="shared" si="188"/>
        <v>0</v>
      </c>
      <c r="K1139" s="2">
        <f t="shared" si="190"/>
        <v>0</v>
      </c>
      <c r="L1139" s="2">
        <f t="shared" si="195"/>
        <v>0</v>
      </c>
      <c r="M1139" s="2">
        <f t="shared" si="196"/>
        <v>1</v>
      </c>
      <c r="N1139">
        <f t="shared" si="197"/>
        <v>3.8025414518371381</v>
      </c>
    </row>
    <row r="1140" spans="1:14" x14ac:dyDescent="0.3">
      <c r="A1140" s="1">
        <v>40350</v>
      </c>
      <c r="B1140">
        <v>78.61</v>
      </c>
      <c r="D1140">
        <f t="shared" si="187"/>
        <v>1</v>
      </c>
      <c r="E1140" s="1">
        <f t="shared" si="189"/>
        <v>40343</v>
      </c>
      <c r="F1140" s="1">
        <f t="shared" si="191"/>
        <v>40342</v>
      </c>
      <c r="G1140" s="1">
        <f t="shared" si="192"/>
        <v>40341</v>
      </c>
      <c r="H1140" s="1">
        <f t="shared" si="193"/>
        <v>40340</v>
      </c>
      <c r="I1140" s="2">
        <f t="shared" si="194"/>
        <v>76.28</v>
      </c>
      <c r="J1140">
        <f t="shared" si="188"/>
        <v>0</v>
      </c>
      <c r="K1140" s="2">
        <f t="shared" si="190"/>
        <v>0</v>
      </c>
      <c r="L1140" s="2">
        <f t="shared" si="195"/>
        <v>0</v>
      </c>
      <c r="M1140" s="2">
        <f t="shared" si="196"/>
        <v>1</v>
      </c>
      <c r="N1140">
        <f t="shared" si="197"/>
        <v>3.0088137073446801</v>
      </c>
    </row>
    <row r="1141" spans="1:14" x14ac:dyDescent="0.3">
      <c r="A1141" s="1">
        <v>40351</v>
      </c>
      <c r="B1141">
        <v>77.849999999999994</v>
      </c>
      <c r="D1141">
        <f t="shared" si="187"/>
        <v>2</v>
      </c>
      <c r="E1141" s="1">
        <f t="shared" si="189"/>
        <v>40344</v>
      </c>
      <c r="F1141" s="1">
        <f t="shared" si="191"/>
        <v>40343</v>
      </c>
      <c r="G1141" s="1">
        <f t="shared" si="192"/>
        <v>40342</v>
      </c>
      <c r="H1141" s="1">
        <f t="shared" si="193"/>
        <v>40341</v>
      </c>
      <c r="I1141" s="2">
        <f t="shared" si="194"/>
        <v>77.91</v>
      </c>
      <c r="J1141">
        <f t="shared" si="188"/>
        <v>0</v>
      </c>
      <c r="K1141" s="2">
        <f t="shared" si="190"/>
        <v>0</v>
      </c>
      <c r="L1141" s="2">
        <f t="shared" si="195"/>
        <v>0</v>
      </c>
      <c r="M1141" s="2">
        <f t="shared" si="196"/>
        <v>1</v>
      </c>
      <c r="N1141">
        <f t="shared" si="197"/>
        <v>-7.7041606275944488E-2</v>
      </c>
    </row>
    <row r="1142" spans="1:14" x14ac:dyDescent="0.3">
      <c r="A1142" s="1">
        <v>40352</v>
      </c>
      <c r="B1142">
        <v>76.349999999999994</v>
      </c>
      <c r="D1142">
        <f t="shared" si="187"/>
        <v>3</v>
      </c>
      <c r="E1142" s="1">
        <f t="shared" si="189"/>
        <v>40345</v>
      </c>
      <c r="F1142" s="1">
        <f t="shared" si="191"/>
        <v>40344</v>
      </c>
      <c r="G1142" s="1">
        <f t="shared" si="192"/>
        <v>40343</v>
      </c>
      <c r="H1142" s="1">
        <f t="shared" si="193"/>
        <v>40342</v>
      </c>
      <c r="I1142" s="2">
        <f t="shared" si="194"/>
        <v>78.72</v>
      </c>
      <c r="J1142">
        <f t="shared" si="188"/>
        <v>0</v>
      </c>
      <c r="K1142" s="2">
        <f t="shared" si="190"/>
        <v>0</v>
      </c>
      <c r="L1142" s="2">
        <f t="shared" si="195"/>
        <v>0</v>
      </c>
      <c r="M1142" s="2">
        <f t="shared" si="196"/>
        <v>1</v>
      </c>
      <c r="N1142">
        <f t="shared" si="197"/>
        <v>-3.0569221079356583</v>
      </c>
    </row>
    <row r="1143" spans="1:14" x14ac:dyDescent="0.3">
      <c r="A1143" s="1">
        <v>40353</v>
      </c>
      <c r="B1143">
        <v>76.510000000000005</v>
      </c>
      <c r="D1143">
        <f t="shared" si="187"/>
        <v>4</v>
      </c>
      <c r="E1143" s="1">
        <f t="shared" si="189"/>
        <v>40346</v>
      </c>
      <c r="F1143" s="1">
        <f t="shared" si="191"/>
        <v>40345</v>
      </c>
      <c r="G1143" s="1">
        <f t="shared" si="192"/>
        <v>40344</v>
      </c>
      <c r="H1143" s="1">
        <f t="shared" si="193"/>
        <v>40343</v>
      </c>
      <c r="I1143" s="2">
        <f t="shared" si="194"/>
        <v>78.040000000000006</v>
      </c>
      <c r="J1143">
        <f t="shared" si="188"/>
        <v>0</v>
      </c>
      <c r="K1143" s="2">
        <f t="shared" si="190"/>
        <v>0</v>
      </c>
      <c r="L1143" s="2">
        <f t="shared" si="195"/>
        <v>0</v>
      </c>
      <c r="M1143" s="2">
        <f t="shared" si="196"/>
        <v>1</v>
      </c>
      <c r="N1143">
        <f t="shared" si="197"/>
        <v>-1.9800064511149993</v>
      </c>
    </row>
    <row r="1144" spans="1:14" x14ac:dyDescent="0.3">
      <c r="A1144" s="1">
        <v>40354</v>
      </c>
      <c r="B1144">
        <v>78.86</v>
      </c>
      <c r="D1144">
        <f t="shared" si="187"/>
        <v>5</v>
      </c>
      <c r="E1144" s="1">
        <f t="shared" si="189"/>
        <v>40347</v>
      </c>
      <c r="F1144" s="1">
        <f t="shared" si="191"/>
        <v>40346</v>
      </c>
      <c r="G1144" s="1">
        <f t="shared" si="192"/>
        <v>40345</v>
      </c>
      <c r="H1144" s="1">
        <f t="shared" si="193"/>
        <v>40344</v>
      </c>
      <c r="I1144" s="2">
        <f t="shared" si="194"/>
        <v>78.260000000000005</v>
      </c>
      <c r="J1144">
        <f t="shared" si="188"/>
        <v>0</v>
      </c>
      <c r="K1144" s="2">
        <f t="shared" si="190"/>
        <v>0</v>
      </c>
      <c r="L1144" s="2">
        <f t="shared" si="195"/>
        <v>0</v>
      </c>
      <c r="M1144" s="2">
        <f t="shared" si="196"/>
        <v>1</v>
      </c>
      <c r="N1144">
        <f t="shared" si="197"/>
        <v>0.76375116672145427</v>
      </c>
    </row>
    <row r="1145" spans="1:14" x14ac:dyDescent="0.3">
      <c r="A1145" s="1">
        <v>40357</v>
      </c>
      <c r="B1145">
        <v>78.25</v>
      </c>
      <c r="D1145">
        <f t="shared" si="187"/>
        <v>1</v>
      </c>
      <c r="E1145" s="1">
        <f t="shared" si="189"/>
        <v>40350</v>
      </c>
      <c r="F1145" s="1">
        <f t="shared" si="191"/>
        <v>40349</v>
      </c>
      <c r="G1145" s="1">
        <f t="shared" si="192"/>
        <v>40348</v>
      </c>
      <c r="H1145" s="1">
        <f t="shared" si="193"/>
        <v>40347</v>
      </c>
      <c r="I1145" s="2">
        <f t="shared" si="194"/>
        <v>78.61</v>
      </c>
      <c r="J1145">
        <f t="shared" si="188"/>
        <v>0</v>
      </c>
      <c r="K1145" s="2">
        <f t="shared" si="190"/>
        <v>0</v>
      </c>
      <c r="L1145" s="2">
        <f t="shared" si="195"/>
        <v>0</v>
      </c>
      <c r="M1145" s="2">
        <f t="shared" si="196"/>
        <v>1</v>
      </c>
      <c r="N1145">
        <f t="shared" si="197"/>
        <v>-0.45900883854025065</v>
      </c>
    </row>
    <row r="1146" spans="1:14" x14ac:dyDescent="0.3">
      <c r="A1146" s="1">
        <v>40358</v>
      </c>
      <c r="B1146">
        <v>75.94</v>
      </c>
      <c r="D1146">
        <f t="shared" si="187"/>
        <v>2</v>
      </c>
      <c r="E1146" s="1">
        <f t="shared" si="189"/>
        <v>40351</v>
      </c>
      <c r="F1146" s="1">
        <f t="shared" si="191"/>
        <v>40350</v>
      </c>
      <c r="G1146" s="1">
        <f t="shared" si="192"/>
        <v>40349</v>
      </c>
      <c r="H1146" s="1">
        <f t="shared" si="193"/>
        <v>40348</v>
      </c>
      <c r="I1146" s="2">
        <f t="shared" si="194"/>
        <v>77.849999999999994</v>
      </c>
      <c r="J1146">
        <f t="shared" si="188"/>
        <v>0</v>
      </c>
      <c r="K1146" s="2">
        <f t="shared" si="190"/>
        <v>0</v>
      </c>
      <c r="L1146" s="2">
        <f t="shared" si="195"/>
        <v>0</v>
      </c>
      <c r="M1146" s="2">
        <f t="shared" si="196"/>
        <v>1</v>
      </c>
      <c r="N1146">
        <f t="shared" si="197"/>
        <v>-2.4840343476350988</v>
      </c>
    </row>
    <row r="1147" spans="1:14" x14ac:dyDescent="0.3">
      <c r="A1147" s="1">
        <v>40359</v>
      </c>
      <c r="B1147">
        <v>75.63</v>
      </c>
      <c r="D1147">
        <f t="shared" si="187"/>
        <v>3</v>
      </c>
      <c r="E1147" s="1">
        <f t="shared" si="189"/>
        <v>40352</v>
      </c>
      <c r="F1147" s="1">
        <f t="shared" si="191"/>
        <v>40351</v>
      </c>
      <c r="G1147" s="1">
        <f t="shared" si="192"/>
        <v>40350</v>
      </c>
      <c r="H1147" s="1">
        <f t="shared" si="193"/>
        <v>40349</v>
      </c>
      <c r="I1147" s="2">
        <f t="shared" si="194"/>
        <v>76.349999999999994</v>
      </c>
      <c r="J1147">
        <f t="shared" si="188"/>
        <v>0</v>
      </c>
      <c r="K1147" s="2">
        <f t="shared" si="190"/>
        <v>0</v>
      </c>
      <c r="L1147" s="2">
        <f t="shared" si="195"/>
        <v>0</v>
      </c>
      <c r="M1147" s="2">
        <f t="shared" si="196"/>
        <v>1</v>
      </c>
      <c r="N1147">
        <f t="shared" si="197"/>
        <v>-0.94750017967032441</v>
      </c>
    </row>
    <row r="1148" spans="1:14" x14ac:dyDescent="0.3">
      <c r="A1148" s="1">
        <v>40360</v>
      </c>
      <c r="B1148">
        <v>72.95</v>
      </c>
      <c r="D1148">
        <f t="shared" si="187"/>
        <v>4</v>
      </c>
      <c r="E1148" s="1">
        <f t="shared" si="189"/>
        <v>40353</v>
      </c>
      <c r="F1148" s="1">
        <f t="shared" si="191"/>
        <v>40352</v>
      </c>
      <c r="G1148" s="1">
        <f t="shared" si="192"/>
        <v>40351</v>
      </c>
      <c r="H1148" s="1">
        <f t="shared" si="193"/>
        <v>40350</v>
      </c>
      <c r="I1148" s="2">
        <f t="shared" si="194"/>
        <v>76.510000000000005</v>
      </c>
      <c r="J1148">
        <f t="shared" si="188"/>
        <v>0</v>
      </c>
      <c r="K1148" s="2">
        <f t="shared" si="190"/>
        <v>0</v>
      </c>
      <c r="L1148" s="2">
        <f t="shared" si="195"/>
        <v>0</v>
      </c>
      <c r="M1148" s="2">
        <f t="shared" si="196"/>
        <v>1</v>
      </c>
      <c r="N1148">
        <f t="shared" si="197"/>
        <v>-4.7647176274965881</v>
      </c>
    </row>
    <row r="1149" spans="1:14" x14ac:dyDescent="0.3">
      <c r="A1149" s="1">
        <v>40361</v>
      </c>
      <c r="B1149">
        <v>72.14</v>
      </c>
      <c r="D1149">
        <f t="shared" si="187"/>
        <v>5</v>
      </c>
      <c r="E1149" s="1">
        <f t="shared" si="189"/>
        <v>40354</v>
      </c>
      <c r="F1149" s="1">
        <f t="shared" si="191"/>
        <v>40353</v>
      </c>
      <c r="G1149" s="1">
        <f t="shared" si="192"/>
        <v>40352</v>
      </c>
      <c r="H1149" s="1">
        <f t="shared" si="193"/>
        <v>40351</v>
      </c>
      <c r="I1149" s="2">
        <f t="shared" si="194"/>
        <v>78.86</v>
      </c>
      <c r="J1149">
        <f t="shared" si="188"/>
        <v>0</v>
      </c>
      <c r="K1149" s="2">
        <f t="shared" si="190"/>
        <v>0</v>
      </c>
      <c r="L1149" s="2">
        <f t="shared" si="195"/>
        <v>0</v>
      </c>
      <c r="M1149" s="2">
        <f t="shared" si="196"/>
        <v>1</v>
      </c>
      <c r="N1149">
        <f t="shared" si="197"/>
        <v>-8.9065452974088206</v>
      </c>
    </row>
    <row r="1150" spans="1:14" x14ac:dyDescent="0.3">
      <c r="A1150" s="1">
        <v>40365</v>
      </c>
      <c r="B1150">
        <v>71.98</v>
      </c>
      <c r="D1150">
        <f t="shared" si="187"/>
        <v>2</v>
      </c>
      <c r="E1150" s="1">
        <f t="shared" si="189"/>
        <v>40358</v>
      </c>
      <c r="F1150" s="1">
        <f t="shared" si="191"/>
        <v>40357</v>
      </c>
      <c r="G1150" s="1">
        <f t="shared" si="192"/>
        <v>40356</v>
      </c>
      <c r="H1150" s="1">
        <f t="shared" si="193"/>
        <v>40355</v>
      </c>
      <c r="I1150" s="2">
        <f t="shared" si="194"/>
        <v>75.94</v>
      </c>
      <c r="J1150">
        <f t="shared" si="188"/>
        <v>0</v>
      </c>
      <c r="K1150" s="2">
        <f t="shared" si="190"/>
        <v>0</v>
      </c>
      <c r="L1150" s="2">
        <f t="shared" si="195"/>
        <v>0</v>
      </c>
      <c r="M1150" s="2">
        <f t="shared" si="196"/>
        <v>1</v>
      </c>
      <c r="N1150">
        <f t="shared" si="197"/>
        <v>-5.3555252152771526</v>
      </c>
    </row>
    <row r="1151" spans="1:14" x14ac:dyDescent="0.3">
      <c r="A1151" s="1">
        <v>40366</v>
      </c>
      <c r="B1151">
        <v>74.069999999999993</v>
      </c>
      <c r="D1151">
        <f t="shared" si="187"/>
        <v>3</v>
      </c>
      <c r="E1151" s="1">
        <f t="shared" si="189"/>
        <v>40359</v>
      </c>
      <c r="F1151" s="1">
        <f t="shared" si="191"/>
        <v>40358</v>
      </c>
      <c r="G1151" s="1">
        <f t="shared" si="192"/>
        <v>40357</v>
      </c>
      <c r="H1151" s="1">
        <f t="shared" si="193"/>
        <v>40356</v>
      </c>
      <c r="I1151" s="2">
        <f t="shared" si="194"/>
        <v>75.63</v>
      </c>
      <c r="J1151">
        <f t="shared" si="188"/>
        <v>0</v>
      </c>
      <c r="K1151" s="2">
        <f t="shared" si="190"/>
        <v>0</v>
      </c>
      <c r="L1151" s="2">
        <f t="shared" si="195"/>
        <v>0</v>
      </c>
      <c r="M1151" s="2">
        <f t="shared" si="196"/>
        <v>1</v>
      </c>
      <c r="N1151">
        <f t="shared" si="197"/>
        <v>-2.0842437842740327</v>
      </c>
    </row>
    <row r="1152" spans="1:14" x14ac:dyDescent="0.3">
      <c r="A1152" s="1">
        <v>40367</v>
      </c>
      <c r="B1152">
        <v>75.44</v>
      </c>
      <c r="D1152">
        <f t="shared" si="187"/>
        <v>4</v>
      </c>
      <c r="E1152" s="1">
        <f t="shared" si="189"/>
        <v>40360</v>
      </c>
      <c r="F1152" s="1">
        <f t="shared" si="191"/>
        <v>40359</v>
      </c>
      <c r="G1152" s="1">
        <f t="shared" si="192"/>
        <v>40358</v>
      </c>
      <c r="H1152" s="1">
        <f t="shared" si="193"/>
        <v>40357</v>
      </c>
      <c r="I1152" s="2">
        <f t="shared" si="194"/>
        <v>72.95</v>
      </c>
      <c r="J1152">
        <f t="shared" si="188"/>
        <v>0</v>
      </c>
      <c r="K1152" s="2">
        <f t="shared" si="190"/>
        <v>0</v>
      </c>
      <c r="L1152" s="2">
        <f t="shared" si="195"/>
        <v>0</v>
      </c>
      <c r="M1152" s="2">
        <f t="shared" si="196"/>
        <v>1</v>
      </c>
      <c r="N1152">
        <f t="shared" si="197"/>
        <v>3.3563363356407327</v>
      </c>
    </row>
    <row r="1153" spans="1:14" x14ac:dyDescent="0.3">
      <c r="A1153" s="1">
        <v>40368</v>
      </c>
      <c r="B1153">
        <v>76.09</v>
      </c>
      <c r="C1153">
        <v>76.63</v>
      </c>
      <c r="D1153">
        <f t="shared" si="187"/>
        <v>5</v>
      </c>
      <c r="E1153" s="1">
        <f t="shared" si="189"/>
        <v>40361</v>
      </c>
      <c r="F1153" s="1">
        <f t="shared" si="191"/>
        <v>40360</v>
      </c>
      <c r="G1153" s="1">
        <f t="shared" si="192"/>
        <v>40359</v>
      </c>
      <c r="H1153" s="1">
        <f t="shared" si="193"/>
        <v>40358</v>
      </c>
      <c r="I1153" s="2">
        <f t="shared" si="194"/>
        <v>72.14</v>
      </c>
      <c r="J1153">
        <f t="shared" si="188"/>
        <v>0</v>
      </c>
      <c r="K1153" s="2">
        <f t="shared" si="190"/>
        <v>0</v>
      </c>
      <c r="L1153" s="2">
        <f t="shared" si="195"/>
        <v>0</v>
      </c>
      <c r="M1153" s="2">
        <f t="shared" si="196"/>
        <v>1</v>
      </c>
      <c r="N1153">
        <f t="shared" si="197"/>
        <v>5.3308174713038508</v>
      </c>
    </row>
    <row r="1154" spans="1:14" x14ac:dyDescent="0.3">
      <c r="A1154" s="1">
        <v>40371</v>
      </c>
      <c r="B1154">
        <v>75.44</v>
      </c>
      <c r="D1154">
        <f t="shared" ref="D1154:D1217" si="198">WEEKDAY(A1154,2)</f>
        <v>1</v>
      </c>
      <c r="E1154" s="1">
        <f t="shared" si="189"/>
        <v>40364</v>
      </c>
      <c r="F1154" s="1">
        <f t="shared" si="191"/>
        <v>40363</v>
      </c>
      <c r="G1154" s="1">
        <f t="shared" si="192"/>
        <v>40362</v>
      </c>
      <c r="H1154" s="1">
        <f t="shared" si="193"/>
        <v>40361</v>
      </c>
      <c r="I1154" s="2">
        <f t="shared" si="194"/>
        <v>72.14</v>
      </c>
      <c r="J1154">
        <f t="shared" si="188"/>
        <v>76.63</v>
      </c>
      <c r="K1154" s="2">
        <f t="shared" si="190"/>
        <v>76.63</v>
      </c>
      <c r="L1154" s="2">
        <f t="shared" si="195"/>
        <v>76.09</v>
      </c>
      <c r="M1154" s="2">
        <f t="shared" si="196"/>
        <v>0.99295315150724273</v>
      </c>
      <c r="N1154">
        <f t="shared" si="197"/>
        <v>3.7657168055927484</v>
      </c>
    </row>
    <row r="1155" spans="1:14" x14ac:dyDescent="0.3">
      <c r="A1155" s="1">
        <v>40372</v>
      </c>
      <c r="B1155">
        <v>77.59</v>
      </c>
      <c r="D1155">
        <f t="shared" si="198"/>
        <v>2</v>
      </c>
      <c r="E1155" s="1">
        <f t="shared" si="189"/>
        <v>40365</v>
      </c>
      <c r="F1155" s="1">
        <f t="shared" si="191"/>
        <v>40364</v>
      </c>
      <c r="G1155" s="1">
        <f t="shared" si="192"/>
        <v>40363</v>
      </c>
      <c r="H1155" s="1">
        <f t="shared" si="193"/>
        <v>40362</v>
      </c>
      <c r="I1155" s="2">
        <f t="shared" si="194"/>
        <v>71.98</v>
      </c>
      <c r="J1155">
        <f t="shared" ref="J1155:J1218" si="199">C1154</f>
        <v>0</v>
      </c>
      <c r="K1155" s="2">
        <f t="shared" si="190"/>
        <v>76.63</v>
      </c>
      <c r="L1155" s="2">
        <f t="shared" si="195"/>
        <v>76.09</v>
      </c>
      <c r="M1155" s="2">
        <f t="shared" si="196"/>
        <v>0.99295315150724273</v>
      </c>
      <c r="N1155">
        <f t="shared" si="197"/>
        <v>6.7978455461091647</v>
      </c>
    </row>
    <row r="1156" spans="1:14" x14ac:dyDescent="0.3">
      <c r="A1156" s="1">
        <v>40373</v>
      </c>
      <c r="B1156">
        <v>77.45</v>
      </c>
      <c r="D1156">
        <f t="shared" si="198"/>
        <v>3</v>
      </c>
      <c r="E1156" s="1">
        <f t="shared" si="189"/>
        <v>40366</v>
      </c>
      <c r="F1156" s="1">
        <f t="shared" si="191"/>
        <v>40365</v>
      </c>
      <c r="G1156" s="1">
        <f t="shared" si="192"/>
        <v>40364</v>
      </c>
      <c r="H1156" s="1">
        <f t="shared" si="193"/>
        <v>40363</v>
      </c>
      <c r="I1156" s="2">
        <f t="shared" si="194"/>
        <v>74.069999999999993</v>
      </c>
      <c r="J1156">
        <f t="shared" si="199"/>
        <v>0</v>
      </c>
      <c r="K1156" s="2">
        <f t="shared" si="190"/>
        <v>76.63</v>
      </c>
      <c r="L1156" s="2">
        <f t="shared" si="195"/>
        <v>76.09</v>
      </c>
      <c r="M1156" s="2">
        <f t="shared" si="196"/>
        <v>0.99295315150724273</v>
      </c>
      <c r="N1156">
        <f t="shared" si="197"/>
        <v>3.7550180043798584</v>
      </c>
    </row>
    <row r="1157" spans="1:14" x14ac:dyDescent="0.3">
      <c r="A1157" s="1">
        <v>40374</v>
      </c>
      <c r="B1157">
        <v>77.010000000000005</v>
      </c>
      <c r="D1157">
        <f t="shared" si="198"/>
        <v>4</v>
      </c>
      <c r="E1157" s="1">
        <f t="shared" si="189"/>
        <v>40367</v>
      </c>
      <c r="F1157" s="1">
        <f t="shared" si="191"/>
        <v>40366</v>
      </c>
      <c r="G1157" s="1">
        <f t="shared" si="192"/>
        <v>40365</v>
      </c>
      <c r="H1157" s="1">
        <f t="shared" si="193"/>
        <v>40364</v>
      </c>
      <c r="I1157" s="2">
        <f t="shared" si="194"/>
        <v>75.44</v>
      </c>
      <c r="J1157">
        <f t="shared" si="199"/>
        <v>0</v>
      </c>
      <c r="K1157" s="2">
        <f t="shared" si="190"/>
        <v>76.63</v>
      </c>
      <c r="L1157" s="2">
        <f t="shared" si="195"/>
        <v>76.09</v>
      </c>
      <c r="M1157" s="2">
        <f t="shared" si="196"/>
        <v>0.99295315150724273</v>
      </c>
      <c r="N1157">
        <f t="shared" si="197"/>
        <v>1.3525850432075393</v>
      </c>
    </row>
    <row r="1158" spans="1:14" x14ac:dyDescent="0.3">
      <c r="A1158" s="1">
        <v>40375</v>
      </c>
      <c r="B1158">
        <v>76.38</v>
      </c>
      <c r="D1158">
        <f t="shared" si="198"/>
        <v>5</v>
      </c>
      <c r="E1158" s="1">
        <f t="shared" si="189"/>
        <v>40368</v>
      </c>
      <c r="F1158" s="1">
        <f t="shared" si="191"/>
        <v>40367</v>
      </c>
      <c r="G1158" s="1">
        <f t="shared" si="192"/>
        <v>40366</v>
      </c>
      <c r="H1158" s="1">
        <f t="shared" si="193"/>
        <v>40365</v>
      </c>
      <c r="I1158" s="2">
        <f t="shared" si="194"/>
        <v>76.09</v>
      </c>
      <c r="J1158">
        <f t="shared" si="199"/>
        <v>0</v>
      </c>
      <c r="K1158" s="2">
        <f t="shared" si="190"/>
        <v>76.63</v>
      </c>
      <c r="L1158" s="2">
        <f t="shared" si="195"/>
        <v>76.09</v>
      </c>
      <c r="M1158" s="2">
        <f t="shared" si="196"/>
        <v>0.99295315150724273</v>
      </c>
      <c r="N1158">
        <f t="shared" si="197"/>
        <v>-0.32677631849426686</v>
      </c>
    </row>
    <row r="1159" spans="1:14" x14ac:dyDescent="0.3">
      <c r="A1159" s="1">
        <v>40378</v>
      </c>
      <c r="B1159">
        <v>76.900000000000006</v>
      </c>
      <c r="D1159">
        <f t="shared" si="198"/>
        <v>1</v>
      </c>
      <c r="E1159" s="1">
        <f t="shared" ref="E1159:E1222" si="200">A1159-7</f>
        <v>40371</v>
      </c>
      <c r="F1159" s="1">
        <f t="shared" si="191"/>
        <v>40370</v>
      </c>
      <c r="G1159" s="1">
        <f t="shared" si="192"/>
        <v>40369</v>
      </c>
      <c r="H1159" s="1">
        <f t="shared" si="193"/>
        <v>40368</v>
      </c>
      <c r="I1159" s="2">
        <f t="shared" si="194"/>
        <v>75.44</v>
      </c>
      <c r="J1159">
        <f t="shared" si="199"/>
        <v>0</v>
      </c>
      <c r="K1159" s="2">
        <f t="shared" ref="K1159:K1222" si="201">SUMIFS($J$2:$J$3507,$A$2:$A$3507,"&gt;"&amp;E1159,$A$2:$A$3507,"&lt;="&amp;A1159)</f>
        <v>0</v>
      </c>
      <c r="L1159" s="2">
        <f t="shared" si="195"/>
        <v>0</v>
      </c>
      <c r="M1159" s="2">
        <f t="shared" si="196"/>
        <v>1</v>
      </c>
      <c r="N1159">
        <f t="shared" si="197"/>
        <v>1.9168238186396309</v>
      </c>
    </row>
    <row r="1160" spans="1:14" x14ac:dyDescent="0.3">
      <c r="A1160" s="1">
        <v>40379</v>
      </c>
      <c r="B1160">
        <v>77.58</v>
      </c>
      <c r="D1160">
        <f t="shared" si="198"/>
        <v>2</v>
      </c>
      <c r="E1160" s="1">
        <f t="shared" si="200"/>
        <v>40372</v>
      </c>
      <c r="F1160" s="1">
        <f t="shared" ref="F1160:F1223" si="202">E1160-1</f>
        <v>40371</v>
      </c>
      <c r="G1160" s="1">
        <f t="shared" ref="G1160:G1223" si="203">E1160-2</f>
        <v>40370</v>
      </c>
      <c r="H1160" s="1">
        <f t="shared" ref="H1160:H1223" si="204">E1160-3</f>
        <v>40369</v>
      </c>
      <c r="I1160" s="2">
        <f t="shared" ref="I1160:I1223" si="205">IF(SUMIFS($B$2:$B$3507,$A$2:$A$3507,"="&amp;E1160)=0,IF(SUMIFS($B$2:$B$3507,$A$2:$A$3507,"="&amp;F1160)=0,IF(SUMIFS($B$2:$B$3507,$A$2:$A$3507,"="&amp;G1160)=0,SUMIFS($B$2:$B$3507,$A$2:$A$3507,"="&amp;H1160),SUMIFS($B$2:$B$3507,$A$2:$A$3507,"="&amp;G1160)),SUMIFS($B$2:$B$3507,$A$2:$A$3507,"="&amp;F1160)),SUMIFS($B$2:$B$3507,$A$2:$A$3507,"="&amp;E1160))</f>
        <v>77.59</v>
      </c>
      <c r="J1160">
        <f t="shared" si="199"/>
        <v>0</v>
      </c>
      <c r="K1160" s="2">
        <f t="shared" si="201"/>
        <v>0</v>
      </c>
      <c r="L1160" s="2">
        <f t="shared" ref="L1160:L1223" si="206">IF(K1160&lt;&gt;0,LOOKUP(K1160,C1154:C1160,B1154:B1160),0)</f>
        <v>0</v>
      </c>
      <c r="M1160" s="2">
        <f t="shared" si="196"/>
        <v>1</v>
      </c>
      <c r="N1160">
        <f t="shared" si="197"/>
        <v>-1.2889089403681766E-2</v>
      </c>
    </row>
    <row r="1161" spans="1:14" x14ac:dyDescent="0.3">
      <c r="A1161" s="1">
        <v>40380</v>
      </c>
      <c r="B1161">
        <v>76.56</v>
      </c>
      <c r="D1161">
        <f t="shared" si="198"/>
        <v>3</v>
      </c>
      <c r="E1161" s="1">
        <f t="shared" si="200"/>
        <v>40373</v>
      </c>
      <c r="F1161" s="1">
        <f t="shared" si="202"/>
        <v>40372</v>
      </c>
      <c r="G1161" s="1">
        <f t="shared" si="203"/>
        <v>40371</v>
      </c>
      <c r="H1161" s="1">
        <f t="shared" si="204"/>
        <v>40370</v>
      </c>
      <c r="I1161" s="2">
        <f t="shared" si="205"/>
        <v>77.45</v>
      </c>
      <c r="J1161">
        <f t="shared" si="199"/>
        <v>0</v>
      </c>
      <c r="K1161" s="2">
        <f t="shared" si="201"/>
        <v>0</v>
      </c>
      <c r="L1161" s="2">
        <f t="shared" si="206"/>
        <v>0</v>
      </c>
      <c r="M1161" s="2">
        <f t="shared" ref="M1161:M1224" si="207">IF(K1161&lt;&gt;0,L1161/K1161,1)</f>
        <v>1</v>
      </c>
      <c r="N1161">
        <f t="shared" ref="N1161:N1224" si="208">LN(B1161*M1161/I1161)*100</f>
        <v>-1.1557819718178803</v>
      </c>
    </row>
    <row r="1162" spans="1:14" x14ac:dyDescent="0.3">
      <c r="A1162" s="1">
        <v>40381</v>
      </c>
      <c r="B1162">
        <v>79.3</v>
      </c>
      <c r="D1162">
        <f t="shared" si="198"/>
        <v>4</v>
      </c>
      <c r="E1162" s="1">
        <f t="shared" si="200"/>
        <v>40374</v>
      </c>
      <c r="F1162" s="1">
        <f t="shared" si="202"/>
        <v>40373</v>
      </c>
      <c r="G1162" s="1">
        <f t="shared" si="203"/>
        <v>40372</v>
      </c>
      <c r="H1162" s="1">
        <f t="shared" si="204"/>
        <v>40371</v>
      </c>
      <c r="I1162" s="2">
        <f t="shared" si="205"/>
        <v>77.010000000000005</v>
      </c>
      <c r="J1162">
        <f t="shared" si="199"/>
        <v>0</v>
      </c>
      <c r="K1162" s="2">
        <f t="shared" si="201"/>
        <v>0</v>
      </c>
      <c r="L1162" s="2">
        <f t="shared" si="206"/>
        <v>0</v>
      </c>
      <c r="M1162" s="2">
        <f t="shared" si="207"/>
        <v>1</v>
      </c>
      <c r="N1162">
        <f t="shared" si="208"/>
        <v>2.9302845089643514</v>
      </c>
    </row>
    <row r="1163" spans="1:14" x14ac:dyDescent="0.3">
      <c r="A1163" s="1">
        <v>40382</v>
      </c>
      <c r="B1163">
        <v>78.98</v>
      </c>
      <c r="D1163">
        <f t="shared" si="198"/>
        <v>5</v>
      </c>
      <c r="E1163" s="1">
        <f t="shared" si="200"/>
        <v>40375</v>
      </c>
      <c r="F1163" s="1">
        <f t="shared" si="202"/>
        <v>40374</v>
      </c>
      <c r="G1163" s="1">
        <f t="shared" si="203"/>
        <v>40373</v>
      </c>
      <c r="H1163" s="1">
        <f t="shared" si="204"/>
        <v>40372</v>
      </c>
      <c r="I1163" s="2">
        <f t="shared" si="205"/>
        <v>76.38</v>
      </c>
      <c r="J1163">
        <f t="shared" si="199"/>
        <v>0</v>
      </c>
      <c r="K1163" s="2">
        <f t="shared" si="201"/>
        <v>0</v>
      </c>
      <c r="L1163" s="2">
        <f t="shared" si="206"/>
        <v>0</v>
      </c>
      <c r="M1163" s="2">
        <f t="shared" si="207"/>
        <v>1</v>
      </c>
      <c r="N1163">
        <f t="shared" si="208"/>
        <v>3.3473774061133352</v>
      </c>
    </row>
    <row r="1164" spans="1:14" x14ac:dyDescent="0.3">
      <c r="A1164" s="1">
        <v>40385</v>
      </c>
      <c r="B1164">
        <v>78.98</v>
      </c>
      <c r="D1164">
        <f t="shared" si="198"/>
        <v>1</v>
      </c>
      <c r="E1164" s="1">
        <f t="shared" si="200"/>
        <v>40378</v>
      </c>
      <c r="F1164" s="1">
        <f t="shared" si="202"/>
        <v>40377</v>
      </c>
      <c r="G1164" s="1">
        <f t="shared" si="203"/>
        <v>40376</v>
      </c>
      <c r="H1164" s="1">
        <f t="shared" si="204"/>
        <v>40375</v>
      </c>
      <c r="I1164" s="2">
        <f t="shared" si="205"/>
        <v>76.900000000000006</v>
      </c>
      <c r="J1164">
        <f t="shared" si="199"/>
        <v>0</v>
      </c>
      <c r="K1164" s="2">
        <f t="shared" si="201"/>
        <v>0</v>
      </c>
      <c r="L1164" s="2">
        <f t="shared" si="206"/>
        <v>0</v>
      </c>
      <c r="M1164" s="2">
        <f t="shared" si="207"/>
        <v>1</v>
      </c>
      <c r="N1164">
        <f t="shared" si="208"/>
        <v>2.6688779346904967</v>
      </c>
    </row>
    <row r="1165" spans="1:14" x14ac:dyDescent="0.3">
      <c r="A1165" s="1">
        <v>40386</v>
      </c>
      <c r="B1165">
        <v>77.5</v>
      </c>
      <c r="D1165">
        <f t="shared" si="198"/>
        <v>2</v>
      </c>
      <c r="E1165" s="1">
        <f t="shared" si="200"/>
        <v>40379</v>
      </c>
      <c r="F1165" s="1">
        <f t="shared" si="202"/>
        <v>40378</v>
      </c>
      <c r="G1165" s="1">
        <f t="shared" si="203"/>
        <v>40377</v>
      </c>
      <c r="H1165" s="1">
        <f t="shared" si="204"/>
        <v>40376</v>
      </c>
      <c r="I1165" s="2">
        <f t="shared" si="205"/>
        <v>77.58</v>
      </c>
      <c r="J1165">
        <f t="shared" si="199"/>
        <v>0</v>
      </c>
      <c r="K1165" s="2">
        <f t="shared" si="201"/>
        <v>0</v>
      </c>
      <c r="L1165" s="2">
        <f t="shared" si="206"/>
        <v>0</v>
      </c>
      <c r="M1165" s="2">
        <f t="shared" si="207"/>
        <v>1</v>
      </c>
      <c r="N1165">
        <f t="shared" si="208"/>
        <v>-0.10317256525198069</v>
      </c>
    </row>
    <row r="1166" spans="1:14" x14ac:dyDescent="0.3">
      <c r="A1166" s="1">
        <v>40387</v>
      </c>
      <c r="B1166">
        <v>76.989999999999995</v>
      </c>
      <c r="D1166">
        <f t="shared" si="198"/>
        <v>3</v>
      </c>
      <c r="E1166" s="1">
        <f t="shared" si="200"/>
        <v>40380</v>
      </c>
      <c r="F1166" s="1">
        <f t="shared" si="202"/>
        <v>40379</v>
      </c>
      <c r="G1166" s="1">
        <f t="shared" si="203"/>
        <v>40378</v>
      </c>
      <c r="H1166" s="1">
        <f t="shared" si="204"/>
        <v>40377</v>
      </c>
      <c r="I1166" s="2">
        <f t="shared" si="205"/>
        <v>76.56</v>
      </c>
      <c r="J1166">
        <f t="shared" si="199"/>
        <v>0</v>
      </c>
      <c r="K1166" s="2">
        <f t="shared" si="201"/>
        <v>0</v>
      </c>
      <c r="L1166" s="2">
        <f t="shared" si="206"/>
        <v>0</v>
      </c>
      <c r="M1166" s="2">
        <f t="shared" si="207"/>
        <v>1</v>
      </c>
      <c r="N1166">
        <f t="shared" si="208"/>
        <v>0.56007961452591992</v>
      </c>
    </row>
    <row r="1167" spans="1:14" x14ac:dyDescent="0.3">
      <c r="A1167" s="1">
        <v>40388</v>
      </c>
      <c r="B1167">
        <v>78.36</v>
      </c>
      <c r="D1167">
        <f t="shared" si="198"/>
        <v>4</v>
      </c>
      <c r="E1167" s="1">
        <f t="shared" si="200"/>
        <v>40381</v>
      </c>
      <c r="F1167" s="1">
        <f t="shared" si="202"/>
        <v>40380</v>
      </c>
      <c r="G1167" s="1">
        <f t="shared" si="203"/>
        <v>40379</v>
      </c>
      <c r="H1167" s="1">
        <f t="shared" si="204"/>
        <v>40378</v>
      </c>
      <c r="I1167" s="2">
        <f t="shared" si="205"/>
        <v>79.3</v>
      </c>
      <c r="J1167">
        <f t="shared" si="199"/>
        <v>0</v>
      </c>
      <c r="K1167" s="2">
        <f t="shared" si="201"/>
        <v>0</v>
      </c>
      <c r="L1167" s="2">
        <f t="shared" si="206"/>
        <v>0</v>
      </c>
      <c r="M1167" s="2">
        <f t="shared" si="207"/>
        <v>1</v>
      </c>
      <c r="N1167">
        <f t="shared" si="208"/>
        <v>-1.192453556446232</v>
      </c>
    </row>
    <row r="1168" spans="1:14" x14ac:dyDescent="0.3">
      <c r="A1168" s="1">
        <v>40389</v>
      </c>
      <c r="B1168">
        <v>78.95</v>
      </c>
      <c r="D1168">
        <f t="shared" si="198"/>
        <v>5</v>
      </c>
      <c r="E1168" s="1">
        <f t="shared" si="200"/>
        <v>40382</v>
      </c>
      <c r="F1168" s="1">
        <f t="shared" si="202"/>
        <v>40381</v>
      </c>
      <c r="G1168" s="1">
        <f t="shared" si="203"/>
        <v>40380</v>
      </c>
      <c r="H1168" s="1">
        <f t="shared" si="204"/>
        <v>40379</v>
      </c>
      <c r="I1168" s="2">
        <f t="shared" si="205"/>
        <v>78.98</v>
      </c>
      <c r="J1168">
        <f t="shared" si="199"/>
        <v>0</v>
      </c>
      <c r="K1168" s="2">
        <f t="shared" si="201"/>
        <v>0</v>
      </c>
      <c r="L1168" s="2">
        <f t="shared" si="206"/>
        <v>0</v>
      </c>
      <c r="M1168" s="2">
        <f t="shared" si="207"/>
        <v>1</v>
      </c>
      <c r="N1168">
        <f t="shared" si="208"/>
        <v>-3.7991515685232624E-2</v>
      </c>
    </row>
    <row r="1169" spans="1:14" x14ac:dyDescent="0.3">
      <c r="A1169" s="1">
        <v>40392</v>
      </c>
      <c r="B1169">
        <v>81.34</v>
      </c>
      <c r="D1169">
        <f t="shared" si="198"/>
        <v>1</v>
      </c>
      <c r="E1169" s="1">
        <f t="shared" si="200"/>
        <v>40385</v>
      </c>
      <c r="F1169" s="1">
        <f t="shared" si="202"/>
        <v>40384</v>
      </c>
      <c r="G1169" s="1">
        <f t="shared" si="203"/>
        <v>40383</v>
      </c>
      <c r="H1169" s="1">
        <f t="shared" si="204"/>
        <v>40382</v>
      </c>
      <c r="I1169" s="2">
        <f t="shared" si="205"/>
        <v>78.98</v>
      </c>
      <c r="J1169">
        <f t="shared" si="199"/>
        <v>0</v>
      </c>
      <c r="K1169" s="2">
        <f t="shared" si="201"/>
        <v>0</v>
      </c>
      <c r="L1169" s="2">
        <f t="shared" si="206"/>
        <v>0</v>
      </c>
      <c r="M1169" s="2">
        <f t="shared" si="207"/>
        <v>1</v>
      </c>
      <c r="N1169">
        <f t="shared" si="208"/>
        <v>2.9443244620575189</v>
      </c>
    </row>
    <row r="1170" spans="1:14" x14ac:dyDescent="0.3">
      <c r="A1170" s="1">
        <v>40393</v>
      </c>
      <c r="B1170">
        <v>82.55</v>
      </c>
      <c r="D1170">
        <f t="shared" si="198"/>
        <v>2</v>
      </c>
      <c r="E1170" s="1">
        <f t="shared" si="200"/>
        <v>40386</v>
      </c>
      <c r="F1170" s="1">
        <f t="shared" si="202"/>
        <v>40385</v>
      </c>
      <c r="G1170" s="1">
        <f t="shared" si="203"/>
        <v>40384</v>
      </c>
      <c r="H1170" s="1">
        <f t="shared" si="204"/>
        <v>40383</v>
      </c>
      <c r="I1170" s="2">
        <f t="shared" si="205"/>
        <v>77.5</v>
      </c>
      <c r="J1170">
        <f t="shared" si="199"/>
        <v>0</v>
      </c>
      <c r="K1170" s="2">
        <f t="shared" si="201"/>
        <v>0</v>
      </c>
      <c r="L1170" s="2">
        <f t="shared" si="206"/>
        <v>0</v>
      </c>
      <c r="M1170" s="2">
        <f t="shared" si="207"/>
        <v>1</v>
      </c>
      <c r="N1170">
        <f t="shared" si="208"/>
        <v>6.3126234006835729</v>
      </c>
    </row>
    <row r="1171" spans="1:14" x14ac:dyDescent="0.3">
      <c r="A1171" s="1">
        <v>40394</v>
      </c>
      <c r="B1171">
        <v>82.47</v>
      </c>
      <c r="D1171">
        <f t="shared" si="198"/>
        <v>3</v>
      </c>
      <c r="E1171" s="1">
        <f t="shared" si="200"/>
        <v>40387</v>
      </c>
      <c r="F1171" s="1">
        <f t="shared" si="202"/>
        <v>40386</v>
      </c>
      <c r="G1171" s="1">
        <f t="shared" si="203"/>
        <v>40385</v>
      </c>
      <c r="H1171" s="1">
        <f t="shared" si="204"/>
        <v>40384</v>
      </c>
      <c r="I1171" s="2">
        <f t="shared" si="205"/>
        <v>76.989999999999995</v>
      </c>
      <c r="J1171">
        <f t="shared" si="199"/>
        <v>0</v>
      </c>
      <c r="K1171" s="2">
        <f t="shared" si="201"/>
        <v>0</v>
      </c>
      <c r="L1171" s="2">
        <f t="shared" si="206"/>
        <v>0</v>
      </c>
      <c r="M1171" s="2">
        <f t="shared" si="207"/>
        <v>1</v>
      </c>
      <c r="N1171">
        <f t="shared" si="208"/>
        <v>6.8759047555305912</v>
      </c>
    </row>
    <row r="1172" spans="1:14" x14ac:dyDescent="0.3">
      <c r="A1172" s="1">
        <v>40395</v>
      </c>
      <c r="B1172">
        <v>82.01</v>
      </c>
      <c r="D1172">
        <f t="shared" si="198"/>
        <v>4</v>
      </c>
      <c r="E1172" s="1">
        <f t="shared" si="200"/>
        <v>40388</v>
      </c>
      <c r="F1172" s="1">
        <f t="shared" si="202"/>
        <v>40387</v>
      </c>
      <c r="G1172" s="1">
        <f t="shared" si="203"/>
        <v>40386</v>
      </c>
      <c r="H1172" s="1">
        <f t="shared" si="204"/>
        <v>40385</v>
      </c>
      <c r="I1172" s="2">
        <f t="shared" si="205"/>
        <v>78.36</v>
      </c>
      <c r="J1172">
        <f t="shared" si="199"/>
        <v>0</v>
      </c>
      <c r="K1172" s="2">
        <f t="shared" si="201"/>
        <v>0</v>
      </c>
      <c r="L1172" s="2">
        <f t="shared" si="206"/>
        <v>0</v>
      </c>
      <c r="M1172" s="2">
        <f t="shared" si="207"/>
        <v>1</v>
      </c>
      <c r="N1172">
        <f t="shared" si="208"/>
        <v>4.5527597971979805</v>
      </c>
    </row>
    <row r="1173" spans="1:14" x14ac:dyDescent="0.3">
      <c r="A1173" s="1">
        <v>40396</v>
      </c>
      <c r="B1173">
        <v>80.7</v>
      </c>
      <c r="D1173">
        <f t="shared" si="198"/>
        <v>5</v>
      </c>
      <c r="E1173" s="1">
        <f t="shared" si="200"/>
        <v>40389</v>
      </c>
      <c r="F1173" s="1">
        <f t="shared" si="202"/>
        <v>40388</v>
      </c>
      <c r="G1173" s="1">
        <f t="shared" si="203"/>
        <v>40387</v>
      </c>
      <c r="H1173" s="1">
        <f t="shared" si="204"/>
        <v>40386</v>
      </c>
      <c r="I1173" s="2">
        <f t="shared" si="205"/>
        <v>78.95</v>
      </c>
      <c r="J1173">
        <f t="shared" si="199"/>
        <v>0</v>
      </c>
      <c r="K1173" s="2">
        <f t="shared" si="201"/>
        <v>0</v>
      </c>
      <c r="L1173" s="2">
        <f t="shared" si="206"/>
        <v>0</v>
      </c>
      <c r="M1173" s="2">
        <f t="shared" si="207"/>
        <v>1</v>
      </c>
      <c r="N1173">
        <f t="shared" si="208"/>
        <v>2.1923834574252101</v>
      </c>
    </row>
    <row r="1174" spans="1:14" x14ac:dyDescent="0.3">
      <c r="A1174" s="1">
        <v>40399</v>
      </c>
      <c r="B1174">
        <v>81.48</v>
      </c>
      <c r="C1174">
        <v>81.95</v>
      </c>
      <c r="D1174">
        <f t="shared" si="198"/>
        <v>1</v>
      </c>
      <c r="E1174" s="1">
        <f t="shared" si="200"/>
        <v>40392</v>
      </c>
      <c r="F1174" s="1">
        <f t="shared" si="202"/>
        <v>40391</v>
      </c>
      <c r="G1174" s="1">
        <f t="shared" si="203"/>
        <v>40390</v>
      </c>
      <c r="H1174" s="1">
        <f t="shared" si="204"/>
        <v>40389</v>
      </c>
      <c r="I1174" s="2">
        <f t="shared" si="205"/>
        <v>81.34</v>
      </c>
      <c r="J1174">
        <f t="shared" si="199"/>
        <v>0</v>
      </c>
      <c r="K1174" s="2">
        <f t="shared" si="201"/>
        <v>0</v>
      </c>
      <c r="L1174" s="2">
        <f t="shared" si="206"/>
        <v>0</v>
      </c>
      <c r="M1174" s="2">
        <f t="shared" si="207"/>
        <v>1</v>
      </c>
      <c r="N1174">
        <f t="shared" si="208"/>
        <v>0.17196908795266791</v>
      </c>
    </row>
    <row r="1175" spans="1:14" x14ac:dyDescent="0.3">
      <c r="A1175" s="1">
        <v>40400</v>
      </c>
      <c r="B1175">
        <v>80.709999999999994</v>
      </c>
      <c r="D1175">
        <f t="shared" si="198"/>
        <v>2</v>
      </c>
      <c r="E1175" s="1">
        <f t="shared" si="200"/>
        <v>40393</v>
      </c>
      <c r="F1175" s="1">
        <f t="shared" si="202"/>
        <v>40392</v>
      </c>
      <c r="G1175" s="1">
        <f t="shared" si="203"/>
        <v>40391</v>
      </c>
      <c r="H1175" s="1">
        <f t="shared" si="204"/>
        <v>40390</v>
      </c>
      <c r="I1175" s="2">
        <f t="shared" si="205"/>
        <v>82.55</v>
      </c>
      <c r="J1175">
        <f t="shared" si="199"/>
        <v>81.95</v>
      </c>
      <c r="K1175" s="2">
        <f t="shared" si="201"/>
        <v>81.95</v>
      </c>
      <c r="L1175" s="2">
        <f t="shared" si="206"/>
        <v>81.48</v>
      </c>
      <c r="M1175" s="2">
        <f t="shared" si="207"/>
        <v>0.99426479560707748</v>
      </c>
      <c r="N1175">
        <f t="shared" si="208"/>
        <v>-2.8293400861089633</v>
      </c>
    </row>
    <row r="1176" spans="1:14" x14ac:dyDescent="0.3">
      <c r="A1176" s="1">
        <v>40401</v>
      </c>
      <c r="B1176">
        <v>78.489999999999995</v>
      </c>
      <c r="D1176">
        <f t="shared" si="198"/>
        <v>3</v>
      </c>
      <c r="E1176" s="1">
        <f t="shared" si="200"/>
        <v>40394</v>
      </c>
      <c r="F1176" s="1">
        <f t="shared" si="202"/>
        <v>40393</v>
      </c>
      <c r="G1176" s="1">
        <f t="shared" si="203"/>
        <v>40392</v>
      </c>
      <c r="H1176" s="1">
        <f t="shared" si="204"/>
        <v>40391</v>
      </c>
      <c r="I1176" s="2">
        <f t="shared" si="205"/>
        <v>82.47</v>
      </c>
      <c r="J1176">
        <f t="shared" si="199"/>
        <v>0</v>
      </c>
      <c r="K1176" s="2">
        <f t="shared" si="201"/>
        <v>81.95</v>
      </c>
      <c r="L1176" s="2">
        <f t="shared" si="206"/>
        <v>81.48</v>
      </c>
      <c r="M1176" s="2">
        <f t="shared" si="207"/>
        <v>0.99426479560707748</v>
      </c>
      <c r="N1176">
        <f t="shared" si="208"/>
        <v>-5.5215076537775483</v>
      </c>
    </row>
    <row r="1177" spans="1:14" x14ac:dyDescent="0.3">
      <c r="A1177" s="1">
        <v>40402</v>
      </c>
      <c r="B1177">
        <v>76.150000000000006</v>
      </c>
      <c r="D1177">
        <f t="shared" si="198"/>
        <v>4</v>
      </c>
      <c r="E1177" s="1">
        <f t="shared" si="200"/>
        <v>40395</v>
      </c>
      <c r="F1177" s="1">
        <f t="shared" si="202"/>
        <v>40394</v>
      </c>
      <c r="G1177" s="1">
        <f t="shared" si="203"/>
        <v>40393</v>
      </c>
      <c r="H1177" s="1">
        <f t="shared" si="204"/>
        <v>40392</v>
      </c>
      <c r="I1177" s="2">
        <f t="shared" si="205"/>
        <v>82.01</v>
      </c>
      <c r="J1177">
        <f t="shared" si="199"/>
        <v>0</v>
      </c>
      <c r="K1177" s="2">
        <f t="shared" si="201"/>
        <v>81.95</v>
      </c>
      <c r="L1177" s="2">
        <f t="shared" si="206"/>
        <v>81.48</v>
      </c>
      <c r="M1177" s="2">
        <f t="shared" si="207"/>
        <v>0.99426479560707748</v>
      </c>
      <c r="N1177">
        <f t="shared" si="208"/>
        <v>-7.9887825538382566</v>
      </c>
    </row>
    <row r="1178" spans="1:14" x14ac:dyDescent="0.3">
      <c r="A1178" s="1">
        <v>40403</v>
      </c>
      <c r="B1178">
        <v>75.77</v>
      </c>
      <c r="D1178">
        <f t="shared" si="198"/>
        <v>5</v>
      </c>
      <c r="E1178" s="1">
        <f t="shared" si="200"/>
        <v>40396</v>
      </c>
      <c r="F1178" s="1">
        <f t="shared" si="202"/>
        <v>40395</v>
      </c>
      <c r="G1178" s="1">
        <f t="shared" si="203"/>
        <v>40394</v>
      </c>
      <c r="H1178" s="1">
        <f t="shared" si="204"/>
        <v>40393</v>
      </c>
      <c r="I1178" s="2">
        <f t="shared" si="205"/>
        <v>80.7</v>
      </c>
      <c r="J1178">
        <f t="shared" si="199"/>
        <v>0</v>
      </c>
      <c r="K1178" s="2">
        <f t="shared" si="201"/>
        <v>81.95</v>
      </c>
      <c r="L1178" s="2">
        <f t="shared" si="206"/>
        <v>81.48</v>
      </c>
      <c r="M1178" s="2">
        <f t="shared" si="207"/>
        <v>0.99426479560707748</v>
      </c>
      <c r="N1178">
        <f t="shared" si="208"/>
        <v>-6.8787853163854731</v>
      </c>
    </row>
    <row r="1179" spans="1:14" x14ac:dyDescent="0.3">
      <c r="A1179" s="1">
        <v>40406</v>
      </c>
      <c r="B1179">
        <v>75.599999999999994</v>
      </c>
      <c r="D1179">
        <f t="shared" si="198"/>
        <v>1</v>
      </c>
      <c r="E1179" s="1">
        <f t="shared" si="200"/>
        <v>40399</v>
      </c>
      <c r="F1179" s="1">
        <f t="shared" si="202"/>
        <v>40398</v>
      </c>
      <c r="G1179" s="1">
        <f t="shared" si="203"/>
        <v>40397</v>
      </c>
      <c r="H1179" s="1">
        <f t="shared" si="204"/>
        <v>40396</v>
      </c>
      <c r="I1179" s="2">
        <f t="shared" si="205"/>
        <v>81.48</v>
      </c>
      <c r="J1179">
        <f t="shared" si="199"/>
        <v>0</v>
      </c>
      <c r="K1179" s="2">
        <f t="shared" si="201"/>
        <v>81.95</v>
      </c>
      <c r="L1179" s="2">
        <f t="shared" si="206"/>
        <v>81.48</v>
      </c>
      <c r="M1179" s="2">
        <f t="shared" si="207"/>
        <v>0.99426479560707748</v>
      </c>
      <c r="N1179">
        <f t="shared" si="208"/>
        <v>-8.0653022004351556</v>
      </c>
    </row>
    <row r="1180" spans="1:14" x14ac:dyDescent="0.3">
      <c r="A1180" s="1">
        <v>40407</v>
      </c>
      <c r="B1180">
        <v>76.16</v>
      </c>
      <c r="D1180">
        <f t="shared" si="198"/>
        <v>2</v>
      </c>
      <c r="E1180" s="1">
        <f t="shared" si="200"/>
        <v>40400</v>
      </c>
      <c r="F1180" s="1">
        <f t="shared" si="202"/>
        <v>40399</v>
      </c>
      <c r="G1180" s="1">
        <f t="shared" si="203"/>
        <v>40398</v>
      </c>
      <c r="H1180" s="1">
        <f t="shared" si="204"/>
        <v>40397</v>
      </c>
      <c r="I1180" s="2">
        <f t="shared" si="205"/>
        <v>80.709999999999994</v>
      </c>
      <c r="J1180">
        <f t="shared" si="199"/>
        <v>0</v>
      </c>
      <c r="K1180" s="2">
        <f t="shared" si="201"/>
        <v>0</v>
      </c>
      <c r="L1180" s="2">
        <f t="shared" si="206"/>
        <v>0</v>
      </c>
      <c r="M1180" s="2">
        <f t="shared" si="207"/>
        <v>1</v>
      </c>
      <c r="N1180">
        <f t="shared" si="208"/>
        <v>-5.8026092853171045</v>
      </c>
    </row>
    <row r="1181" spans="1:14" x14ac:dyDescent="0.3">
      <c r="A1181" s="1">
        <v>40408</v>
      </c>
      <c r="B1181">
        <v>75.78</v>
      </c>
      <c r="D1181">
        <f t="shared" si="198"/>
        <v>3</v>
      </c>
      <c r="E1181" s="1">
        <f t="shared" si="200"/>
        <v>40401</v>
      </c>
      <c r="F1181" s="1">
        <f t="shared" si="202"/>
        <v>40400</v>
      </c>
      <c r="G1181" s="1">
        <f t="shared" si="203"/>
        <v>40399</v>
      </c>
      <c r="H1181" s="1">
        <f t="shared" si="204"/>
        <v>40398</v>
      </c>
      <c r="I1181" s="2">
        <f t="shared" si="205"/>
        <v>78.489999999999995</v>
      </c>
      <c r="J1181">
        <f t="shared" si="199"/>
        <v>0</v>
      </c>
      <c r="K1181" s="2">
        <f t="shared" si="201"/>
        <v>0</v>
      </c>
      <c r="L1181" s="2">
        <f t="shared" si="206"/>
        <v>0</v>
      </c>
      <c r="M1181" s="2">
        <f t="shared" si="207"/>
        <v>1</v>
      </c>
      <c r="N1181">
        <f t="shared" si="208"/>
        <v>-3.5136822548267501</v>
      </c>
    </row>
    <row r="1182" spans="1:14" x14ac:dyDescent="0.3">
      <c r="A1182" s="1">
        <v>40409</v>
      </c>
      <c r="B1182">
        <v>74.77</v>
      </c>
      <c r="D1182">
        <f t="shared" si="198"/>
        <v>4</v>
      </c>
      <c r="E1182" s="1">
        <f t="shared" si="200"/>
        <v>40402</v>
      </c>
      <c r="F1182" s="1">
        <f t="shared" si="202"/>
        <v>40401</v>
      </c>
      <c r="G1182" s="1">
        <f t="shared" si="203"/>
        <v>40400</v>
      </c>
      <c r="H1182" s="1">
        <f t="shared" si="204"/>
        <v>40399</v>
      </c>
      <c r="I1182" s="2">
        <f t="shared" si="205"/>
        <v>76.150000000000006</v>
      </c>
      <c r="J1182">
        <f t="shared" si="199"/>
        <v>0</v>
      </c>
      <c r="K1182" s="2">
        <f t="shared" si="201"/>
        <v>0</v>
      </c>
      <c r="L1182" s="2">
        <f t="shared" si="206"/>
        <v>0</v>
      </c>
      <c r="M1182" s="2">
        <f t="shared" si="207"/>
        <v>1</v>
      </c>
      <c r="N1182">
        <f t="shared" si="208"/>
        <v>-1.8288344329346757</v>
      </c>
    </row>
    <row r="1183" spans="1:14" x14ac:dyDescent="0.3">
      <c r="A1183" s="1">
        <v>40410</v>
      </c>
      <c r="B1183">
        <v>73.819999999999993</v>
      </c>
      <c r="D1183">
        <f t="shared" si="198"/>
        <v>5</v>
      </c>
      <c r="E1183" s="1">
        <f t="shared" si="200"/>
        <v>40403</v>
      </c>
      <c r="F1183" s="1">
        <f t="shared" si="202"/>
        <v>40402</v>
      </c>
      <c r="G1183" s="1">
        <f t="shared" si="203"/>
        <v>40401</v>
      </c>
      <c r="H1183" s="1">
        <f t="shared" si="204"/>
        <v>40400</v>
      </c>
      <c r="I1183" s="2">
        <f t="shared" si="205"/>
        <v>75.77</v>
      </c>
      <c r="J1183">
        <f t="shared" si="199"/>
        <v>0</v>
      </c>
      <c r="K1183" s="2">
        <f t="shared" si="201"/>
        <v>0</v>
      </c>
      <c r="L1183" s="2">
        <f t="shared" si="206"/>
        <v>0</v>
      </c>
      <c r="M1183" s="2">
        <f t="shared" si="207"/>
        <v>1</v>
      </c>
      <c r="N1183">
        <f t="shared" si="208"/>
        <v>-2.6072738341429496</v>
      </c>
    </row>
    <row r="1184" spans="1:14" x14ac:dyDescent="0.3">
      <c r="A1184" s="1">
        <v>40413</v>
      </c>
      <c r="B1184">
        <v>73.099999999999994</v>
      </c>
      <c r="D1184">
        <f t="shared" si="198"/>
        <v>1</v>
      </c>
      <c r="E1184" s="1">
        <f t="shared" si="200"/>
        <v>40406</v>
      </c>
      <c r="F1184" s="1">
        <f t="shared" si="202"/>
        <v>40405</v>
      </c>
      <c r="G1184" s="1">
        <f t="shared" si="203"/>
        <v>40404</v>
      </c>
      <c r="H1184" s="1">
        <f t="shared" si="204"/>
        <v>40403</v>
      </c>
      <c r="I1184" s="2">
        <f t="shared" si="205"/>
        <v>75.599999999999994</v>
      </c>
      <c r="J1184">
        <f t="shared" si="199"/>
        <v>0</v>
      </c>
      <c r="K1184" s="2">
        <f t="shared" si="201"/>
        <v>0</v>
      </c>
      <c r="L1184" s="2">
        <f t="shared" si="206"/>
        <v>0</v>
      </c>
      <c r="M1184" s="2">
        <f t="shared" si="207"/>
        <v>1</v>
      </c>
      <c r="N1184">
        <f t="shared" si="208"/>
        <v>-3.362791642975445</v>
      </c>
    </row>
    <row r="1185" spans="1:14" x14ac:dyDescent="0.3">
      <c r="A1185" s="1">
        <v>40414</v>
      </c>
      <c r="B1185">
        <v>71.63</v>
      </c>
      <c r="D1185">
        <f t="shared" si="198"/>
        <v>2</v>
      </c>
      <c r="E1185" s="1">
        <f t="shared" si="200"/>
        <v>40407</v>
      </c>
      <c r="F1185" s="1">
        <f t="shared" si="202"/>
        <v>40406</v>
      </c>
      <c r="G1185" s="1">
        <f t="shared" si="203"/>
        <v>40405</v>
      </c>
      <c r="H1185" s="1">
        <f t="shared" si="204"/>
        <v>40404</v>
      </c>
      <c r="I1185" s="2">
        <f t="shared" si="205"/>
        <v>76.16</v>
      </c>
      <c r="J1185">
        <f t="shared" si="199"/>
        <v>0</v>
      </c>
      <c r="K1185" s="2">
        <f t="shared" si="201"/>
        <v>0</v>
      </c>
      <c r="L1185" s="2">
        <f t="shared" si="206"/>
        <v>0</v>
      </c>
      <c r="M1185" s="2">
        <f t="shared" si="207"/>
        <v>1</v>
      </c>
      <c r="N1185">
        <f t="shared" si="208"/>
        <v>-6.1322409856750086</v>
      </c>
    </row>
    <row r="1186" spans="1:14" x14ac:dyDescent="0.3">
      <c r="A1186" s="1">
        <v>40415</v>
      </c>
      <c r="B1186">
        <v>72.52</v>
      </c>
      <c r="D1186">
        <f t="shared" si="198"/>
        <v>3</v>
      </c>
      <c r="E1186" s="1">
        <f t="shared" si="200"/>
        <v>40408</v>
      </c>
      <c r="F1186" s="1">
        <f t="shared" si="202"/>
        <v>40407</v>
      </c>
      <c r="G1186" s="1">
        <f t="shared" si="203"/>
        <v>40406</v>
      </c>
      <c r="H1186" s="1">
        <f t="shared" si="204"/>
        <v>40405</v>
      </c>
      <c r="I1186" s="2">
        <f t="shared" si="205"/>
        <v>75.78</v>
      </c>
      <c r="J1186">
        <f t="shared" si="199"/>
        <v>0</v>
      </c>
      <c r="K1186" s="2">
        <f t="shared" si="201"/>
        <v>0</v>
      </c>
      <c r="L1186" s="2">
        <f t="shared" si="206"/>
        <v>0</v>
      </c>
      <c r="M1186" s="2">
        <f t="shared" si="207"/>
        <v>1</v>
      </c>
      <c r="N1186">
        <f t="shared" si="208"/>
        <v>-4.3972019703804524</v>
      </c>
    </row>
    <row r="1187" spans="1:14" x14ac:dyDescent="0.3">
      <c r="A1187" s="1">
        <v>40416</v>
      </c>
      <c r="B1187">
        <v>73.36</v>
      </c>
      <c r="D1187">
        <f t="shared" si="198"/>
        <v>4</v>
      </c>
      <c r="E1187" s="1">
        <f t="shared" si="200"/>
        <v>40409</v>
      </c>
      <c r="F1187" s="1">
        <f t="shared" si="202"/>
        <v>40408</v>
      </c>
      <c r="G1187" s="1">
        <f t="shared" si="203"/>
        <v>40407</v>
      </c>
      <c r="H1187" s="1">
        <f t="shared" si="204"/>
        <v>40406</v>
      </c>
      <c r="I1187" s="2">
        <f t="shared" si="205"/>
        <v>74.77</v>
      </c>
      <c r="J1187">
        <f t="shared" si="199"/>
        <v>0</v>
      </c>
      <c r="K1187" s="2">
        <f t="shared" si="201"/>
        <v>0</v>
      </c>
      <c r="L1187" s="2">
        <f t="shared" si="206"/>
        <v>0</v>
      </c>
      <c r="M1187" s="2">
        <f t="shared" si="207"/>
        <v>1</v>
      </c>
      <c r="N1187">
        <f t="shared" si="208"/>
        <v>-1.9037907063614758</v>
      </c>
    </row>
    <row r="1188" spans="1:14" x14ac:dyDescent="0.3">
      <c r="A1188" s="1">
        <v>40417</v>
      </c>
      <c r="B1188">
        <v>75.17</v>
      </c>
      <c r="D1188">
        <f t="shared" si="198"/>
        <v>5</v>
      </c>
      <c r="E1188" s="1">
        <f t="shared" si="200"/>
        <v>40410</v>
      </c>
      <c r="F1188" s="1">
        <f t="shared" si="202"/>
        <v>40409</v>
      </c>
      <c r="G1188" s="1">
        <f t="shared" si="203"/>
        <v>40408</v>
      </c>
      <c r="H1188" s="1">
        <f t="shared" si="204"/>
        <v>40407</v>
      </c>
      <c r="I1188" s="2">
        <f t="shared" si="205"/>
        <v>73.819999999999993</v>
      </c>
      <c r="J1188">
        <f t="shared" si="199"/>
        <v>0</v>
      </c>
      <c r="K1188" s="2">
        <f t="shared" si="201"/>
        <v>0</v>
      </c>
      <c r="L1188" s="2">
        <f t="shared" si="206"/>
        <v>0</v>
      </c>
      <c r="M1188" s="2">
        <f t="shared" si="207"/>
        <v>1</v>
      </c>
      <c r="N1188">
        <f t="shared" si="208"/>
        <v>1.8122517587525155</v>
      </c>
    </row>
    <row r="1189" spans="1:14" x14ac:dyDescent="0.3">
      <c r="A1189" s="1">
        <v>40420</v>
      </c>
      <c r="B1189">
        <v>74.7</v>
      </c>
      <c r="D1189">
        <f t="shared" si="198"/>
        <v>1</v>
      </c>
      <c r="E1189" s="1">
        <f t="shared" si="200"/>
        <v>40413</v>
      </c>
      <c r="F1189" s="1">
        <f t="shared" si="202"/>
        <v>40412</v>
      </c>
      <c r="G1189" s="1">
        <f t="shared" si="203"/>
        <v>40411</v>
      </c>
      <c r="H1189" s="1">
        <f t="shared" si="204"/>
        <v>40410</v>
      </c>
      <c r="I1189" s="2">
        <f t="shared" si="205"/>
        <v>73.099999999999994</v>
      </c>
      <c r="J1189">
        <f t="shared" si="199"/>
        <v>0</v>
      </c>
      <c r="K1189" s="2">
        <f t="shared" si="201"/>
        <v>0</v>
      </c>
      <c r="L1189" s="2">
        <f t="shared" si="206"/>
        <v>0</v>
      </c>
      <c r="M1189" s="2">
        <f t="shared" si="207"/>
        <v>1</v>
      </c>
      <c r="N1189">
        <f t="shared" si="208"/>
        <v>2.165172538303902</v>
      </c>
    </row>
    <row r="1190" spans="1:14" x14ac:dyDescent="0.3">
      <c r="A1190" s="1">
        <v>40421</v>
      </c>
      <c r="B1190">
        <v>71.92</v>
      </c>
      <c r="D1190">
        <f t="shared" si="198"/>
        <v>2</v>
      </c>
      <c r="E1190" s="1">
        <f t="shared" si="200"/>
        <v>40414</v>
      </c>
      <c r="F1190" s="1">
        <f t="shared" si="202"/>
        <v>40413</v>
      </c>
      <c r="G1190" s="1">
        <f t="shared" si="203"/>
        <v>40412</v>
      </c>
      <c r="H1190" s="1">
        <f t="shared" si="204"/>
        <v>40411</v>
      </c>
      <c r="I1190" s="2">
        <f t="shared" si="205"/>
        <v>71.63</v>
      </c>
      <c r="J1190">
        <f t="shared" si="199"/>
        <v>0</v>
      </c>
      <c r="K1190" s="2">
        <f t="shared" si="201"/>
        <v>0</v>
      </c>
      <c r="L1190" s="2">
        <f t="shared" si="206"/>
        <v>0</v>
      </c>
      <c r="M1190" s="2">
        <f t="shared" si="207"/>
        <v>1</v>
      </c>
      <c r="N1190">
        <f t="shared" si="208"/>
        <v>0.40404095370051268</v>
      </c>
    </row>
    <row r="1191" spans="1:14" x14ac:dyDescent="0.3">
      <c r="A1191" s="1">
        <v>40422</v>
      </c>
      <c r="B1191">
        <v>73.91</v>
      </c>
      <c r="D1191">
        <f t="shared" si="198"/>
        <v>3</v>
      </c>
      <c r="E1191" s="1">
        <f t="shared" si="200"/>
        <v>40415</v>
      </c>
      <c r="F1191" s="1">
        <f t="shared" si="202"/>
        <v>40414</v>
      </c>
      <c r="G1191" s="1">
        <f t="shared" si="203"/>
        <v>40413</v>
      </c>
      <c r="H1191" s="1">
        <f t="shared" si="204"/>
        <v>40412</v>
      </c>
      <c r="I1191" s="2">
        <f t="shared" si="205"/>
        <v>72.52</v>
      </c>
      <c r="J1191">
        <f t="shared" si="199"/>
        <v>0</v>
      </c>
      <c r="K1191" s="2">
        <f t="shared" si="201"/>
        <v>0</v>
      </c>
      <c r="L1191" s="2">
        <f t="shared" si="206"/>
        <v>0</v>
      </c>
      <c r="M1191" s="2">
        <f t="shared" si="207"/>
        <v>1</v>
      </c>
      <c r="N1191">
        <f t="shared" si="208"/>
        <v>1.8985750910145143</v>
      </c>
    </row>
    <row r="1192" spans="1:14" x14ac:dyDescent="0.3">
      <c r="A1192" s="1">
        <v>40423</v>
      </c>
      <c r="B1192">
        <v>75.02</v>
      </c>
      <c r="D1192">
        <f t="shared" si="198"/>
        <v>4</v>
      </c>
      <c r="E1192" s="1">
        <f t="shared" si="200"/>
        <v>40416</v>
      </c>
      <c r="F1192" s="1">
        <f t="shared" si="202"/>
        <v>40415</v>
      </c>
      <c r="G1192" s="1">
        <f t="shared" si="203"/>
        <v>40414</v>
      </c>
      <c r="H1192" s="1">
        <f t="shared" si="204"/>
        <v>40413</v>
      </c>
      <c r="I1192" s="2">
        <f t="shared" si="205"/>
        <v>73.36</v>
      </c>
      <c r="J1192">
        <f t="shared" si="199"/>
        <v>0</v>
      </c>
      <c r="K1192" s="2">
        <f t="shared" si="201"/>
        <v>0</v>
      </c>
      <c r="L1192" s="2">
        <f t="shared" si="206"/>
        <v>0</v>
      </c>
      <c r="M1192" s="2">
        <f t="shared" si="207"/>
        <v>1</v>
      </c>
      <c r="N1192">
        <f t="shared" si="208"/>
        <v>2.2375916705531909</v>
      </c>
    </row>
    <row r="1193" spans="1:14" x14ac:dyDescent="0.3">
      <c r="A1193" s="1">
        <v>40424</v>
      </c>
      <c r="B1193">
        <v>74.599999999999994</v>
      </c>
      <c r="D1193">
        <f t="shared" si="198"/>
        <v>5</v>
      </c>
      <c r="E1193" s="1">
        <f t="shared" si="200"/>
        <v>40417</v>
      </c>
      <c r="F1193" s="1">
        <f t="shared" si="202"/>
        <v>40416</v>
      </c>
      <c r="G1193" s="1">
        <f t="shared" si="203"/>
        <v>40415</v>
      </c>
      <c r="H1193" s="1">
        <f t="shared" si="204"/>
        <v>40414</v>
      </c>
      <c r="I1193" s="2">
        <f t="shared" si="205"/>
        <v>75.17</v>
      </c>
      <c r="J1193">
        <f t="shared" si="199"/>
        <v>0</v>
      </c>
      <c r="K1193" s="2">
        <f t="shared" si="201"/>
        <v>0</v>
      </c>
      <c r="L1193" s="2">
        <f t="shared" si="206"/>
        <v>0</v>
      </c>
      <c r="M1193" s="2">
        <f t="shared" si="207"/>
        <v>1</v>
      </c>
      <c r="N1193">
        <f t="shared" si="208"/>
        <v>-0.76117079796623921</v>
      </c>
    </row>
    <row r="1194" spans="1:14" x14ac:dyDescent="0.3">
      <c r="A1194" s="1">
        <v>40428</v>
      </c>
      <c r="B1194">
        <v>74.09</v>
      </c>
      <c r="D1194">
        <f t="shared" si="198"/>
        <v>2</v>
      </c>
      <c r="E1194" s="1">
        <f t="shared" si="200"/>
        <v>40421</v>
      </c>
      <c r="F1194" s="1">
        <f t="shared" si="202"/>
        <v>40420</v>
      </c>
      <c r="G1194" s="1">
        <f t="shared" si="203"/>
        <v>40419</v>
      </c>
      <c r="H1194" s="1">
        <f t="shared" si="204"/>
        <v>40418</v>
      </c>
      <c r="I1194" s="2">
        <f t="shared" si="205"/>
        <v>71.92</v>
      </c>
      <c r="J1194">
        <f t="shared" si="199"/>
        <v>0</v>
      </c>
      <c r="K1194" s="2">
        <f t="shared" si="201"/>
        <v>0</v>
      </c>
      <c r="L1194" s="2">
        <f t="shared" si="206"/>
        <v>0</v>
      </c>
      <c r="M1194" s="2">
        <f t="shared" si="207"/>
        <v>1</v>
      </c>
      <c r="N1194">
        <f t="shared" si="208"/>
        <v>2.972618026520069</v>
      </c>
    </row>
    <row r="1195" spans="1:14" x14ac:dyDescent="0.3">
      <c r="A1195" s="1">
        <v>40429</v>
      </c>
      <c r="B1195">
        <v>74.67</v>
      </c>
      <c r="D1195">
        <f t="shared" si="198"/>
        <v>3</v>
      </c>
      <c r="E1195" s="1">
        <f t="shared" si="200"/>
        <v>40422</v>
      </c>
      <c r="F1195" s="1">
        <f t="shared" si="202"/>
        <v>40421</v>
      </c>
      <c r="G1195" s="1">
        <f t="shared" si="203"/>
        <v>40420</v>
      </c>
      <c r="H1195" s="1">
        <f t="shared" si="204"/>
        <v>40419</v>
      </c>
      <c r="I1195" s="2">
        <f t="shared" si="205"/>
        <v>73.91</v>
      </c>
      <c r="J1195">
        <f t="shared" si="199"/>
        <v>0</v>
      </c>
      <c r="K1195" s="2">
        <f t="shared" si="201"/>
        <v>0</v>
      </c>
      <c r="L1195" s="2">
        <f t="shared" si="206"/>
        <v>0</v>
      </c>
      <c r="M1195" s="2">
        <f t="shared" si="207"/>
        <v>1</v>
      </c>
      <c r="N1195">
        <f t="shared" si="208"/>
        <v>1.0230268250815042</v>
      </c>
    </row>
    <row r="1196" spans="1:14" x14ac:dyDescent="0.3">
      <c r="A1196" s="1">
        <v>40430</v>
      </c>
      <c r="B1196">
        <v>74.25</v>
      </c>
      <c r="C1196">
        <v>75.790000000000006</v>
      </c>
      <c r="D1196">
        <f t="shared" si="198"/>
        <v>4</v>
      </c>
      <c r="E1196" s="1">
        <f t="shared" si="200"/>
        <v>40423</v>
      </c>
      <c r="F1196" s="1">
        <f t="shared" si="202"/>
        <v>40422</v>
      </c>
      <c r="G1196" s="1">
        <f t="shared" si="203"/>
        <v>40421</v>
      </c>
      <c r="H1196" s="1">
        <f t="shared" si="204"/>
        <v>40420</v>
      </c>
      <c r="I1196" s="2">
        <f t="shared" si="205"/>
        <v>75.02</v>
      </c>
      <c r="J1196">
        <f t="shared" si="199"/>
        <v>0</v>
      </c>
      <c r="K1196" s="2">
        <f t="shared" si="201"/>
        <v>0</v>
      </c>
      <c r="L1196" s="2">
        <f t="shared" si="206"/>
        <v>0</v>
      </c>
      <c r="M1196" s="2">
        <f t="shared" si="207"/>
        <v>1</v>
      </c>
      <c r="N1196">
        <f t="shared" si="208"/>
        <v>-1.0316966970932266</v>
      </c>
    </row>
    <row r="1197" spans="1:14" x14ac:dyDescent="0.3">
      <c r="A1197" s="1">
        <v>40431</v>
      </c>
      <c r="B1197">
        <v>77.37</v>
      </c>
      <c r="D1197">
        <f t="shared" si="198"/>
        <v>5</v>
      </c>
      <c r="E1197" s="1">
        <f t="shared" si="200"/>
        <v>40424</v>
      </c>
      <c r="F1197" s="1">
        <f t="shared" si="202"/>
        <v>40423</v>
      </c>
      <c r="G1197" s="1">
        <f t="shared" si="203"/>
        <v>40422</v>
      </c>
      <c r="H1197" s="1">
        <f t="shared" si="204"/>
        <v>40421</v>
      </c>
      <c r="I1197" s="2">
        <f t="shared" si="205"/>
        <v>74.599999999999994</v>
      </c>
      <c r="J1197">
        <f t="shared" si="199"/>
        <v>75.790000000000006</v>
      </c>
      <c r="K1197" s="2">
        <f t="shared" si="201"/>
        <v>75.790000000000006</v>
      </c>
      <c r="L1197" s="2">
        <f t="shared" si="206"/>
        <v>74.25</v>
      </c>
      <c r="M1197" s="2">
        <f t="shared" si="207"/>
        <v>0.97968069666182866</v>
      </c>
      <c r="N1197">
        <f t="shared" si="208"/>
        <v>1.5930021210519241</v>
      </c>
    </row>
    <row r="1198" spans="1:14" x14ac:dyDescent="0.3">
      <c r="A1198" s="1">
        <v>40434</v>
      </c>
      <c r="B1198">
        <v>78.03</v>
      </c>
      <c r="D1198">
        <f t="shared" si="198"/>
        <v>1</v>
      </c>
      <c r="E1198" s="1">
        <f t="shared" si="200"/>
        <v>40427</v>
      </c>
      <c r="F1198" s="1">
        <f t="shared" si="202"/>
        <v>40426</v>
      </c>
      <c r="G1198" s="1">
        <f t="shared" si="203"/>
        <v>40425</v>
      </c>
      <c r="H1198" s="1">
        <f t="shared" si="204"/>
        <v>40424</v>
      </c>
      <c r="I1198" s="2">
        <f t="shared" si="205"/>
        <v>74.599999999999994</v>
      </c>
      <c r="J1198">
        <f t="shared" si="199"/>
        <v>0</v>
      </c>
      <c r="K1198" s="2">
        <f t="shared" si="201"/>
        <v>75.790000000000006</v>
      </c>
      <c r="L1198" s="2">
        <f t="shared" si="206"/>
        <v>74.25</v>
      </c>
      <c r="M1198" s="2">
        <f t="shared" si="207"/>
        <v>0.97968069666182866</v>
      </c>
      <c r="N1198">
        <f t="shared" si="208"/>
        <v>2.4424280777825902</v>
      </c>
    </row>
    <row r="1199" spans="1:14" x14ac:dyDescent="0.3">
      <c r="A1199" s="1">
        <v>40435</v>
      </c>
      <c r="B1199">
        <v>77.83</v>
      </c>
      <c r="D1199">
        <f t="shared" si="198"/>
        <v>2</v>
      </c>
      <c r="E1199" s="1">
        <f t="shared" si="200"/>
        <v>40428</v>
      </c>
      <c r="F1199" s="1">
        <f t="shared" si="202"/>
        <v>40427</v>
      </c>
      <c r="G1199" s="1">
        <f t="shared" si="203"/>
        <v>40426</v>
      </c>
      <c r="H1199" s="1">
        <f t="shared" si="204"/>
        <v>40425</v>
      </c>
      <c r="I1199" s="2">
        <f t="shared" si="205"/>
        <v>74.09</v>
      </c>
      <c r="J1199">
        <f t="shared" si="199"/>
        <v>0</v>
      </c>
      <c r="K1199" s="2">
        <f t="shared" si="201"/>
        <v>75.790000000000006</v>
      </c>
      <c r="L1199" s="2">
        <f t="shared" si="206"/>
        <v>74.25</v>
      </c>
      <c r="M1199" s="2">
        <f t="shared" si="207"/>
        <v>0.97968069666182866</v>
      </c>
      <c r="N1199">
        <f t="shared" si="208"/>
        <v>2.8717810401602475</v>
      </c>
    </row>
    <row r="1200" spans="1:14" x14ac:dyDescent="0.3">
      <c r="A1200" s="1">
        <v>40436</v>
      </c>
      <c r="B1200">
        <v>77.12</v>
      </c>
      <c r="D1200">
        <f t="shared" si="198"/>
        <v>3</v>
      </c>
      <c r="E1200" s="1">
        <f t="shared" si="200"/>
        <v>40429</v>
      </c>
      <c r="F1200" s="1">
        <f t="shared" si="202"/>
        <v>40428</v>
      </c>
      <c r="G1200" s="1">
        <f t="shared" si="203"/>
        <v>40427</v>
      </c>
      <c r="H1200" s="1">
        <f t="shared" si="204"/>
        <v>40426</v>
      </c>
      <c r="I1200" s="2">
        <f t="shared" si="205"/>
        <v>74.67</v>
      </c>
      <c r="J1200">
        <f t="shared" si="199"/>
        <v>0</v>
      </c>
      <c r="K1200" s="2">
        <f t="shared" si="201"/>
        <v>75.790000000000006</v>
      </c>
      <c r="L1200" s="2">
        <f t="shared" si="206"/>
        <v>74.25</v>
      </c>
      <c r="M1200" s="2">
        <f t="shared" si="207"/>
        <v>0.97968069666182866</v>
      </c>
      <c r="N1200">
        <f t="shared" si="208"/>
        <v>1.1755665113550944</v>
      </c>
    </row>
    <row r="1201" spans="1:14" x14ac:dyDescent="0.3">
      <c r="A1201" s="1">
        <v>40437</v>
      </c>
      <c r="B1201">
        <v>75.739999999999995</v>
      </c>
      <c r="D1201">
        <f t="shared" si="198"/>
        <v>4</v>
      </c>
      <c r="E1201" s="1">
        <f t="shared" si="200"/>
        <v>40430</v>
      </c>
      <c r="F1201" s="1">
        <f t="shared" si="202"/>
        <v>40429</v>
      </c>
      <c r="G1201" s="1">
        <f t="shared" si="203"/>
        <v>40428</v>
      </c>
      <c r="H1201" s="1">
        <f t="shared" si="204"/>
        <v>40427</v>
      </c>
      <c r="I1201" s="2">
        <f t="shared" si="205"/>
        <v>74.25</v>
      </c>
      <c r="J1201">
        <f t="shared" si="199"/>
        <v>0</v>
      </c>
      <c r="K1201" s="2">
        <f t="shared" si="201"/>
        <v>75.790000000000006</v>
      </c>
      <c r="L1201" s="2">
        <f t="shared" si="206"/>
        <v>74.25</v>
      </c>
      <c r="M1201" s="2">
        <f t="shared" si="207"/>
        <v>0.97968069666182866</v>
      </c>
      <c r="N1201">
        <f t="shared" si="208"/>
        <v>-6.5993535028908368E-2</v>
      </c>
    </row>
    <row r="1202" spans="1:14" x14ac:dyDescent="0.3">
      <c r="A1202" s="1">
        <v>40438</v>
      </c>
      <c r="B1202">
        <v>74.92</v>
      </c>
      <c r="D1202">
        <f t="shared" si="198"/>
        <v>5</v>
      </c>
      <c r="E1202" s="1">
        <f t="shared" si="200"/>
        <v>40431</v>
      </c>
      <c r="F1202" s="1">
        <f t="shared" si="202"/>
        <v>40430</v>
      </c>
      <c r="G1202" s="1">
        <f t="shared" si="203"/>
        <v>40429</v>
      </c>
      <c r="H1202" s="1">
        <f t="shared" si="204"/>
        <v>40428</v>
      </c>
      <c r="I1202" s="2">
        <f t="shared" si="205"/>
        <v>77.37</v>
      </c>
      <c r="J1202">
        <f t="shared" si="199"/>
        <v>0</v>
      </c>
      <c r="K1202" s="2">
        <f t="shared" si="201"/>
        <v>0</v>
      </c>
      <c r="L1202" s="2">
        <f t="shared" si="206"/>
        <v>0</v>
      </c>
      <c r="M1202" s="2">
        <f t="shared" si="207"/>
        <v>1</v>
      </c>
      <c r="N1202">
        <f t="shared" si="208"/>
        <v>-3.2178230985475418</v>
      </c>
    </row>
    <row r="1203" spans="1:14" x14ac:dyDescent="0.3">
      <c r="A1203" s="1">
        <v>40441</v>
      </c>
      <c r="B1203">
        <v>76.19</v>
      </c>
      <c r="D1203">
        <f t="shared" si="198"/>
        <v>1</v>
      </c>
      <c r="E1203" s="1">
        <f t="shared" si="200"/>
        <v>40434</v>
      </c>
      <c r="F1203" s="1">
        <f t="shared" si="202"/>
        <v>40433</v>
      </c>
      <c r="G1203" s="1">
        <f t="shared" si="203"/>
        <v>40432</v>
      </c>
      <c r="H1203" s="1">
        <f t="shared" si="204"/>
        <v>40431</v>
      </c>
      <c r="I1203" s="2">
        <f t="shared" si="205"/>
        <v>78.03</v>
      </c>
      <c r="J1203">
        <f t="shared" si="199"/>
        <v>0</v>
      </c>
      <c r="K1203" s="2">
        <f t="shared" si="201"/>
        <v>0</v>
      </c>
      <c r="L1203" s="2">
        <f t="shared" si="206"/>
        <v>0</v>
      </c>
      <c r="M1203" s="2">
        <f t="shared" si="207"/>
        <v>1</v>
      </c>
      <c r="N1203">
        <f t="shared" si="208"/>
        <v>-2.3863147643751672</v>
      </c>
    </row>
    <row r="1204" spans="1:14" x14ac:dyDescent="0.3">
      <c r="A1204" s="1">
        <v>40442</v>
      </c>
      <c r="B1204">
        <v>74.97</v>
      </c>
      <c r="D1204">
        <f t="shared" si="198"/>
        <v>2</v>
      </c>
      <c r="E1204" s="1">
        <f t="shared" si="200"/>
        <v>40435</v>
      </c>
      <c r="F1204" s="1">
        <f t="shared" si="202"/>
        <v>40434</v>
      </c>
      <c r="G1204" s="1">
        <f t="shared" si="203"/>
        <v>40433</v>
      </c>
      <c r="H1204" s="1">
        <f t="shared" si="204"/>
        <v>40432</v>
      </c>
      <c r="I1204" s="2">
        <f t="shared" si="205"/>
        <v>77.83</v>
      </c>
      <c r="J1204">
        <f t="shared" si="199"/>
        <v>0</v>
      </c>
      <c r="K1204" s="2">
        <f t="shared" si="201"/>
        <v>0</v>
      </c>
      <c r="L1204" s="2">
        <f t="shared" si="206"/>
        <v>0</v>
      </c>
      <c r="M1204" s="2">
        <f t="shared" si="207"/>
        <v>1</v>
      </c>
      <c r="N1204">
        <f t="shared" si="208"/>
        <v>-3.7438927456326057</v>
      </c>
    </row>
    <row r="1205" spans="1:14" x14ac:dyDescent="0.3">
      <c r="A1205" s="1">
        <v>40443</v>
      </c>
      <c r="B1205">
        <v>74.709999999999994</v>
      </c>
      <c r="D1205">
        <f t="shared" si="198"/>
        <v>3</v>
      </c>
      <c r="E1205" s="1">
        <f t="shared" si="200"/>
        <v>40436</v>
      </c>
      <c r="F1205" s="1">
        <f t="shared" si="202"/>
        <v>40435</v>
      </c>
      <c r="G1205" s="1">
        <f t="shared" si="203"/>
        <v>40434</v>
      </c>
      <c r="H1205" s="1">
        <f t="shared" si="204"/>
        <v>40433</v>
      </c>
      <c r="I1205" s="2">
        <f t="shared" si="205"/>
        <v>77.12</v>
      </c>
      <c r="J1205">
        <f t="shared" si="199"/>
        <v>0</v>
      </c>
      <c r="K1205" s="2">
        <f t="shared" si="201"/>
        <v>0</v>
      </c>
      <c r="L1205" s="2">
        <f t="shared" si="206"/>
        <v>0</v>
      </c>
      <c r="M1205" s="2">
        <f t="shared" si="207"/>
        <v>1</v>
      </c>
      <c r="N1205">
        <f t="shared" si="208"/>
        <v>-3.1748698314580417</v>
      </c>
    </row>
    <row r="1206" spans="1:14" x14ac:dyDescent="0.3">
      <c r="A1206" s="1">
        <v>40444</v>
      </c>
      <c r="B1206">
        <v>75.180000000000007</v>
      </c>
      <c r="D1206">
        <f t="shared" si="198"/>
        <v>4</v>
      </c>
      <c r="E1206" s="1">
        <f t="shared" si="200"/>
        <v>40437</v>
      </c>
      <c r="F1206" s="1">
        <f t="shared" si="202"/>
        <v>40436</v>
      </c>
      <c r="G1206" s="1">
        <f t="shared" si="203"/>
        <v>40435</v>
      </c>
      <c r="H1206" s="1">
        <f t="shared" si="204"/>
        <v>40434</v>
      </c>
      <c r="I1206" s="2">
        <f t="shared" si="205"/>
        <v>75.739999999999995</v>
      </c>
      <c r="J1206">
        <f t="shared" si="199"/>
        <v>0</v>
      </c>
      <c r="K1206" s="2">
        <f t="shared" si="201"/>
        <v>0</v>
      </c>
      <c r="L1206" s="2">
        <f t="shared" si="206"/>
        <v>0</v>
      </c>
      <c r="M1206" s="2">
        <f t="shared" si="207"/>
        <v>1</v>
      </c>
      <c r="N1206">
        <f t="shared" si="208"/>
        <v>-0.74211843376167042</v>
      </c>
    </row>
    <row r="1207" spans="1:14" x14ac:dyDescent="0.3">
      <c r="A1207" s="1">
        <v>40445</v>
      </c>
      <c r="B1207">
        <v>76.489999999999995</v>
      </c>
      <c r="D1207">
        <f t="shared" si="198"/>
        <v>5</v>
      </c>
      <c r="E1207" s="1">
        <f t="shared" si="200"/>
        <v>40438</v>
      </c>
      <c r="F1207" s="1">
        <f t="shared" si="202"/>
        <v>40437</v>
      </c>
      <c r="G1207" s="1">
        <f t="shared" si="203"/>
        <v>40436</v>
      </c>
      <c r="H1207" s="1">
        <f t="shared" si="204"/>
        <v>40435</v>
      </c>
      <c r="I1207" s="2">
        <f t="shared" si="205"/>
        <v>74.92</v>
      </c>
      <c r="J1207">
        <f t="shared" si="199"/>
        <v>0</v>
      </c>
      <c r="K1207" s="2">
        <f t="shared" si="201"/>
        <v>0</v>
      </c>
      <c r="L1207" s="2">
        <f t="shared" si="206"/>
        <v>0</v>
      </c>
      <c r="M1207" s="2">
        <f t="shared" si="207"/>
        <v>1</v>
      </c>
      <c r="N1207">
        <f t="shared" si="208"/>
        <v>2.0739135757886844</v>
      </c>
    </row>
    <row r="1208" spans="1:14" x14ac:dyDescent="0.3">
      <c r="A1208" s="1">
        <v>40448</v>
      </c>
      <c r="B1208">
        <v>76.52</v>
      </c>
      <c r="D1208">
        <f t="shared" si="198"/>
        <v>1</v>
      </c>
      <c r="E1208" s="1">
        <f t="shared" si="200"/>
        <v>40441</v>
      </c>
      <c r="F1208" s="1">
        <f t="shared" si="202"/>
        <v>40440</v>
      </c>
      <c r="G1208" s="1">
        <f t="shared" si="203"/>
        <v>40439</v>
      </c>
      <c r="H1208" s="1">
        <f t="shared" si="204"/>
        <v>40438</v>
      </c>
      <c r="I1208" s="2">
        <f t="shared" si="205"/>
        <v>76.19</v>
      </c>
      <c r="J1208">
        <f t="shared" si="199"/>
        <v>0</v>
      </c>
      <c r="K1208" s="2">
        <f t="shared" si="201"/>
        <v>0</v>
      </c>
      <c r="L1208" s="2">
        <f t="shared" si="206"/>
        <v>0</v>
      </c>
      <c r="M1208" s="2">
        <f t="shared" si="207"/>
        <v>1</v>
      </c>
      <c r="N1208">
        <f t="shared" si="208"/>
        <v>0.43219240871339115</v>
      </c>
    </row>
    <row r="1209" spans="1:14" x14ac:dyDescent="0.3">
      <c r="A1209" s="1">
        <v>40449</v>
      </c>
      <c r="B1209">
        <v>76.180000000000007</v>
      </c>
      <c r="D1209">
        <f t="shared" si="198"/>
        <v>2</v>
      </c>
      <c r="E1209" s="1">
        <f t="shared" si="200"/>
        <v>40442</v>
      </c>
      <c r="F1209" s="1">
        <f t="shared" si="202"/>
        <v>40441</v>
      </c>
      <c r="G1209" s="1">
        <f t="shared" si="203"/>
        <v>40440</v>
      </c>
      <c r="H1209" s="1">
        <f t="shared" si="204"/>
        <v>40439</v>
      </c>
      <c r="I1209" s="2">
        <f t="shared" si="205"/>
        <v>74.97</v>
      </c>
      <c r="J1209">
        <f t="shared" si="199"/>
        <v>0</v>
      </c>
      <c r="K1209" s="2">
        <f t="shared" si="201"/>
        <v>0</v>
      </c>
      <c r="L1209" s="2">
        <f t="shared" si="206"/>
        <v>0</v>
      </c>
      <c r="M1209" s="2">
        <f t="shared" si="207"/>
        <v>1</v>
      </c>
      <c r="N1209">
        <f t="shared" si="208"/>
        <v>1.6010927535487471</v>
      </c>
    </row>
    <row r="1210" spans="1:14" x14ac:dyDescent="0.3">
      <c r="A1210" s="1">
        <v>40450</v>
      </c>
      <c r="B1210">
        <v>77.86</v>
      </c>
      <c r="D1210">
        <f t="shared" si="198"/>
        <v>3</v>
      </c>
      <c r="E1210" s="1">
        <f t="shared" si="200"/>
        <v>40443</v>
      </c>
      <c r="F1210" s="1">
        <f t="shared" si="202"/>
        <v>40442</v>
      </c>
      <c r="G1210" s="1">
        <f t="shared" si="203"/>
        <v>40441</v>
      </c>
      <c r="H1210" s="1">
        <f t="shared" si="204"/>
        <v>40440</v>
      </c>
      <c r="I1210" s="2">
        <f t="shared" si="205"/>
        <v>74.709999999999994</v>
      </c>
      <c r="J1210">
        <f t="shared" si="199"/>
        <v>0</v>
      </c>
      <c r="K1210" s="2">
        <f t="shared" si="201"/>
        <v>0</v>
      </c>
      <c r="L1210" s="2">
        <f t="shared" si="206"/>
        <v>0</v>
      </c>
      <c r="M1210" s="2">
        <f t="shared" si="207"/>
        <v>1</v>
      </c>
      <c r="N1210">
        <f t="shared" si="208"/>
        <v>4.1298390194599781</v>
      </c>
    </row>
    <row r="1211" spans="1:14" x14ac:dyDescent="0.3">
      <c r="A1211" s="1">
        <v>40451</v>
      </c>
      <c r="B1211">
        <v>79.97</v>
      </c>
      <c r="D1211">
        <f t="shared" si="198"/>
        <v>4</v>
      </c>
      <c r="E1211" s="1">
        <f t="shared" si="200"/>
        <v>40444</v>
      </c>
      <c r="F1211" s="1">
        <f t="shared" si="202"/>
        <v>40443</v>
      </c>
      <c r="G1211" s="1">
        <f t="shared" si="203"/>
        <v>40442</v>
      </c>
      <c r="H1211" s="1">
        <f t="shared" si="204"/>
        <v>40441</v>
      </c>
      <c r="I1211" s="2">
        <f t="shared" si="205"/>
        <v>75.180000000000007</v>
      </c>
      <c r="J1211">
        <f t="shared" si="199"/>
        <v>0</v>
      </c>
      <c r="K1211" s="2">
        <f t="shared" si="201"/>
        <v>0</v>
      </c>
      <c r="L1211" s="2">
        <f t="shared" si="206"/>
        <v>0</v>
      </c>
      <c r="M1211" s="2">
        <f t="shared" si="207"/>
        <v>1</v>
      </c>
      <c r="N1211">
        <f t="shared" si="208"/>
        <v>6.1766326207766449</v>
      </c>
    </row>
    <row r="1212" spans="1:14" x14ac:dyDescent="0.3">
      <c r="A1212" s="1">
        <v>40452</v>
      </c>
      <c r="B1212">
        <v>81.58</v>
      </c>
      <c r="D1212">
        <f t="shared" si="198"/>
        <v>5</v>
      </c>
      <c r="E1212" s="1">
        <f t="shared" si="200"/>
        <v>40445</v>
      </c>
      <c r="F1212" s="1">
        <f t="shared" si="202"/>
        <v>40444</v>
      </c>
      <c r="G1212" s="1">
        <f t="shared" si="203"/>
        <v>40443</v>
      </c>
      <c r="H1212" s="1">
        <f t="shared" si="204"/>
        <v>40442</v>
      </c>
      <c r="I1212" s="2">
        <f t="shared" si="205"/>
        <v>76.489999999999995</v>
      </c>
      <c r="J1212">
        <f t="shared" si="199"/>
        <v>0</v>
      </c>
      <c r="K1212" s="2">
        <f t="shared" si="201"/>
        <v>0</v>
      </c>
      <c r="L1212" s="2">
        <f t="shared" si="206"/>
        <v>0</v>
      </c>
      <c r="M1212" s="2">
        <f t="shared" si="207"/>
        <v>1</v>
      </c>
      <c r="N1212">
        <f t="shared" si="208"/>
        <v>6.4424120555637705</v>
      </c>
    </row>
    <row r="1213" spans="1:14" x14ac:dyDescent="0.3">
      <c r="A1213" s="1">
        <v>40455</v>
      </c>
      <c r="B1213">
        <v>81.47</v>
      </c>
      <c r="D1213">
        <f t="shared" si="198"/>
        <v>1</v>
      </c>
      <c r="E1213" s="1">
        <f t="shared" si="200"/>
        <v>40448</v>
      </c>
      <c r="F1213" s="1">
        <f t="shared" si="202"/>
        <v>40447</v>
      </c>
      <c r="G1213" s="1">
        <f t="shared" si="203"/>
        <v>40446</v>
      </c>
      <c r="H1213" s="1">
        <f t="shared" si="204"/>
        <v>40445</v>
      </c>
      <c r="I1213" s="2">
        <f t="shared" si="205"/>
        <v>76.52</v>
      </c>
      <c r="J1213">
        <f t="shared" si="199"/>
        <v>0</v>
      </c>
      <c r="K1213" s="2">
        <f t="shared" si="201"/>
        <v>0</v>
      </c>
      <c r="L1213" s="2">
        <f t="shared" si="206"/>
        <v>0</v>
      </c>
      <c r="M1213" s="2">
        <f t="shared" si="207"/>
        <v>1</v>
      </c>
      <c r="N1213">
        <f t="shared" si="208"/>
        <v>6.2682709750498224</v>
      </c>
    </row>
    <row r="1214" spans="1:14" x14ac:dyDescent="0.3">
      <c r="A1214" s="1">
        <v>40456</v>
      </c>
      <c r="B1214">
        <v>82.82</v>
      </c>
      <c r="D1214">
        <f t="shared" si="198"/>
        <v>2</v>
      </c>
      <c r="E1214" s="1">
        <f t="shared" si="200"/>
        <v>40449</v>
      </c>
      <c r="F1214" s="1">
        <f t="shared" si="202"/>
        <v>40448</v>
      </c>
      <c r="G1214" s="1">
        <f t="shared" si="203"/>
        <v>40447</v>
      </c>
      <c r="H1214" s="1">
        <f t="shared" si="204"/>
        <v>40446</v>
      </c>
      <c r="I1214" s="2">
        <f t="shared" si="205"/>
        <v>76.180000000000007</v>
      </c>
      <c r="J1214">
        <f t="shared" si="199"/>
        <v>0</v>
      </c>
      <c r="K1214" s="2">
        <f t="shared" si="201"/>
        <v>0</v>
      </c>
      <c r="L1214" s="2">
        <f t="shared" si="206"/>
        <v>0</v>
      </c>
      <c r="M1214" s="2">
        <f t="shared" si="207"/>
        <v>1</v>
      </c>
      <c r="N1214">
        <f t="shared" si="208"/>
        <v>8.3570617066963102</v>
      </c>
    </row>
    <row r="1215" spans="1:14" x14ac:dyDescent="0.3">
      <c r="A1215" s="1">
        <v>40457</v>
      </c>
      <c r="B1215">
        <v>83.23</v>
      </c>
      <c r="D1215">
        <f t="shared" si="198"/>
        <v>3</v>
      </c>
      <c r="E1215" s="1">
        <f t="shared" si="200"/>
        <v>40450</v>
      </c>
      <c r="F1215" s="1">
        <f t="shared" si="202"/>
        <v>40449</v>
      </c>
      <c r="G1215" s="1">
        <f t="shared" si="203"/>
        <v>40448</v>
      </c>
      <c r="H1215" s="1">
        <f t="shared" si="204"/>
        <v>40447</v>
      </c>
      <c r="I1215" s="2">
        <f t="shared" si="205"/>
        <v>77.86</v>
      </c>
      <c r="J1215">
        <f t="shared" si="199"/>
        <v>0</v>
      </c>
      <c r="K1215" s="2">
        <f t="shared" si="201"/>
        <v>0</v>
      </c>
      <c r="L1215" s="2">
        <f t="shared" si="206"/>
        <v>0</v>
      </c>
      <c r="M1215" s="2">
        <f t="shared" si="207"/>
        <v>1</v>
      </c>
      <c r="N1215">
        <f t="shared" si="208"/>
        <v>6.669551757569411</v>
      </c>
    </row>
    <row r="1216" spans="1:14" x14ac:dyDescent="0.3">
      <c r="A1216" s="1">
        <v>40458</v>
      </c>
      <c r="B1216">
        <v>81.67</v>
      </c>
      <c r="D1216">
        <f t="shared" si="198"/>
        <v>4</v>
      </c>
      <c r="E1216" s="1">
        <f t="shared" si="200"/>
        <v>40451</v>
      </c>
      <c r="F1216" s="1">
        <f t="shared" si="202"/>
        <v>40450</v>
      </c>
      <c r="G1216" s="1">
        <f t="shared" si="203"/>
        <v>40449</v>
      </c>
      <c r="H1216" s="1">
        <f t="shared" si="204"/>
        <v>40448</v>
      </c>
      <c r="I1216" s="2">
        <f t="shared" si="205"/>
        <v>79.97</v>
      </c>
      <c r="J1216">
        <f t="shared" si="199"/>
        <v>0</v>
      </c>
      <c r="K1216" s="2">
        <f t="shared" si="201"/>
        <v>0</v>
      </c>
      <c r="L1216" s="2">
        <f t="shared" si="206"/>
        <v>0</v>
      </c>
      <c r="M1216" s="2">
        <f t="shared" si="207"/>
        <v>1</v>
      </c>
      <c r="N1216">
        <f t="shared" si="208"/>
        <v>2.1035173026385854</v>
      </c>
    </row>
    <row r="1217" spans="1:14" x14ac:dyDescent="0.3">
      <c r="A1217" s="1">
        <v>40459</v>
      </c>
      <c r="B1217">
        <v>82.66</v>
      </c>
      <c r="C1217">
        <v>83.35</v>
      </c>
      <c r="D1217">
        <f t="shared" si="198"/>
        <v>5</v>
      </c>
      <c r="E1217" s="1">
        <f t="shared" si="200"/>
        <v>40452</v>
      </c>
      <c r="F1217" s="1">
        <f t="shared" si="202"/>
        <v>40451</v>
      </c>
      <c r="G1217" s="1">
        <f t="shared" si="203"/>
        <v>40450</v>
      </c>
      <c r="H1217" s="1">
        <f t="shared" si="204"/>
        <v>40449</v>
      </c>
      <c r="I1217" s="2">
        <f t="shared" si="205"/>
        <v>81.58</v>
      </c>
      <c r="J1217">
        <f t="shared" si="199"/>
        <v>0</v>
      </c>
      <c r="K1217" s="2">
        <f t="shared" si="201"/>
        <v>0</v>
      </c>
      <c r="L1217" s="2">
        <f t="shared" si="206"/>
        <v>0</v>
      </c>
      <c r="M1217" s="2">
        <f t="shared" si="207"/>
        <v>1</v>
      </c>
      <c r="N1217">
        <f t="shared" si="208"/>
        <v>1.3151675194173877</v>
      </c>
    </row>
    <row r="1218" spans="1:14" x14ac:dyDescent="0.3">
      <c r="A1218" s="1">
        <v>40462</v>
      </c>
      <c r="B1218">
        <v>83.01</v>
      </c>
      <c r="D1218">
        <f t="shared" ref="D1218:D1281" si="209">WEEKDAY(A1218,2)</f>
        <v>1</v>
      </c>
      <c r="E1218" s="1">
        <f t="shared" si="200"/>
        <v>40455</v>
      </c>
      <c r="F1218" s="1">
        <f t="shared" si="202"/>
        <v>40454</v>
      </c>
      <c r="G1218" s="1">
        <f t="shared" si="203"/>
        <v>40453</v>
      </c>
      <c r="H1218" s="1">
        <f t="shared" si="204"/>
        <v>40452</v>
      </c>
      <c r="I1218" s="2">
        <f t="shared" si="205"/>
        <v>81.47</v>
      </c>
      <c r="J1218">
        <f t="shared" si="199"/>
        <v>83.35</v>
      </c>
      <c r="K1218" s="2">
        <f t="shared" si="201"/>
        <v>83.35</v>
      </c>
      <c r="L1218" s="2">
        <f t="shared" si="206"/>
        <v>82.66</v>
      </c>
      <c r="M1218" s="2">
        <f t="shared" si="207"/>
        <v>0.99172165566886628</v>
      </c>
      <c r="N1218">
        <f t="shared" si="208"/>
        <v>1.0413428031177254</v>
      </c>
    </row>
    <row r="1219" spans="1:14" x14ac:dyDescent="0.3">
      <c r="A1219" s="1">
        <v>40463</v>
      </c>
      <c r="B1219">
        <v>82.45</v>
      </c>
      <c r="D1219">
        <f t="shared" si="209"/>
        <v>2</v>
      </c>
      <c r="E1219" s="1">
        <f t="shared" si="200"/>
        <v>40456</v>
      </c>
      <c r="F1219" s="1">
        <f t="shared" si="202"/>
        <v>40455</v>
      </c>
      <c r="G1219" s="1">
        <f t="shared" si="203"/>
        <v>40454</v>
      </c>
      <c r="H1219" s="1">
        <f t="shared" si="204"/>
        <v>40453</v>
      </c>
      <c r="I1219" s="2">
        <f t="shared" si="205"/>
        <v>82.82</v>
      </c>
      <c r="J1219">
        <f t="shared" ref="J1219:J1282" si="210">C1218</f>
        <v>0</v>
      </c>
      <c r="K1219" s="2">
        <f t="shared" si="201"/>
        <v>83.35</v>
      </c>
      <c r="L1219" s="2">
        <f t="shared" si="206"/>
        <v>82.66</v>
      </c>
      <c r="M1219" s="2">
        <f t="shared" si="207"/>
        <v>0.99172165566886628</v>
      </c>
      <c r="N1219">
        <f t="shared" si="208"/>
        <v>-1.2790329225029884</v>
      </c>
    </row>
    <row r="1220" spans="1:14" x14ac:dyDescent="0.3">
      <c r="A1220" s="1">
        <v>40464</v>
      </c>
      <c r="B1220">
        <v>83.74</v>
      </c>
      <c r="D1220">
        <f t="shared" si="209"/>
        <v>3</v>
      </c>
      <c r="E1220" s="1">
        <f t="shared" si="200"/>
        <v>40457</v>
      </c>
      <c r="F1220" s="1">
        <f t="shared" si="202"/>
        <v>40456</v>
      </c>
      <c r="G1220" s="1">
        <f t="shared" si="203"/>
        <v>40455</v>
      </c>
      <c r="H1220" s="1">
        <f t="shared" si="204"/>
        <v>40454</v>
      </c>
      <c r="I1220" s="2">
        <f t="shared" si="205"/>
        <v>83.23</v>
      </c>
      <c r="J1220">
        <f t="shared" si="210"/>
        <v>0</v>
      </c>
      <c r="K1220" s="2">
        <f t="shared" si="201"/>
        <v>83.35</v>
      </c>
      <c r="L1220" s="2">
        <f t="shared" si="206"/>
        <v>82.66</v>
      </c>
      <c r="M1220" s="2">
        <f t="shared" si="207"/>
        <v>0.99172165566886628</v>
      </c>
      <c r="N1220">
        <f t="shared" si="208"/>
        <v>-0.22038992802231894</v>
      </c>
    </row>
    <row r="1221" spans="1:14" x14ac:dyDescent="0.3">
      <c r="A1221" s="1">
        <v>40465</v>
      </c>
      <c r="B1221">
        <v>83.36</v>
      </c>
      <c r="D1221">
        <f t="shared" si="209"/>
        <v>4</v>
      </c>
      <c r="E1221" s="1">
        <f t="shared" si="200"/>
        <v>40458</v>
      </c>
      <c r="F1221" s="1">
        <f t="shared" si="202"/>
        <v>40457</v>
      </c>
      <c r="G1221" s="1">
        <f t="shared" si="203"/>
        <v>40456</v>
      </c>
      <c r="H1221" s="1">
        <f t="shared" si="204"/>
        <v>40455</v>
      </c>
      <c r="I1221" s="2">
        <f t="shared" si="205"/>
        <v>81.67</v>
      </c>
      <c r="J1221">
        <f t="shared" si="210"/>
        <v>0</v>
      </c>
      <c r="K1221" s="2">
        <f t="shared" si="201"/>
        <v>83.35</v>
      </c>
      <c r="L1221" s="2">
        <f t="shared" si="206"/>
        <v>82.66</v>
      </c>
      <c r="M1221" s="2">
        <f t="shared" si="207"/>
        <v>0.99172165566886628</v>
      </c>
      <c r="N1221">
        <f t="shared" si="208"/>
        <v>1.2169040521655854</v>
      </c>
    </row>
    <row r="1222" spans="1:14" x14ac:dyDescent="0.3">
      <c r="A1222" s="1">
        <v>40466</v>
      </c>
      <c r="B1222">
        <v>81.93</v>
      </c>
      <c r="D1222">
        <f t="shared" si="209"/>
        <v>5</v>
      </c>
      <c r="E1222" s="1">
        <f t="shared" si="200"/>
        <v>40459</v>
      </c>
      <c r="F1222" s="1">
        <f t="shared" si="202"/>
        <v>40458</v>
      </c>
      <c r="G1222" s="1">
        <f t="shared" si="203"/>
        <v>40457</v>
      </c>
      <c r="H1222" s="1">
        <f t="shared" si="204"/>
        <v>40456</v>
      </c>
      <c r="I1222" s="2">
        <f t="shared" si="205"/>
        <v>82.66</v>
      </c>
      <c r="J1222">
        <f t="shared" si="210"/>
        <v>0</v>
      </c>
      <c r="K1222" s="2">
        <f t="shared" si="201"/>
        <v>83.35</v>
      </c>
      <c r="L1222" s="2">
        <f t="shared" si="206"/>
        <v>82.66</v>
      </c>
      <c r="M1222" s="2">
        <f t="shared" si="207"/>
        <v>0.99172165566886628</v>
      </c>
      <c r="N1222">
        <f t="shared" si="208"/>
        <v>-1.7183385043079595</v>
      </c>
    </row>
    <row r="1223" spans="1:14" x14ac:dyDescent="0.3">
      <c r="A1223" s="1">
        <v>40469</v>
      </c>
      <c r="B1223">
        <v>83.8</v>
      </c>
      <c r="D1223">
        <f t="shared" si="209"/>
        <v>1</v>
      </c>
      <c r="E1223" s="1">
        <f t="shared" ref="E1223:E1286" si="211">A1223-7</f>
        <v>40462</v>
      </c>
      <c r="F1223" s="1">
        <f t="shared" si="202"/>
        <v>40461</v>
      </c>
      <c r="G1223" s="1">
        <f t="shared" si="203"/>
        <v>40460</v>
      </c>
      <c r="H1223" s="1">
        <f t="shared" si="204"/>
        <v>40459</v>
      </c>
      <c r="I1223" s="2">
        <f t="shared" si="205"/>
        <v>83.01</v>
      </c>
      <c r="J1223">
        <f t="shared" si="210"/>
        <v>0</v>
      </c>
      <c r="K1223" s="2">
        <f t="shared" ref="K1223:K1286" si="212">SUMIFS($J$2:$J$3507,$A$2:$A$3507,"&gt;"&amp;E1223,$A$2:$A$3507,"&lt;="&amp;A1223)</f>
        <v>0</v>
      </c>
      <c r="L1223" s="2">
        <f t="shared" si="206"/>
        <v>0</v>
      </c>
      <c r="M1223" s="2">
        <f t="shared" si="207"/>
        <v>1</v>
      </c>
      <c r="N1223">
        <f t="shared" si="208"/>
        <v>0.94719250210929662</v>
      </c>
    </row>
    <row r="1224" spans="1:14" x14ac:dyDescent="0.3">
      <c r="A1224" s="1">
        <v>40470</v>
      </c>
      <c r="B1224">
        <v>80.16</v>
      </c>
      <c r="D1224">
        <f t="shared" si="209"/>
        <v>2</v>
      </c>
      <c r="E1224" s="1">
        <f t="shared" si="211"/>
        <v>40463</v>
      </c>
      <c r="F1224" s="1">
        <f t="shared" ref="F1224:F1287" si="213">E1224-1</f>
        <v>40462</v>
      </c>
      <c r="G1224" s="1">
        <f t="shared" ref="G1224:G1287" si="214">E1224-2</f>
        <v>40461</v>
      </c>
      <c r="H1224" s="1">
        <f t="shared" ref="H1224:H1287" si="215">E1224-3</f>
        <v>40460</v>
      </c>
      <c r="I1224" s="2">
        <f t="shared" ref="I1224:I1287" si="216">IF(SUMIFS($B$2:$B$3507,$A$2:$A$3507,"="&amp;E1224)=0,IF(SUMIFS($B$2:$B$3507,$A$2:$A$3507,"="&amp;F1224)=0,IF(SUMIFS($B$2:$B$3507,$A$2:$A$3507,"="&amp;G1224)=0,SUMIFS($B$2:$B$3507,$A$2:$A$3507,"="&amp;H1224),SUMIFS($B$2:$B$3507,$A$2:$A$3507,"="&amp;G1224)),SUMIFS($B$2:$B$3507,$A$2:$A$3507,"="&amp;F1224)),SUMIFS($B$2:$B$3507,$A$2:$A$3507,"="&amp;E1224))</f>
        <v>82.45</v>
      </c>
      <c r="J1224">
        <f t="shared" si="210"/>
        <v>0</v>
      </c>
      <c r="K1224" s="2">
        <f t="shared" si="212"/>
        <v>0</v>
      </c>
      <c r="L1224" s="2">
        <f t="shared" ref="L1224:L1287" si="217">IF(K1224&lt;&gt;0,LOOKUP(K1224,C1218:C1224,B1218:B1224),0)</f>
        <v>0</v>
      </c>
      <c r="M1224" s="2">
        <f t="shared" si="207"/>
        <v>1</v>
      </c>
      <c r="N1224">
        <f t="shared" si="208"/>
        <v>-2.8167411669053366</v>
      </c>
    </row>
    <row r="1225" spans="1:14" x14ac:dyDescent="0.3">
      <c r="A1225" s="1">
        <v>40471</v>
      </c>
      <c r="B1225">
        <v>82.54</v>
      </c>
      <c r="D1225">
        <f t="shared" si="209"/>
        <v>3</v>
      </c>
      <c r="E1225" s="1">
        <f t="shared" si="211"/>
        <v>40464</v>
      </c>
      <c r="F1225" s="1">
        <f t="shared" si="213"/>
        <v>40463</v>
      </c>
      <c r="G1225" s="1">
        <f t="shared" si="214"/>
        <v>40462</v>
      </c>
      <c r="H1225" s="1">
        <f t="shared" si="215"/>
        <v>40461</v>
      </c>
      <c r="I1225" s="2">
        <f t="shared" si="216"/>
        <v>83.74</v>
      </c>
      <c r="J1225">
        <f t="shared" si="210"/>
        <v>0</v>
      </c>
      <c r="K1225" s="2">
        <f t="shared" si="212"/>
        <v>0</v>
      </c>
      <c r="L1225" s="2">
        <f t="shared" si="217"/>
        <v>0</v>
      </c>
      <c r="M1225" s="2">
        <f t="shared" ref="M1225:M1288" si="218">IF(K1225&lt;&gt;0,L1225/K1225,1)</f>
        <v>1</v>
      </c>
      <c r="N1225">
        <f t="shared" ref="N1225:N1288" si="219">LN(B1225*M1225/I1225)*100</f>
        <v>-1.4433736266561388</v>
      </c>
    </row>
    <row r="1226" spans="1:14" x14ac:dyDescent="0.3">
      <c r="A1226" s="1">
        <v>40472</v>
      </c>
      <c r="B1226">
        <v>80.56</v>
      </c>
      <c r="D1226">
        <f t="shared" si="209"/>
        <v>4</v>
      </c>
      <c r="E1226" s="1">
        <f t="shared" si="211"/>
        <v>40465</v>
      </c>
      <c r="F1226" s="1">
        <f t="shared" si="213"/>
        <v>40464</v>
      </c>
      <c r="G1226" s="1">
        <f t="shared" si="214"/>
        <v>40463</v>
      </c>
      <c r="H1226" s="1">
        <f t="shared" si="215"/>
        <v>40462</v>
      </c>
      <c r="I1226" s="2">
        <f t="shared" si="216"/>
        <v>83.36</v>
      </c>
      <c r="J1226">
        <f t="shared" si="210"/>
        <v>0</v>
      </c>
      <c r="K1226" s="2">
        <f t="shared" si="212"/>
        <v>0</v>
      </c>
      <c r="L1226" s="2">
        <f t="shared" si="217"/>
        <v>0</v>
      </c>
      <c r="M1226" s="2">
        <f t="shared" si="218"/>
        <v>1</v>
      </c>
      <c r="N1226">
        <f t="shared" si="219"/>
        <v>-3.4166329594749865</v>
      </c>
    </row>
    <row r="1227" spans="1:14" x14ac:dyDescent="0.3">
      <c r="A1227" s="1">
        <v>40473</v>
      </c>
      <c r="B1227">
        <v>81.69</v>
      </c>
      <c r="D1227">
        <f t="shared" si="209"/>
        <v>5</v>
      </c>
      <c r="E1227" s="1">
        <f t="shared" si="211"/>
        <v>40466</v>
      </c>
      <c r="F1227" s="1">
        <f t="shared" si="213"/>
        <v>40465</v>
      </c>
      <c r="G1227" s="1">
        <f t="shared" si="214"/>
        <v>40464</v>
      </c>
      <c r="H1227" s="1">
        <f t="shared" si="215"/>
        <v>40463</v>
      </c>
      <c r="I1227" s="2">
        <f t="shared" si="216"/>
        <v>81.93</v>
      </c>
      <c r="J1227">
        <f t="shared" si="210"/>
        <v>0</v>
      </c>
      <c r="K1227" s="2">
        <f t="shared" si="212"/>
        <v>0</v>
      </c>
      <c r="L1227" s="2">
        <f t="shared" si="217"/>
        <v>0</v>
      </c>
      <c r="M1227" s="2">
        <f t="shared" si="218"/>
        <v>1</v>
      </c>
      <c r="N1227">
        <f t="shared" si="219"/>
        <v>-0.29336287999455213</v>
      </c>
    </row>
    <row r="1228" spans="1:14" x14ac:dyDescent="0.3">
      <c r="A1228" s="1">
        <v>40476</v>
      </c>
      <c r="B1228">
        <v>82.52</v>
      </c>
      <c r="D1228">
        <f t="shared" si="209"/>
        <v>1</v>
      </c>
      <c r="E1228" s="1">
        <f t="shared" si="211"/>
        <v>40469</v>
      </c>
      <c r="F1228" s="1">
        <f t="shared" si="213"/>
        <v>40468</v>
      </c>
      <c r="G1228" s="1">
        <f t="shared" si="214"/>
        <v>40467</v>
      </c>
      <c r="H1228" s="1">
        <f t="shared" si="215"/>
        <v>40466</v>
      </c>
      <c r="I1228" s="2">
        <f t="shared" si="216"/>
        <v>83.8</v>
      </c>
      <c r="J1228">
        <f t="shared" si="210"/>
        <v>0</v>
      </c>
      <c r="K1228" s="2">
        <f t="shared" si="212"/>
        <v>0</v>
      </c>
      <c r="L1228" s="2">
        <f t="shared" si="217"/>
        <v>0</v>
      </c>
      <c r="M1228" s="2">
        <f t="shared" si="218"/>
        <v>1</v>
      </c>
      <c r="N1228">
        <f t="shared" si="219"/>
        <v>-1.5392319284986336</v>
      </c>
    </row>
    <row r="1229" spans="1:14" x14ac:dyDescent="0.3">
      <c r="A1229" s="1">
        <v>40477</v>
      </c>
      <c r="B1229">
        <v>82.55</v>
      </c>
      <c r="D1229">
        <f t="shared" si="209"/>
        <v>2</v>
      </c>
      <c r="E1229" s="1">
        <f t="shared" si="211"/>
        <v>40470</v>
      </c>
      <c r="F1229" s="1">
        <f t="shared" si="213"/>
        <v>40469</v>
      </c>
      <c r="G1229" s="1">
        <f t="shared" si="214"/>
        <v>40468</v>
      </c>
      <c r="H1229" s="1">
        <f t="shared" si="215"/>
        <v>40467</v>
      </c>
      <c r="I1229" s="2">
        <f t="shared" si="216"/>
        <v>80.16</v>
      </c>
      <c r="J1229">
        <f t="shared" si="210"/>
        <v>0</v>
      </c>
      <c r="K1229" s="2">
        <f t="shared" si="212"/>
        <v>0</v>
      </c>
      <c r="L1229" s="2">
        <f t="shared" si="217"/>
        <v>0</v>
      </c>
      <c r="M1229" s="2">
        <f t="shared" si="218"/>
        <v>1</v>
      </c>
      <c r="N1229">
        <f t="shared" si="219"/>
        <v>2.9379533029582396</v>
      </c>
    </row>
    <row r="1230" spans="1:14" x14ac:dyDescent="0.3">
      <c r="A1230" s="1">
        <v>40478</v>
      </c>
      <c r="B1230">
        <v>81.94</v>
      </c>
      <c r="D1230">
        <f t="shared" si="209"/>
        <v>3</v>
      </c>
      <c r="E1230" s="1">
        <f t="shared" si="211"/>
        <v>40471</v>
      </c>
      <c r="F1230" s="1">
        <f t="shared" si="213"/>
        <v>40470</v>
      </c>
      <c r="G1230" s="1">
        <f t="shared" si="214"/>
        <v>40469</v>
      </c>
      <c r="H1230" s="1">
        <f t="shared" si="215"/>
        <v>40468</v>
      </c>
      <c r="I1230" s="2">
        <f t="shared" si="216"/>
        <v>82.54</v>
      </c>
      <c r="J1230">
        <f t="shared" si="210"/>
        <v>0</v>
      </c>
      <c r="K1230" s="2">
        <f t="shared" si="212"/>
        <v>0</v>
      </c>
      <c r="L1230" s="2">
        <f t="shared" si="217"/>
        <v>0</v>
      </c>
      <c r="M1230" s="2">
        <f t="shared" si="218"/>
        <v>1</v>
      </c>
      <c r="N1230">
        <f t="shared" si="219"/>
        <v>-0.72957522057108126</v>
      </c>
    </row>
    <row r="1231" spans="1:14" x14ac:dyDescent="0.3">
      <c r="A1231" s="1">
        <v>40479</v>
      </c>
      <c r="B1231">
        <v>82.18</v>
      </c>
      <c r="D1231">
        <f t="shared" si="209"/>
        <v>4</v>
      </c>
      <c r="E1231" s="1">
        <f t="shared" si="211"/>
        <v>40472</v>
      </c>
      <c r="F1231" s="1">
        <f t="shared" si="213"/>
        <v>40471</v>
      </c>
      <c r="G1231" s="1">
        <f t="shared" si="214"/>
        <v>40470</v>
      </c>
      <c r="H1231" s="1">
        <f t="shared" si="215"/>
        <v>40469</v>
      </c>
      <c r="I1231" s="2">
        <f t="shared" si="216"/>
        <v>80.56</v>
      </c>
      <c r="J1231">
        <f t="shared" si="210"/>
        <v>0</v>
      </c>
      <c r="K1231" s="2">
        <f t="shared" si="212"/>
        <v>0</v>
      </c>
      <c r="L1231" s="2">
        <f t="shared" si="217"/>
        <v>0</v>
      </c>
      <c r="M1231" s="2">
        <f t="shared" si="218"/>
        <v>1</v>
      </c>
      <c r="N1231">
        <f t="shared" si="219"/>
        <v>1.9909715044956848</v>
      </c>
    </row>
    <row r="1232" spans="1:14" x14ac:dyDescent="0.3">
      <c r="A1232" s="1">
        <v>40480</v>
      </c>
      <c r="B1232">
        <v>81.430000000000007</v>
      </c>
      <c r="D1232">
        <f t="shared" si="209"/>
        <v>5</v>
      </c>
      <c r="E1232" s="1">
        <f t="shared" si="211"/>
        <v>40473</v>
      </c>
      <c r="F1232" s="1">
        <f t="shared" si="213"/>
        <v>40472</v>
      </c>
      <c r="G1232" s="1">
        <f t="shared" si="214"/>
        <v>40471</v>
      </c>
      <c r="H1232" s="1">
        <f t="shared" si="215"/>
        <v>40470</v>
      </c>
      <c r="I1232" s="2">
        <f t="shared" si="216"/>
        <v>81.69</v>
      </c>
      <c r="J1232">
        <f t="shared" si="210"/>
        <v>0</v>
      </c>
      <c r="K1232" s="2">
        <f t="shared" si="212"/>
        <v>0</v>
      </c>
      <c r="L1232" s="2">
        <f t="shared" si="217"/>
        <v>0</v>
      </c>
      <c r="M1232" s="2">
        <f t="shared" si="218"/>
        <v>1</v>
      </c>
      <c r="N1232">
        <f t="shared" si="219"/>
        <v>-0.3187839874737825</v>
      </c>
    </row>
    <row r="1233" spans="1:14" x14ac:dyDescent="0.3">
      <c r="A1233" s="1">
        <v>40483</v>
      </c>
      <c r="B1233">
        <v>82.95</v>
      </c>
      <c r="D1233">
        <f t="shared" si="209"/>
        <v>1</v>
      </c>
      <c r="E1233" s="1">
        <f t="shared" si="211"/>
        <v>40476</v>
      </c>
      <c r="F1233" s="1">
        <f t="shared" si="213"/>
        <v>40475</v>
      </c>
      <c r="G1233" s="1">
        <f t="shared" si="214"/>
        <v>40474</v>
      </c>
      <c r="H1233" s="1">
        <f t="shared" si="215"/>
        <v>40473</v>
      </c>
      <c r="I1233" s="2">
        <f t="shared" si="216"/>
        <v>82.52</v>
      </c>
      <c r="J1233">
        <f t="shared" si="210"/>
        <v>0</v>
      </c>
      <c r="K1233" s="2">
        <f t="shared" si="212"/>
        <v>0</v>
      </c>
      <c r="L1233" s="2">
        <f t="shared" si="217"/>
        <v>0</v>
      </c>
      <c r="M1233" s="2">
        <f t="shared" si="218"/>
        <v>1</v>
      </c>
      <c r="N1233">
        <f t="shared" si="219"/>
        <v>0.5197328433402485</v>
      </c>
    </row>
    <row r="1234" spans="1:14" x14ac:dyDescent="0.3">
      <c r="A1234" s="1">
        <v>40484</v>
      </c>
      <c r="B1234">
        <v>83.9</v>
      </c>
      <c r="D1234">
        <f t="shared" si="209"/>
        <v>2</v>
      </c>
      <c r="E1234" s="1">
        <f t="shared" si="211"/>
        <v>40477</v>
      </c>
      <c r="F1234" s="1">
        <f t="shared" si="213"/>
        <v>40476</v>
      </c>
      <c r="G1234" s="1">
        <f t="shared" si="214"/>
        <v>40475</v>
      </c>
      <c r="H1234" s="1">
        <f t="shared" si="215"/>
        <v>40474</v>
      </c>
      <c r="I1234" s="2">
        <f t="shared" si="216"/>
        <v>82.55</v>
      </c>
      <c r="J1234">
        <f t="shared" si="210"/>
        <v>0</v>
      </c>
      <c r="K1234" s="2">
        <f t="shared" si="212"/>
        <v>0</v>
      </c>
      <c r="L1234" s="2">
        <f t="shared" si="217"/>
        <v>0</v>
      </c>
      <c r="M1234" s="2">
        <f t="shared" si="218"/>
        <v>1</v>
      </c>
      <c r="N1234">
        <f t="shared" si="219"/>
        <v>1.6221443107023565</v>
      </c>
    </row>
    <row r="1235" spans="1:14" x14ac:dyDescent="0.3">
      <c r="A1235" s="1">
        <v>40485</v>
      </c>
      <c r="B1235">
        <v>84.69</v>
      </c>
      <c r="D1235">
        <f t="shared" si="209"/>
        <v>3</v>
      </c>
      <c r="E1235" s="1">
        <f t="shared" si="211"/>
        <v>40478</v>
      </c>
      <c r="F1235" s="1">
        <f t="shared" si="213"/>
        <v>40477</v>
      </c>
      <c r="G1235" s="1">
        <f t="shared" si="214"/>
        <v>40476</v>
      </c>
      <c r="H1235" s="1">
        <f t="shared" si="215"/>
        <v>40475</v>
      </c>
      <c r="I1235" s="2">
        <f t="shared" si="216"/>
        <v>81.94</v>
      </c>
      <c r="J1235">
        <f t="shared" si="210"/>
        <v>0</v>
      </c>
      <c r="K1235" s="2">
        <f t="shared" si="212"/>
        <v>0</v>
      </c>
      <c r="L1235" s="2">
        <f t="shared" si="217"/>
        <v>0</v>
      </c>
      <c r="M1235" s="2">
        <f t="shared" si="218"/>
        <v>1</v>
      </c>
      <c r="N1235">
        <f t="shared" si="219"/>
        <v>3.3010258814782736</v>
      </c>
    </row>
    <row r="1236" spans="1:14" x14ac:dyDescent="0.3">
      <c r="A1236" s="1">
        <v>40486</v>
      </c>
      <c r="B1236">
        <v>86.49</v>
      </c>
      <c r="D1236">
        <f t="shared" si="209"/>
        <v>4</v>
      </c>
      <c r="E1236" s="1">
        <f t="shared" si="211"/>
        <v>40479</v>
      </c>
      <c r="F1236" s="1">
        <f t="shared" si="213"/>
        <v>40478</v>
      </c>
      <c r="G1236" s="1">
        <f t="shared" si="214"/>
        <v>40477</v>
      </c>
      <c r="H1236" s="1">
        <f t="shared" si="215"/>
        <v>40476</v>
      </c>
      <c r="I1236" s="2">
        <f t="shared" si="216"/>
        <v>82.18</v>
      </c>
      <c r="J1236">
        <f t="shared" si="210"/>
        <v>0</v>
      </c>
      <c r="K1236" s="2">
        <f t="shared" si="212"/>
        <v>0</v>
      </c>
      <c r="L1236" s="2">
        <f t="shared" si="217"/>
        <v>0</v>
      </c>
      <c r="M1236" s="2">
        <f t="shared" si="218"/>
        <v>1</v>
      </c>
      <c r="N1236">
        <f t="shared" si="219"/>
        <v>5.1116836863156703</v>
      </c>
    </row>
    <row r="1237" spans="1:14" x14ac:dyDescent="0.3">
      <c r="A1237" s="1">
        <v>40487</v>
      </c>
      <c r="B1237">
        <v>86.85</v>
      </c>
      <c r="D1237">
        <f t="shared" si="209"/>
        <v>5</v>
      </c>
      <c r="E1237" s="1">
        <f t="shared" si="211"/>
        <v>40480</v>
      </c>
      <c r="F1237" s="1">
        <f t="shared" si="213"/>
        <v>40479</v>
      </c>
      <c r="G1237" s="1">
        <f t="shared" si="214"/>
        <v>40478</v>
      </c>
      <c r="H1237" s="1">
        <f t="shared" si="215"/>
        <v>40477</v>
      </c>
      <c r="I1237" s="2">
        <f t="shared" si="216"/>
        <v>81.430000000000007</v>
      </c>
      <c r="J1237">
        <f t="shared" si="210"/>
        <v>0</v>
      </c>
      <c r="K1237" s="2">
        <f t="shared" si="212"/>
        <v>0</v>
      </c>
      <c r="L1237" s="2">
        <f t="shared" si="217"/>
        <v>0</v>
      </c>
      <c r="M1237" s="2">
        <f t="shared" si="218"/>
        <v>1</v>
      </c>
      <c r="N1237">
        <f t="shared" si="219"/>
        <v>6.4438737208073888</v>
      </c>
    </row>
    <row r="1238" spans="1:14" x14ac:dyDescent="0.3">
      <c r="A1238" s="1">
        <v>40490</v>
      </c>
      <c r="B1238">
        <v>87.06</v>
      </c>
      <c r="D1238">
        <f t="shared" si="209"/>
        <v>1</v>
      </c>
      <c r="E1238" s="1">
        <f t="shared" si="211"/>
        <v>40483</v>
      </c>
      <c r="F1238" s="1">
        <f t="shared" si="213"/>
        <v>40482</v>
      </c>
      <c r="G1238" s="1">
        <f t="shared" si="214"/>
        <v>40481</v>
      </c>
      <c r="H1238" s="1">
        <f t="shared" si="215"/>
        <v>40480</v>
      </c>
      <c r="I1238" s="2">
        <f t="shared" si="216"/>
        <v>82.95</v>
      </c>
      <c r="J1238">
        <f t="shared" si="210"/>
        <v>0</v>
      </c>
      <c r="K1238" s="2">
        <f t="shared" si="212"/>
        <v>0</v>
      </c>
      <c r="L1238" s="2">
        <f t="shared" si="217"/>
        <v>0</v>
      </c>
      <c r="M1238" s="2">
        <f t="shared" si="218"/>
        <v>1</v>
      </c>
      <c r="N1238">
        <f t="shared" si="219"/>
        <v>4.8359519487697966</v>
      </c>
    </row>
    <row r="1239" spans="1:14" x14ac:dyDescent="0.3">
      <c r="A1239" s="1">
        <v>40491</v>
      </c>
      <c r="B1239">
        <v>86.72</v>
      </c>
      <c r="C1239">
        <v>87.35</v>
      </c>
      <c r="D1239">
        <f t="shared" si="209"/>
        <v>2</v>
      </c>
      <c r="E1239" s="1">
        <f t="shared" si="211"/>
        <v>40484</v>
      </c>
      <c r="F1239" s="1">
        <f t="shared" si="213"/>
        <v>40483</v>
      </c>
      <c r="G1239" s="1">
        <f t="shared" si="214"/>
        <v>40482</v>
      </c>
      <c r="H1239" s="1">
        <f t="shared" si="215"/>
        <v>40481</v>
      </c>
      <c r="I1239" s="2">
        <f t="shared" si="216"/>
        <v>83.9</v>
      </c>
      <c r="J1239">
        <f t="shared" si="210"/>
        <v>0</v>
      </c>
      <c r="K1239" s="2">
        <f t="shared" si="212"/>
        <v>0</v>
      </c>
      <c r="L1239" s="2">
        <f t="shared" si="217"/>
        <v>0</v>
      </c>
      <c r="M1239" s="2">
        <f t="shared" si="218"/>
        <v>1</v>
      </c>
      <c r="N1239">
        <f t="shared" si="219"/>
        <v>3.3058924218175454</v>
      </c>
    </row>
    <row r="1240" spans="1:14" x14ac:dyDescent="0.3">
      <c r="A1240" s="1">
        <v>40492</v>
      </c>
      <c r="B1240">
        <v>88.29</v>
      </c>
      <c r="D1240">
        <f t="shared" si="209"/>
        <v>3</v>
      </c>
      <c r="E1240" s="1">
        <f t="shared" si="211"/>
        <v>40485</v>
      </c>
      <c r="F1240" s="1">
        <f t="shared" si="213"/>
        <v>40484</v>
      </c>
      <c r="G1240" s="1">
        <f t="shared" si="214"/>
        <v>40483</v>
      </c>
      <c r="H1240" s="1">
        <f t="shared" si="215"/>
        <v>40482</v>
      </c>
      <c r="I1240" s="2">
        <f t="shared" si="216"/>
        <v>84.69</v>
      </c>
      <c r="J1240">
        <f t="shared" si="210"/>
        <v>87.35</v>
      </c>
      <c r="K1240" s="2">
        <f t="shared" si="212"/>
        <v>87.35</v>
      </c>
      <c r="L1240" s="2">
        <f t="shared" si="217"/>
        <v>86.72</v>
      </c>
      <c r="M1240" s="2">
        <f t="shared" si="218"/>
        <v>0.99278763594733832</v>
      </c>
      <c r="N1240">
        <f t="shared" si="219"/>
        <v>3.4390821091254105</v>
      </c>
    </row>
    <row r="1241" spans="1:14" x14ac:dyDescent="0.3">
      <c r="A1241" s="1">
        <v>40493</v>
      </c>
      <c r="B1241">
        <v>88.28</v>
      </c>
      <c r="D1241">
        <f t="shared" si="209"/>
        <v>4</v>
      </c>
      <c r="E1241" s="1">
        <f t="shared" si="211"/>
        <v>40486</v>
      </c>
      <c r="F1241" s="1">
        <f t="shared" si="213"/>
        <v>40485</v>
      </c>
      <c r="G1241" s="1">
        <f t="shared" si="214"/>
        <v>40484</v>
      </c>
      <c r="H1241" s="1">
        <f t="shared" si="215"/>
        <v>40483</v>
      </c>
      <c r="I1241" s="2">
        <f t="shared" si="216"/>
        <v>86.49</v>
      </c>
      <c r="J1241">
        <f t="shared" si="210"/>
        <v>0</v>
      </c>
      <c r="K1241" s="2">
        <f t="shared" si="212"/>
        <v>87.35</v>
      </c>
      <c r="L1241" s="2">
        <f t="shared" si="217"/>
        <v>86.72</v>
      </c>
      <c r="M1241" s="2">
        <f t="shared" si="218"/>
        <v>0.99278763594733832</v>
      </c>
      <c r="N1241">
        <f t="shared" si="219"/>
        <v>1.3246282181385878</v>
      </c>
    </row>
    <row r="1242" spans="1:14" x14ac:dyDescent="0.3">
      <c r="A1242" s="1">
        <v>40494</v>
      </c>
      <c r="B1242">
        <v>85.34</v>
      </c>
      <c r="D1242">
        <f t="shared" si="209"/>
        <v>5</v>
      </c>
      <c r="E1242" s="1">
        <f t="shared" si="211"/>
        <v>40487</v>
      </c>
      <c r="F1242" s="1">
        <f t="shared" si="213"/>
        <v>40486</v>
      </c>
      <c r="G1242" s="1">
        <f t="shared" si="214"/>
        <v>40485</v>
      </c>
      <c r="H1242" s="1">
        <f t="shared" si="215"/>
        <v>40484</v>
      </c>
      <c r="I1242" s="2">
        <f t="shared" si="216"/>
        <v>86.85</v>
      </c>
      <c r="J1242">
        <f t="shared" si="210"/>
        <v>0</v>
      </c>
      <c r="K1242" s="2">
        <f t="shared" si="212"/>
        <v>87.35</v>
      </c>
      <c r="L1242" s="2">
        <f t="shared" si="217"/>
        <v>86.72</v>
      </c>
      <c r="M1242" s="2">
        <f t="shared" si="218"/>
        <v>0.99278763594733832</v>
      </c>
      <c r="N1242">
        <f t="shared" si="219"/>
        <v>-2.4777713815989459</v>
      </c>
    </row>
    <row r="1243" spans="1:14" x14ac:dyDescent="0.3">
      <c r="A1243" s="1">
        <v>40497</v>
      </c>
      <c r="B1243">
        <v>85.29</v>
      </c>
      <c r="D1243">
        <f t="shared" si="209"/>
        <v>1</v>
      </c>
      <c r="E1243" s="1">
        <f t="shared" si="211"/>
        <v>40490</v>
      </c>
      <c r="F1243" s="1">
        <f t="shared" si="213"/>
        <v>40489</v>
      </c>
      <c r="G1243" s="1">
        <f t="shared" si="214"/>
        <v>40488</v>
      </c>
      <c r="H1243" s="1">
        <f t="shared" si="215"/>
        <v>40487</v>
      </c>
      <c r="I1243" s="2">
        <f t="shared" si="216"/>
        <v>87.06</v>
      </c>
      <c r="J1243">
        <f t="shared" si="210"/>
        <v>0</v>
      </c>
      <c r="K1243" s="2">
        <f t="shared" si="212"/>
        <v>87.35</v>
      </c>
      <c r="L1243" s="2">
        <f t="shared" si="217"/>
        <v>86.72</v>
      </c>
      <c r="M1243" s="2">
        <f t="shared" si="218"/>
        <v>0.99278763594733832</v>
      </c>
      <c r="N1243">
        <f t="shared" si="219"/>
        <v>-2.7778820681862793</v>
      </c>
    </row>
    <row r="1244" spans="1:14" x14ac:dyDescent="0.3">
      <c r="A1244" s="1">
        <v>40498</v>
      </c>
      <c r="B1244">
        <v>82.84</v>
      </c>
      <c r="D1244">
        <f t="shared" si="209"/>
        <v>2</v>
      </c>
      <c r="E1244" s="1">
        <f t="shared" si="211"/>
        <v>40491</v>
      </c>
      <c r="F1244" s="1">
        <f t="shared" si="213"/>
        <v>40490</v>
      </c>
      <c r="G1244" s="1">
        <f t="shared" si="214"/>
        <v>40489</v>
      </c>
      <c r="H1244" s="1">
        <f t="shared" si="215"/>
        <v>40488</v>
      </c>
      <c r="I1244" s="2">
        <f t="shared" si="216"/>
        <v>86.72</v>
      </c>
      <c r="J1244">
        <f t="shared" si="210"/>
        <v>0</v>
      </c>
      <c r="K1244" s="2">
        <f t="shared" si="212"/>
        <v>87.35</v>
      </c>
      <c r="L1244" s="2">
        <f t="shared" si="217"/>
        <v>86.72</v>
      </c>
      <c r="M1244" s="2">
        <f t="shared" si="218"/>
        <v>0.99278763594733832</v>
      </c>
      <c r="N1244">
        <f t="shared" si="219"/>
        <v>-5.3012000052682033</v>
      </c>
    </row>
    <row r="1245" spans="1:14" x14ac:dyDescent="0.3">
      <c r="A1245" s="1">
        <v>40499</v>
      </c>
      <c r="B1245">
        <v>81.040000000000006</v>
      </c>
      <c r="D1245">
        <f t="shared" si="209"/>
        <v>3</v>
      </c>
      <c r="E1245" s="1">
        <f t="shared" si="211"/>
        <v>40492</v>
      </c>
      <c r="F1245" s="1">
        <f t="shared" si="213"/>
        <v>40491</v>
      </c>
      <c r="G1245" s="1">
        <f t="shared" si="214"/>
        <v>40490</v>
      </c>
      <c r="H1245" s="1">
        <f t="shared" si="215"/>
        <v>40489</v>
      </c>
      <c r="I1245" s="2">
        <f t="shared" si="216"/>
        <v>88.29</v>
      </c>
      <c r="J1245">
        <f t="shared" si="210"/>
        <v>0</v>
      </c>
      <c r="K1245" s="2">
        <f t="shared" si="212"/>
        <v>0</v>
      </c>
      <c r="L1245" s="2">
        <f t="shared" si="217"/>
        <v>0</v>
      </c>
      <c r="M1245" s="2">
        <f t="shared" si="218"/>
        <v>1</v>
      </c>
      <c r="N1245">
        <f t="shared" si="219"/>
        <v>-8.5683990973063189</v>
      </c>
    </row>
    <row r="1246" spans="1:14" x14ac:dyDescent="0.3">
      <c r="A1246" s="1">
        <v>40500</v>
      </c>
      <c r="B1246">
        <v>82.42</v>
      </c>
      <c r="D1246">
        <f t="shared" si="209"/>
        <v>4</v>
      </c>
      <c r="E1246" s="1">
        <f t="shared" si="211"/>
        <v>40493</v>
      </c>
      <c r="F1246" s="1">
        <f t="shared" si="213"/>
        <v>40492</v>
      </c>
      <c r="G1246" s="1">
        <f t="shared" si="214"/>
        <v>40491</v>
      </c>
      <c r="H1246" s="1">
        <f t="shared" si="215"/>
        <v>40490</v>
      </c>
      <c r="I1246" s="2">
        <f t="shared" si="216"/>
        <v>88.28</v>
      </c>
      <c r="J1246">
        <f t="shared" si="210"/>
        <v>0</v>
      </c>
      <c r="K1246" s="2">
        <f t="shared" si="212"/>
        <v>0</v>
      </c>
      <c r="L1246" s="2">
        <f t="shared" si="217"/>
        <v>0</v>
      </c>
      <c r="M1246" s="2">
        <f t="shared" si="218"/>
        <v>1</v>
      </c>
      <c r="N1246">
        <f t="shared" si="219"/>
        <v>-6.8685455477864368</v>
      </c>
    </row>
    <row r="1247" spans="1:14" x14ac:dyDescent="0.3">
      <c r="A1247" s="1">
        <v>40501</v>
      </c>
      <c r="B1247">
        <v>81.98</v>
      </c>
      <c r="D1247">
        <f t="shared" si="209"/>
        <v>5</v>
      </c>
      <c r="E1247" s="1">
        <f t="shared" si="211"/>
        <v>40494</v>
      </c>
      <c r="F1247" s="1">
        <f t="shared" si="213"/>
        <v>40493</v>
      </c>
      <c r="G1247" s="1">
        <f t="shared" si="214"/>
        <v>40492</v>
      </c>
      <c r="H1247" s="1">
        <f t="shared" si="215"/>
        <v>40491</v>
      </c>
      <c r="I1247" s="2">
        <f t="shared" si="216"/>
        <v>85.34</v>
      </c>
      <c r="J1247">
        <f t="shared" si="210"/>
        <v>0</v>
      </c>
      <c r="K1247" s="2">
        <f t="shared" si="212"/>
        <v>0</v>
      </c>
      <c r="L1247" s="2">
        <f t="shared" si="217"/>
        <v>0</v>
      </c>
      <c r="M1247" s="2">
        <f t="shared" si="218"/>
        <v>1</v>
      </c>
      <c r="N1247">
        <f t="shared" si="219"/>
        <v>-4.0167962683662406</v>
      </c>
    </row>
    <row r="1248" spans="1:14" x14ac:dyDescent="0.3">
      <c r="A1248" s="1">
        <v>40504</v>
      </c>
      <c r="B1248">
        <v>81.739999999999995</v>
      </c>
      <c r="D1248">
        <f t="shared" si="209"/>
        <v>1</v>
      </c>
      <c r="E1248" s="1">
        <f t="shared" si="211"/>
        <v>40497</v>
      </c>
      <c r="F1248" s="1">
        <f t="shared" si="213"/>
        <v>40496</v>
      </c>
      <c r="G1248" s="1">
        <f t="shared" si="214"/>
        <v>40495</v>
      </c>
      <c r="H1248" s="1">
        <f t="shared" si="215"/>
        <v>40494</v>
      </c>
      <c r="I1248" s="2">
        <f t="shared" si="216"/>
        <v>85.29</v>
      </c>
      <c r="J1248">
        <f t="shared" si="210"/>
        <v>0</v>
      </c>
      <c r="K1248" s="2">
        <f t="shared" si="212"/>
        <v>0</v>
      </c>
      <c r="L1248" s="2">
        <f t="shared" si="217"/>
        <v>0</v>
      </c>
      <c r="M1248" s="2">
        <f t="shared" si="218"/>
        <v>1</v>
      </c>
      <c r="N1248">
        <f t="shared" si="219"/>
        <v>-4.251373619488696</v>
      </c>
    </row>
    <row r="1249" spans="1:14" x14ac:dyDescent="0.3">
      <c r="A1249" s="1">
        <v>40505</v>
      </c>
      <c r="B1249">
        <v>81.25</v>
      </c>
      <c r="D1249">
        <f t="shared" si="209"/>
        <v>2</v>
      </c>
      <c r="E1249" s="1">
        <f t="shared" si="211"/>
        <v>40498</v>
      </c>
      <c r="F1249" s="1">
        <f t="shared" si="213"/>
        <v>40497</v>
      </c>
      <c r="G1249" s="1">
        <f t="shared" si="214"/>
        <v>40496</v>
      </c>
      <c r="H1249" s="1">
        <f t="shared" si="215"/>
        <v>40495</v>
      </c>
      <c r="I1249" s="2">
        <f t="shared" si="216"/>
        <v>82.84</v>
      </c>
      <c r="J1249">
        <f t="shared" si="210"/>
        <v>0</v>
      </c>
      <c r="K1249" s="2">
        <f t="shared" si="212"/>
        <v>0</v>
      </c>
      <c r="L1249" s="2">
        <f t="shared" si="217"/>
        <v>0</v>
      </c>
      <c r="M1249" s="2">
        <f t="shared" si="218"/>
        <v>1</v>
      </c>
      <c r="N1249">
        <f t="shared" si="219"/>
        <v>-1.9380215317536573</v>
      </c>
    </row>
    <row r="1250" spans="1:14" x14ac:dyDescent="0.3">
      <c r="A1250" s="1">
        <v>40506</v>
      </c>
      <c r="B1250">
        <v>83.86</v>
      </c>
      <c r="D1250">
        <f t="shared" si="209"/>
        <v>3</v>
      </c>
      <c r="E1250" s="1">
        <f t="shared" si="211"/>
        <v>40499</v>
      </c>
      <c r="F1250" s="1">
        <f t="shared" si="213"/>
        <v>40498</v>
      </c>
      <c r="G1250" s="1">
        <f t="shared" si="214"/>
        <v>40497</v>
      </c>
      <c r="H1250" s="1">
        <f t="shared" si="215"/>
        <v>40496</v>
      </c>
      <c r="I1250" s="2">
        <f t="shared" si="216"/>
        <v>81.040000000000006</v>
      </c>
      <c r="J1250">
        <f t="shared" si="210"/>
        <v>0</v>
      </c>
      <c r="K1250" s="2">
        <f t="shared" si="212"/>
        <v>0</v>
      </c>
      <c r="L1250" s="2">
        <f t="shared" si="217"/>
        <v>0</v>
      </c>
      <c r="M1250" s="2">
        <f t="shared" si="218"/>
        <v>1</v>
      </c>
      <c r="N1250">
        <f t="shared" si="219"/>
        <v>3.4205881802188491</v>
      </c>
    </row>
    <row r="1251" spans="1:14" x14ac:dyDescent="0.3">
      <c r="A1251" s="1">
        <v>40508</v>
      </c>
      <c r="B1251">
        <v>83.76</v>
      </c>
      <c r="D1251">
        <f t="shared" si="209"/>
        <v>5</v>
      </c>
      <c r="E1251" s="1">
        <f t="shared" si="211"/>
        <v>40501</v>
      </c>
      <c r="F1251" s="1">
        <f t="shared" si="213"/>
        <v>40500</v>
      </c>
      <c r="G1251" s="1">
        <f t="shared" si="214"/>
        <v>40499</v>
      </c>
      <c r="H1251" s="1">
        <f t="shared" si="215"/>
        <v>40498</v>
      </c>
      <c r="I1251" s="2">
        <f t="shared" si="216"/>
        <v>81.98</v>
      </c>
      <c r="J1251">
        <f t="shared" si="210"/>
        <v>0</v>
      </c>
      <c r="K1251" s="2">
        <f t="shared" si="212"/>
        <v>0</v>
      </c>
      <c r="L1251" s="2">
        <f t="shared" si="217"/>
        <v>0</v>
      </c>
      <c r="M1251" s="2">
        <f t="shared" si="218"/>
        <v>1</v>
      </c>
      <c r="N1251">
        <f t="shared" si="219"/>
        <v>2.1480251486089883</v>
      </c>
    </row>
    <row r="1252" spans="1:14" x14ac:dyDescent="0.3">
      <c r="A1252" s="1">
        <v>40511</v>
      </c>
      <c r="B1252">
        <v>85.73</v>
      </c>
      <c r="D1252">
        <f t="shared" si="209"/>
        <v>1</v>
      </c>
      <c r="E1252" s="1">
        <f t="shared" si="211"/>
        <v>40504</v>
      </c>
      <c r="F1252" s="1">
        <f t="shared" si="213"/>
        <v>40503</v>
      </c>
      <c r="G1252" s="1">
        <f t="shared" si="214"/>
        <v>40502</v>
      </c>
      <c r="H1252" s="1">
        <f t="shared" si="215"/>
        <v>40501</v>
      </c>
      <c r="I1252" s="2">
        <f t="shared" si="216"/>
        <v>81.739999999999995</v>
      </c>
      <c r="J1252">
        <f t="shared" si="210"/>
        <v>0</v>
      </c>
      <c r="K1252" s="2">
        <f t="shared" si="212"/>
        <v>0</v>
      </c>
      <c r="L1252" s="2">
        <f t="shared" si="217"/>
        <v>0</v>
      </c>
      <c r="M1252" s="2">
        <f t="shared" si="218"/>
        <v>1</v>
      </c>
      <c r="N1252">
        <f t="shared" si="219"/>
        <v>4.7659344554533485</v>
      </c>
    </row>
    <row r="1253" spans="1:14" x14ac:dyDescent="0.3">
      <c r="A1253" s="1">
        <v>40512</v>
      </c>
      <c r="B1253">
        <v>84.11</v>
      </c>
      <c r="D1253">
        <f t="shared" si="209"/>
        <v>2</v>
      </c>
      <c r="E1253" s="1">
        <f t="shared" si="211"/>
        <v>40505</v>
      </c>
      <c r="F1253" s="1">
        <f t="shared" si="213"/>
        <v>40504</v>
      </c>
      <c r="G1253" s="1">
        <f t="shared" si="214"/>
        <v>40503</v>
      </c>
      <c r="H1253" s="1">
        <f t="shared" si="215"/>
        <v>40502</v>
      </c>
      <c r="I1253" s="2">
        <f t="shared" si="216"/>
        <v>81.25</v>
      </c>
      <c r="J1253">
        <f t="shared" si="210"/>
        <v>0</v>
      </c>
      <c r="K1253" s="2">
        <f t="shared" si="212"/>
        <v>0</v>
      </c>
      <c r="L1253" s="2">
        <f t="shared" si="217"/>
        <v>0</v>
      </c>
      <c r="M1253" s="2">
        <f t="shared" si="218"/>
        <v>1</v>
      </c>
      <c r="N1253">
        <f t="shared" si="219"/>
        <v>3.4594644764498965</v>
      </c>
    </row>
    <row r="1254" spans="1:14" x14ac:dyDescent="0.3">
      <c r="A1254" s="1">
        <v>40513</v>
      </c>
      <c r="B1254">
        <v>86.75</v>
      </c>
      <c r="D1254">
        <f t="shared" si="209"/>
        <v>3</v>
      </c>
      <c r="E1254" s="1">
        <f t="shared" si="211"/>
        <v>40506</v>
      </c>
      <c r="F1254" s="1">
        <f t="shared" si="213"/>
        <v>40505</v>
      </c>
      <c r="G1254" s="1">
        <f t="shared" si="214"/>
        <v>40504</v>
      </c>
      <c r="H1254" s="1">
        <f t="shared" si="215"/>
        <v>40503</v>
      </c>
      <c r="I1254" s="2">
        <f t="shared" si="216"/>
        <v>83.86</v>
      </c>
      <c r="J1254">
        <f t="shared" si="210"/>
        <v>0</v>
      </c>
      <c r="K1254" s="2">
        <f t="shared" si="212"/>
        <v>0</v>
      </c>
      <c r="L1254" s="2">
        <f t="shared" si="217"/>
        <v>0</v>
      </c>
      <c r="M1254" s="2">
        <f t="shared" si="218"/>
        <v>1</v>
      </c>
      <c r="N1254">
        <f t="shared" si="219"/>
        <v>3.3881677084351969</v>
      </c>
    </row>
    <row r="1255" spans="1:14" x14ac:dyDescent="0.3">
      <c r="A1255" s="1">
        <v>40514</v>
      </c>
      <c r="B1255">
        <v>88</v>
      </c>
      <c r="D1255">
        <f t="shared" si="209"/>
        <v>4</v>
      </c>
      <c r="E1255" s="1">
        <f t="shared" si="211"/>
        <v>40507</v>
      </c>
      <c r="F1255" s="1">
        <f t="shared" si="213"/>
        <v>40506</v>
      </c>
      <c r="G1255" s="1">
        <f t="shared" si="214"/>
        <v>40505</v>
      </c>
      <c r="H1255" s="1">
        <f t="shared" si="215"/>
        <v>40504</v>
      </c>
      <c r="I1255" s="2">
        <f t="shared" si="216"/>
        <v>83.86</v>
      </c>
      <c r="J1255">
        <f t="shared" si="210"/>
        <v>0</v>
      </c>
      <c r="K1255" s="2">
        <f t="shared" si="212"/>
        <v>0</v>
      </c>
      <c r="L1255" s="2">
        <f t="shared" si="217"/>
        <v>0</v>
      </c>
      <c r="M1255" s="2">
        <f t="shared" si="218"/>
        <v>1</v>
      </c>
      <c r="N1255">
        <f t="shared" si="219"/>
        <v>4.8188072735589964</v>
      </c>
    </row>
    <row r="1256" spans="1:14" x14ac:dyDescent="0.3">
      <c r="A1256" s="1">
        <v>40515</v>
      </c>
      <c r="B1256">
        <v>89.19</v>
      </c>
      <c r="D1256">
        <f t="shared" si="209"/>
        <v>5</v>
      </c>
      <c r="E1256" s="1">
        <f t="shared" si="211"/>
        <v>40508</v>
      </c>
      <c r="F1256" s="1">
        <f t="shared" si="213"/>
        <v>40507</v>
      </c>
      <c r="G1256" s="1">
        <f t="shared" si="214"/>
        <v>40506</v>
      </c>
      <c r="H1256" s="1">
        <f t="shared" si="215"/>
        <v>40505</v>
      </c>
      <c r="I1256" s="2">
        <f t="shared" si="216"/>
        <v>83.76</v>
      </c>
      <c r="J1256">
        <f t="shared" si="210"/>
        <v>0</v>
      </c>
      <c r="K1256" s="2">
        <f t="shared" si="212"/>
        <v>0</v>
      </c>
      <c r="L1256" s="2">
        <f t="shared" si="217"/>
        <v>0</v>
      </c>
      <c r="M1256" s="2">
        <f t="shared" si="218"/>
        <v>1</v>
      </c>
      <c r="N1256">
        <f t="shared" si="219"/>
        <v>6.2813359115834491</v>
      </c>
    </row>
    <row r="1257" spans="1:14" x14ac:dyDescent="0.3">
      <c r="A1257" s="1">
        <v>40518</v>
      </c>
      <c r="B1257">
        <v>89.38</v>
      </c>
      <c r="D1257">
        <f t="shared" si="209"/>
        <v>1</v>
      </c>
      <c r="E1257" s="1">
        <f t="shared" si="211"/>
        <v>40511</v>
      </c>
      <c r="F1257" s="1">
        <f t="shared" si="213"/>
        <v>40510</v>
      </c>
      <c r="G1257" s="1">
        <f t="shared" si="214"/>
        <v>40509</v>
      </c>
      <c r="H1257" s="1">
        <f t="shared" si="215"/>
        <v>40508</v>
      </c>
      <c r="I1257" s="2">
        <f t="shared" si="216"/>
        <v>85.73</v>
      </c>
      <c r="J1257">
        <f t="shared" si="210"/>
        <v>0</v>
      </c>
      <c r="K1257" s="2">
        <f t="shared" si="212"/>
        <v>0</v>
      </c>
      <c r="L1257" s="2">
        <f t="shared" si="217"/>
        <v>0</v>
      </c>
      <c r="M1257" s="2">
        <f t="shared" si="218"/>
        <v>1</v>
      </c>
      <c r="N1257">
        <f t="shared" si="219"/>
        <v>4.1694120814640785</v>
      </c>
    </row>
    <row r="1258" spans="1:14" x14ac:dyDescent="0.3">
      <c r="A1258" s="1">
        <v>40519</v>
      </c>
      <c r="B1258">
        <v>88.69</v>
      </c>
      <c r="D1258">
        <f t="shared" si="209"/>
        <v>2</v>
      </c>
      <c r="E1258" s="1">
        <f t="shared" si="211"/>
        <v>40512</v>
      </c>
      <c r="F1258" s="1">
        <f t="shared" si="213"/>
        <v>40511</v>
      </c>
      <c r="G1258" s="1">
        <f t="shared" si="214"/>
        <v>40510</v>
      </c>
      <c r="H1258" s="1">
        <f t="shared" si="215"/>
        <v>40509</v>
      </c>
      <c r="I1258" s="2">
        <f t="shared" si="216"/>
        <v>84.11</v>
      </c>
      <c r="J1258">
        <f t="shared" si="210"/>
        <v>0</v>
      </c>
      <c r="K1258" s="2">
        <f t="shared" si="212"/>
        <v>0</v>
      </c>
      <c r="L1258" s="2">
        <f t="shared" si="217"/>
        <v>0</v>
      </c>
      <c r="M1258" s="2">
        <f t="shared" si="218"/>
        <v>1</v>
      </c>
      <c r="N1258">
        <f t="shared" si="219"/>
        <v>5.3021677414015098</v>
      </c>
    </row>
    <row r="1259" spans="1:14" x14ac:dyDescent="0.3">
      <c r="A1259" s="1">
        <v>40520</v>
      </c>
      <c r="B1259">
        <v>88.28</v>
      </c>
      <c r="D1259">
        <f t="shared" si="209"/>
        <v>3</v>
      </c>
      <c r="E1259" s="1">
        <f t="shared" si="211"/>
        <v>40513</v>
      </c>
      <c r="F1259" s="1">
        <f t="shared" si="213"/>
        <v>40512</v>
      </c>
      <c r="G1259" s="1">
        <f t="shared" si="214"/>
        <v>40511</v>
      </c>
      <c r="H1259" s="1">
        <f t="shared" si="215"/>
        <v>40510</v>
      </c>
      <c r="I1259" s="2">
        <f t="shared" si="216"/>
        <v>86.75</v>
      </c>
      <c r="J1259">
        <f t="shared" si="210"/>
        <v>0</v>
      </c>
      <c r="K1259" s="2">
        <f t="shared" si="212"/>
        <v>0</v>
      </c>
      <c r="L1259" s="2">
        <f t="shared" si="217"/>
        <v>0</v>
      </c>
      <c r="M1259" s="2">
        <f t="shared" si="218"/>
        <v>1</v>
      </c>
      <c r="N1259">
        <f t="shared" si="219"/>
        <v>1.7483162561567165</v>
      </c>
    </row>
    <row r="1260" spans="1:14" x14ac:dyDescent="0.3">
      <c r="A1260" s="1">
        <v>40521</v>
      </c>
      <c r="B1260">
        <v>88.37</v>
      </c>
      <c r="C1260">
        <v>88.88</v>
      </c>
      <c r="D1260">
        <f t="shared" si="209"/>
        <v>4</v>
      </c>
      <c r="E1260" s="1">
        <f t="shared" si="211"/>
        <v>40514</v>
      </c>
      <c r="F1260" s="1">
        <f t="shared" si="213"/>
        <v>40513</v>
      </c>
      <c r="G1260" s="1">
        <f t="shared" si="214"/>
        <v>40512</v>
      </c>
      <c r="H1260" s="1">
        <f t="shared" si="215"/>
        <v>40511</v>
      </c>
      <c r="I1260" s="2">
        <f t="shared" si="216"/>
        <v>88</v>
      </c>
      <c r="J1260">
        <f t="shared" si="210"/>
        <v>0</v>
      </c>
      <c r="K1260" s="2">
        <f t="shared" si="212"/>
        <v>0</v>
      </c>
      <c r="L1260" s="2">
        <f t="shared" si="217"/>
        <v>0</v>
      </c>
      <c r="M1260" s="2">
        <f t="shared" si="218"/>
        <v>1</v>
      </c>
      <c r="N1260">
        <f t="shared" si="219"/>
        <v>0.41957310517065344</v>
      </c>
    </row>
    <row r="1261" spans="1:14" x14ac:dyDescent="0.3">
      <c r="A1261" s="1">
        <v>40522</v>
      </c>
      <c r="B1261">
        <v>88.31</v>
      </c>
      <c r="D1261">
        <f t="shared" si="209"/>
        <v>5</v>
      </c>
      <c r="E1261" s="1">
        <f t="shared" si="211"/>
        <v>40515</v>
      </c>
      <c r="F1261" s="1">
        <f t="shared" si="213"/>
        <v>40514</v>
      </c>
      <c r="G1261" s="1">
        <f t="shared" si="214"/>
        <v>40513</v>
      </c>
      <c r="H1261" s="1">
        <f t="shared" si="215"/>
        <v>40512</v>
      </c>
      <c r="I1261" s="2">
        <f t="shared" si="216"/>
        <v>89.19</v>
      </c>
      <c r="J1261">
        <f t="shared" si="210"/>
        <v>88.88</v>
      </c>
      <c r="K1261" s="2">
        <f t="shared" si="212"/>
        <v>88.88</v>
      </c>
      <c r="L1261" s="2">
        <f t="shared" si="217"/>
        <v>88.37</v>
      </c>
      <c r="M1261" s="2">
        <f t="shared" si="218"/>
        <v>0.99426192619261933</v>
      </c>
      <c r="N1261">
        <f t="shared" si="219"/>
        <v>-1.5670173998866455</v>
      </c>
    </row>
    <row r="1262" spans="1:14" x14ac:dyDescent="0.3">
      <c r="A1262" s="1">
        <v>40525</v>
      </c>
      <c r="B1262">
        <v>89.14</v>
      </c>
      <c r="D1262">
        <f t="shared" si="209"/>
        <v>1</v>
      </c>
      <c r="E1262" s="1">
        <f t="shared" si="211"/>
        <v>40518</v>
      </c>
      <c r="F1262" s="1">
        <f t="shared" si="213"/>
        <v>40517</v>
      </c>
      <c r="G1262" s="1">
        <f t="shared" si="214"/>
        <v>40516</v>
      </c>
      <c r="H1262" s="1">
        <f t="shared" si="215"/>
        <v>40515</v>
      </c>
      <c r="I1262" s="2">
        <f t="shared" si="216"/>
        <v>89.38</v>
      </c>
      <c r="J1262">
        <f t="shared" si="210"/>
        <v>0</v>
      </c>
      <c r="K1262" s="2">
        <f t="shared" si="212"/>
        <v>88.88</v>
      </c>
      <c r="L1262" s="2">
        <f t="shared" si="217"/>
        <v>88.37</v>
      </c>
      <c r="M1262" s="2">
        <f t="shared" si="218"/>
        <v>0.99426192619261933</v>
      </c>
      <c r="N1262">
        <f t="shared" si="219"/>
        <v>-0.84433757883570981</v>
      </c>
    </row>
    <row r="1263" spans="1:14" x14ac:dyDescent="0.3">
      <c r="A1263" s="1">
        <v>40526</v>
      </c>
      <c r="B1263">
        <v>88.84</v>
      </c>
      <c r="D1263">
        <f t="shared" si="209"/>
        <v>2</v>
      </c>
      <c r="E1263" s="1">
        <f t="shared" si="211"/>
        <v>40519</v>
      </c>
      <c r="F1263" s="1">
        <f t="shared" si="213"/>
        <v>40518</v>
      </c>
      <c r="G1263" s="1">
        <f t="shared" si="214"/>
        <v>40517</v>
      </c>
      <c r="H1263" s="1">
        <f t="shared" si="215"/>
        <v>40516</v>
      </c>
      <c r="I1263" s="2">
        <f t="shared" si="216"/>
        <v>88.69</v>
      </c>
      <c r="J1263">
        <f t="shared" si="210"/>
        <v>0</v>
      </c>
      <c r="K1263" s="2">
        <f t="shared" si="212"/>
        <v>88.88</v>
      </c>
      <c r="L1263" s="2">
        <f t="shared" si="217"/>
        <v>88.37</v>
      </c>
      <c r="M1263" s="2">
        <f t="shared" si="218"/>
        <v>0.99426192619261933</v>
      </c>
      <c r="N1263">
        <f t="shared" si="219"/>
        <v>-0.40647441635956011</v>
      </c>
    </row>
    <row r="1264" spans="1:14" x14ac:dyDescent="0.3">
      <c r="A1264" s="1">
        <v>40527</v>
      </c>
      <c r="B1264">
        <v>89.24</v>
      </c>
      <c r="D1264">
        <f t="shared" si="209"/>
        <v>3</v>
      </c>
      <c r="E1264" s="1">
        <f t="shared" si="211"/>
        <v>40520</v>
      </c>
      <c r="F1264" s="1">
        <f t="shared" si="213"/>
        <v>40519</v>
      </c>
      <c r="G1264" s="1">
        <f t="shared" si="214"/>
        <v>40518</v>
      </c>
      <c r="H1264" s="1">
        <f t="shared" si="215"/>
        <v>40517</v>
      </c>
      <c r="I1264" s="2">
        <f t="shared" si="216"/>
        <v>88.28</v>
      </c>
      <c r="J1264">
        <f t="shared" si="210"/>
        <v>0</v>
      </c>
      <c r="K1264" s="2">
        <f t="shared" si="212"/>
        <v>88.88</v>
      </c>
      <c r="L1264" s="2">
        <f t="shared" si="217"/>
        <v>88.37</v>
      </c>
      <c r="M1264" s="2">
        <f t="shared" si="218"/>
        <v>0.99426192619261933</v>
      </c>
      <c r="N1264">
        <f t="shared" si="219"/>
        <v>0.50611883743345409</v>
      </c>
    </row>
    <row r="1265" spans="1:14" x14ac:dyDescent="0.3">
      <c r="A1265" s="1">
        <v>40528</v>
      </c>
      <c r="B1265">
        <v>88.4</v>
      </c>
      <c r="D1265">
        <f t="shared" si="209"/>
        <v>4</v>
      </c>
      <c r="E1265" s="1">
        <f t="shared" si="211"/>
        <v>40521</v>
      </c>
      <c r="F1265" s="1">
        <f t="shared" si="213"/>
        <v>40520</v>
      </c>
      <c r="G1265" s="1">
        <f t="shared" si="214"/>
        <v>40519</v>
      </c>
      <c r="H1265" s="1">
        <f t="shared" si="215"/>
        <v>40518</v>
      </c>
      <c r="I1265" s="2">
        <f t="shared" si="216"/>
        <v>88.37</v>
      </c>
      <c r="J1265">
        <f t="shared" si="210"/>
        <v>0</v>
      </c>
      <c r="K1265" s="2">
        <f t="shared" si="212"/>
        <v>88.88</v>
      </c>
      <c r="L1265" s="2">
        <f t="shared" si="217"/>
        <v>88.37</v>
      </c>
      <c r="M1265" s="2">
        <f t="shared" si="218"/>
        <v>0.99426192619261933</v>
      </c>
      <c r="N1265">
        <f t="shared" si="219"/>
        <v>-0.54151756877767687</v>
      </c>
    </row>
    <row r="1266" spans="1:14" x14ac:dyDescent="0.3">
      <c r="A1266" s="1">
        <v>40529</v>
      </c>
      <c r="B1266">
        <v>88.6</v>
      </c>
      <c r="D1266">
        <f t="shared" si="209"/>
        <v>5</v>
      </c>
      <c r="E1266" s="1">
        <f t="shared" si="211"/>
        <v>40522</v>
      </c>
      <c r="F1266" s="1">
        <f t="shared" si="213"/>
        <v>40521</v>
      </c>
      <c r="G1266" s="1">
        <f t="shared" si="214"/>
        <v>40520</v>
      </c>
      <c r="H1266" s="1">
        <f t="shared" si="215"/>
        <v>40519</v>
      </c>
      <c r="I1266" s="2">
        <f t="shared" si="216"/>
        <v>88.31</v>
      </c>
      <c r="J1266">
        <f t="shared" si="210"/>
        <v>0</v>
      </c>
      <c r="K1266" s="2">
        <f t="shared" si="212"/>
        <v>0</v>
      </c>
      <c r="L1266" s="2">
        <f t="shared" si="217"/>
        <v>0</v>
      </c>
      <c r="M1266" s="2">
        <f t="shared" si="218"/>
        <v>1</v>
      </c>
      <c r="N1266">
        <f t="shared" si="219"/>
        <v>0.32785061303243995</v>
      </c>
    </row>
    <row r="1267" spans="1:14" x14ac:dyDescent="0.3">
      <c r="A1267" s="1">
        <v>40532</v>
      </c>
      <c r="B1267">
        <v>89.37</v>
      </c>
      <c r="D1267">
        <f t="shared" si="209"/>
        <v>1</v>
      </c>
      <c r="E1267" s="1">
        <f t="shared" si="211"/>
        <v>40525</v>
      </c>
      <c r="F1267" s="1">
        <f t="shared" si="213"/>
        <v>40524</v>
      </c>
      <c r="G1267" s="1">
        <f t="shared" si="214"/>
        <v>40523</v>
      </c>
      <c r="H1267" s="1">
        <f t="shared" si="215"/>
        <v>40522</v>
      </c>
      <c r="I1267" s="2">
        <f t="shared" si="216"/>
        <v>89.14</v>
      </c>
      <c r="J1267">
        <f t="shared" si="210"/>
        <v>0</v>
      </c>
      <c r="K1267" s="2">
        <f t="shared" si="212"/>
        <v>0</v>
      </c>
      <c r="L1267" s="2">
        <f t="shared" si="217"/>
        <v>0</v>
      </c>
      <c r="M1267" s="2">
        <f t="shared" si="218"/>
        <v>1</v>
      </c>
      <c r="N1267">
        <f t="shared" si="219"/>
        <v>0.25768878748908874</v>
      </c>
    </row>
    <row r="1268" spans="1:14" x14ac:dyDescent="0.3">
      <c r="A1268" s="1">
        <v>40533</v>
      </c>
      <c r="B1268">
        <v>89.82</v>
      </c>
      <c r="D1268">
        <f t="shared" si="209"/>
        <v>2</v>
      </c>
      <c r="E1268" s="1">
        <f t="shared" si="211"/>
        <v>40526</v>
      </c>
      <c r="F1268" s="1">
        <f t="shared" si="213"/>
        <v>40525</v>
      </c>
      <c r="G1268" s="1">
        <f t="shared" si="214"/>
        <v>40524</v>
      </c>
      <c r="H1268" s="1">
        <f t="shared" si="215"/>
        <v>40523</v>
      </c>
      <c r="I1268" s="2">
        <f t="shared" si="216"/>
        <v>88.84</v>
      </c>
      <c r="J1268">
        <f t="shared" si="210"/>
        <v>0</v>
      </c>
      <c r="K1268" s="2">
        <f t="shared" si="212"/>
        <v>0</v>
      </c>
      <c r="L1268" s="2">
        <f t="shared" si="217"/>
        <v>0</v>
      </c>
      <c r="M1268" s="2">
        <f t="shared" si="218"/>
        <v>1</v>
      </c>
      <c r="N1268">
        <f t="shared" si="219"/>
        <v>1.097066863336511</v>
      </c>
    </row>
    <row r="1269" spans="1:14" x14ac:dyDescent="0.3">
      <c r="A1269" s="1">
        <v>40534</v>
      </c>
      <c r="B1269">
        <v>90.48</v>
      </c>
      <c r="D1269">
        <f t="shared" si="209"/>
        <v>3</v>
      </c>
      <c r="E1269" s="1">
        <f t="shared" si="211"/>
        <v>40527</v>
      </c>
      <c r="F1269" s="1">
        <f t="shared" si="213"/>
        <v>40526</v>
      </c>
      <c r="G1269" s="1">
        <f t="shared" si="214"/>
        <v>40525</v>
      </c>
      <c r="H1269" s="1">
        <f t="shared" si="215"/>
        <v>40524</v>
      </c>
      <c r="I1269" s="2">
        <f t="shared" si="216"/>
        <v>89.24</v>
      </c>
      <c r="J1269">
        <f t="shared" si="210"/>
        <v>0</v>
      </c>
      <c r="K1269" s="2">
        <f t="shared" si="212"/>
        <v>0</v>
      </c>
      <c r="L1269" s="2">
        <f t="shared" si="217"/>
        <v>0</v>
      </c>
      <c r="M1269" s="2">
        <f t="shared" si="218"/>
        <v>1</v>
      </c>
      <c r="N1269">
        <f t="shared" si="219"/>
        <v>1.3799462243533269</v>
      </c>
    </row>
    <row r="1270" spans="1:14" x14ac:dyDescent="0.3">
      <c r="A1270" s="1">
        <v>40535</v>
      </c>
      <c r="B1270">
        <v>91.51</v>
      </c>
      <c r="D1270">
        <f t="shared" si="209"/>
        <v>4</v>
      </c>
      <c r="E1270" s="1">
        <f t="shared" si="211"/>
        <v>40528</v>
      </c>
      <c r="F1270" s="1">
        <f t="shared" si="213"/>
        <v>40527</v>
      </c>
      <c r="G1270" s="1">
        <f t="shared" si="214"/>
        <v>40526</v>
      </c>
      <c r="H1270" s="1">
        <f t="shared" si="215"/>
        <v>40525</v>
      </c>
      <c r="I1270" s="2">
        <f t="shared" si="216"/>
        <v>88.4</v>
      </c>
      <c r="J1270">
        <f t="shared" si="210"/>
        <v>0</v>
      </c>
      <c r="K1270" s="2">
        <f t="shared" si="212"/>
        <v>0</v>
      </c>
      <c r="L1270" s="2">
        <f t="shared" si="217"/>
        <v>0</v>
      </c>
      <c r="M1270" s="2">
        <f t="shared" si="218"/>
        <v>1</v>
      </c>
      <c r="N1270">
        <f t="shared" si="219"/>
        <v>3.4576286283689162</v>
      </c>
    </row>
    <row r="1271" spans="1:14" x14ac:dyDescent="0.3">
      <c r="A1271" s="1">
        <v>40539</v>
      </c>
      <c r="B1271">
        <v>91</v>
      </c>
      <c r="D1271">
        <f t="shared" si="209"/>
        <v>1</v>
      </c>
      <c r="E1271" s="1">
        <f t="shared" si="211"/>
        <v>40532</v>
      </c>
      <c r="F1271" s="1">
        <f t="shared" si="213"/>
        <v>40531</v>
      </c>
      <c r="G1271" s="1">
        <f t="shared" si="214"/>
        <v>40530</v>
      </c>
      <c r="H1271" s="1">
        <f t="shared" si="215"/>
        <v>40529</v>
      </c>
      <c r="I1271" s="2">
        <f t="shared" si="216"/>
        <v>89.37</v>
      </c>
      <c r="J1271">
        <f t="shared" si="210"/>
        <v>0</v>
      </c>
      <c r="K1271" s="2">
        <f t="shared" si="212"/>
        <v>0</v>
      </c>
      <c r="L1271" s="2">
        <f t="shared" si="217"/>
        <v>0</v>
      </c>
      <c r="M1271" s="2">
        <f t="shared" si="218"/>
        <v>1</v>
      </c>
      <c r="N1271">
        <f t="shared" si="219"/>
        <v>1.8074451123549291</v>
      </c>
    </row>
    <row r="1272" spans="1:14" x14ac:dyDescent="0.3">
      <c r="A1272" s="1">
        <v>40540</v>
      </c>
      <c r="B1272">
        <v>91.49</v>
      </c>
      <c r="D1272">
        <f t="shared" si="209"/>
        <v>2</v>
      </c>
      <c r="E1272" s="1">
        <f t="shared" si="211"/>
        <v>40533</v>
      </c>
      <c r="F1272" s="1">
        <f t="shared" si="213"/>
        <v>40532</v>
      </c>
      <c r="G1272" s="1">
        <f t="shared" si="214"/>
        <v>40531</v>
      </c>
      <c r="H1272" s="1">
        <f t="shared" si="215"/>
        <v>40530</v>
      </c>
      <c r="I1272" s="2">
        <f t="shared" si="216"/>
        <v>89.82</v>
      </c>
      <c r="J1272">
        <f t="shared" si="210"/>
        <v>0</v>
      </c>
      <c r="K1272" s="2">
        <f t="shared" si="212"/>
        <v>0</v>
      </c>
      <c r="L1272" s="2">
        <f t="shared" si="217"/>
        <v>0</v>
      </c>
      <c r="M1272" s="2">
        <f t="shared" si="218"/>
        <v>1</v>
      </c>
      <c r="N1272">
        <f t="shared" si="219"/>
        <v>1.8422009031851834</v>
      </c>
    </row>
    <row r="1273" spans="1:14" x14ac:dyDescent="0.3">
      <c r="A1273" s="1">
        <v>40541</v>
      </c>
      <c r="B1273">
        <v>91.12</v>
      </c>
      <c r="D1273">
        <f t="shared" si="209"/>
        <v>3</v>
      </c>
      <c r="E1273" s="1">
        <f t="shared" si="211"/>
        <v>40534</v>
      </c>
      <c r="F1273" s="1">
        <f t="shared" si="213"/>
        <v>40533</v>
      </c>
      <c r="G1273" s="1">
        <f t="shared" si="214"/>
        <v>40532</v>
      </c>
      <c r="H1273" s="1">
        <f t="shared" si="215"/>
        <v>40531</v>
      </c>
      <c r="I1273" s="2">
        <f t="shared" si="216"/>
        <v>90.48</v>
      </c>
      <c r="J1273">
        <f t="shared" si="210"/>
        <v>0</v>
      </c>
      <c r="K1273" s="2">
        <f t="shared" si="212"/>
        <v>0</v>
      </c>
      <c r="L1273" s="2">
        <f t="shared" si="217"/>
        <v>0</v>
      </c>
      <c r="M1273" s="2">
        <f t="shared" si="218"/>
        <v>1</v>
      </c>
      <c r="N1273">
        <f t="shared" si="219"/>
        <v>0.70484873310615925</v>
      </c>
    </row>
    <row r="1274" spans="1:14" x14ac:dyDescent="0.3">
      <c r="A1274" s="1">
        <v>40542</v>
      </c>
      <c r="B1274">
        <v>89.84</v>
      </c>
      <c r="D1274">
        <f t="shared" si="209"/>
        <v>4</v>
      </c>
      <c r="E1274" s="1">
        <f t="shared" si="211"/>
        <v>40535</v>
      </c>
      <c r="F1274" s="1">
        <f t="shared" si="213"/>
        <v>40534</v>
      </c>
      <c r="G1274" s="1">
        <f t="shared" si="214"/>
        <v>40533</v>
      </c>
      <c r="H1274" s="1">
        <f t="shared" si="215"/>
        <v>40532</v>
      </c>
      <c r="I1274" s="2">
        <f t="shared" si="216"/>
        <v>91.51</v>
      </c>
      <c r="J1274">
        <f t="shared" si="210"/>
        <v>0</v>
      </c>
      <c r="K1274" s="2">
        <f t="shared" si="212"/>
        <v>0</v>
      </c>
      <c r="L1274" s="2">
        <f t="shared" si="217"/>
        <v>0</v>
      </c>
      <c r="M1274" s="2">
        <f t="shared" si="218"/>
        <v>1</v>
      </c>
      <c r="N1274">
        <f t="shared" si="219"/>
        <v>-1.841794549709912</v>
      </c>
    </row>
    <row r="1275" spans="1:14" x14ac:dyDescent="0.3">
      <c r="A1275" s="1">
        <v>40543</v>
      </c>
      <c r="B1275">
        <v>91.38</v>
      </c>
      <c r="D1275">
        <f t="shared" si="209"/>
        <v>5</v>
      </c>
      <c r="E1275" s="1">
        <f t="shared" si="211"/>
        <v>40536</v>
      </c>
      <c r="F1275" s="1">
        <f t="shared" si="213"/>
        <v>40535</v>
      </c>
      <c r="G1275" s="1">
        <f t="shared" si="214"/>
        <v>40534</v>
      </c>
      <c r="H1275" s="1">
        <f t="shared" si="215"/>
        <v>40533</v>
      </c>
      <c r="I1275" s="2">
        <f t="shared" si="216"/>
        <v>91.51</v>
      </c>
      <c r="J1275">
        <f t="shared" si="210"/>
        <v>0</v>
      </c>
      <c r="K1275" s="2">
        <f t="shared" si="212"/>
        <v>0</v>
      </c>
      <c r="L1275" s="2">
        <f t="shared" si="217"/>
        <v>0</v>
      </c>
      <c r="M1275" s="2">
        <f t="shared" si="218"/>
        <v>1</v>
      </c>
      <c r="N1275">
        <f t="shared" si="219"/>
        <v>-0.14216197921615287</v>
      </c>
    </row>
    <row r="1276" spans="1:14" x14ac:dyDescent="0.3">
      <c r="A1276" s="1">
        <v>40546</v>
      </c>
      <c r="B1276">
        <v>91.55</v>
      </c>
      <c r="D1276">
        <f t="shared" si="209"/>
        <v>1</v>
      </c>
      <c r="E1276" s="1">
        <f t="shared" si="211"/>
        <v>40539</v>
      </c>
      <c r="F1276" s="1">
        <f t="shared" si="213"/>
        <v>40538</v>
      </c>
      <c r="G1276" s="1">
        <f t="shared" si="214"/>
        <v>40537</v>
      </c>
      <c r="H1276" s="1">
        <f t="shared" si="215"/>
        <v>40536</v>
      </c>
      <c r="I1276" s="2">
        <f t="shared" si="216"/>
        <v>91</v>
      </c>
      <c r="J1276">
        <f t="shared" si="210"/>
        <v>0</v>
      </c>
      <c r="K1276" s="2">
        <f t="shared" si="212"/>
        <v>0</v>
      </c>
      <c r="L1276" s="2">
        <f t="shared" si="217"/>
        <v>0</v>
      </c>
      <c r="M1276" s="2">
        <f t="shared" si="218"/>
        <v>1</v>
      </c>
      <c r="N1276">
        <f t="shared" si="219"/>
        <v>0.60257646036696555</v>
      </c>
    </row>
    <row r="1277" spans="1:14" x14ac:dyDescent="0.3">
      <c r="A1277" s="1">
        <v>40547</v>
      </c>
      <c r="B1277">
        <v>89.38</v>
      </c>
      <c r="D1277">
        <f t="shared" si="209"/>
        <v>2</v>
      </c>
      <c r="E1277" s="1">
        <f t="shared" si="211"/>
        <v>40540</v>
      </c>
      <c r="F1277" s="1">
        <f t="shared" si="213"/>
        <v>40539</v>
      </c>
      <c r="G1277" s="1">
        <f t="shared" si="214"/>
        <v>40538</v>
      </c>
      <c r="H1277" s="1">
        <f t="shared" si="215"/>
        <v>40537</v>
      </c>
      <c r="I1277" s="2">
        <f t="shared" si="216"/>
        <v>91.49</v>
      </c>
      <c r="J1277">
        <f t="shared" si="210"/>
        <v>0</v>
      </c>
      <c r="K1277" s="2">
        <f t="shared" si="212"/>
        <v>0</v>
      </c>
      <c r="L1277" s="2">
        <f t="shared" si="217"/>
        <v>0</v>
      </c>
      <c r="M1277" s="2">
        <f t="shared" si="218"/>
        <v>1</v>
      </c>
      <c r="N1277">
        <f t="shared" si="219"/>
        <v>-2.3332733186138386</v>
      </c>
    </row>
    <row r="1278" spans="1:14" x14ac:dyDescent="0.3">
      <c r="A1278" s="1">
        <v>40548</v>
      </c>
      <c r="B1278">
        <v>90.3</v>
      </c>
      <c r="D1278">
        <f t="shared" si="209"/>
        <v>3</v>
      </c>
      <c r="E1278" s="1">
        <f t="shared" si="211"/>
        <v>40541</v>
      </c>
      <c r="F1278" s="1">
        <f t="shared" si="213"/>
        <v>40540</v>
      </c>
      <c r="G1278" s="1">
        <f t="shared" si="214"/>
        <v>40539</v>
      </c>
      <c r="H1278" s="1">
        <f t="shared" si="215"/>
        <v>40538</v>
      </c>
      <c r="I1278" s="2">
        <f t="shared" si="216"/>
        <v>91.12</v>
      </c>
      <c r="J1278">
        <f t="shared" si="210"/>
        <v>0</v>
      </c>
      <c r="K1278" s="2">
        <f t="shared" si="212"/>
        <v>0</v>
      </c>
      <c r="L1278" s="2">
        <f t="shared" si="217"/>
        <v>0</v>
      </c>
      <c r="M1278" s="2">
        <f t="shared" si="218"/>
        <v>1</v>
      </c>
      <c r="N1278">
        <f t="shared" si="219"/>
        <v>-0.90398587159870991</v>
      </c>
    </row>
    <row r="1279" spans="1:14" x14ac:dyDescent="0.3">
      <c r="A1279" s="1">
        <v>40549</v>
      </c>
      <c r="B1279">
        <v>88.38</v>
      </c>
      <c r="D1279">
        <f t="shared" si="209"/>
        <v>4</v>
      </c>
      <c r="E1279" s="1">
        <f t="shared" si="211"/>
        <v>40542</v>
      </c>
      <c r="F1279" s="1">
        <f t="shared" si="213"/>
        <v>40541</v>
      </c>
      <c r="G1279" s="1">
        <f t="shared" si="214"/>
        <v>40540</v>
      </c>
      <c r="H1279" s="1">
        <f t="shared" si="215"/>
        <v>40539</v>
      </c>
      <c r="I1279" s="2">
        <f t="shared" si="216"/>
        <v>89.84</v>
      </c>
      <c r="J1279">
        <f t="shared" si="210"/>
        <v>0</v>
      </c>
      <c r="K1279" s="2">
        <f t="shared" si="212"/>
        <v>0</v>
      </c>
      <c r="L1279" s="2">
        <f t="shared" si="217"/>
        <v>0</v>
      </c>
      <c r="M1279" s="2">
        <f t="shared" si="218"/>
        <v>1</v>
      </c>
      <c r="N1279">
        <f t="shared" si="219"/>
        <v>-1.6384610727593938</v>
      </c>
    </row>
    <row r="1280" spans="1:14" x14ac:dyDescent="0.3">
      <c r="A1280" s="1">
        <v>40550</v>
      </c>
      <c r="B1280">
        <v>88.03</v>
      </c>
      <c r="C1280">
        <v>89.22</v>
      </c>
      <c r="D1280">
        <f t="shared" si="209"/>
        <v>5</v>
      </c>
      <c r="E1280" s="1">
        <f t="shared" si="211"/>
        <v>40543</v>
      </c>
      <c r="F1280" s="1">
        <f t="shared" si="213"/>
        <v>40542</v>
      </c>
      <c r="G1280" s="1">
        <f t="shared" si="214"/>
        <v>40541</v>
      </c>
      <c r="H1280" s="1">
        <f t="shared" si="215"/>
        <v>40540</v>
      </c>
      <c r="I1280" s="2">
        <f t="shared" si="216"/>
        <v>91.38</v>
      </c>
      <c r="J1280">
        <f t="shared" si="210"/>
        <v>0</v>
      </c>
      <c r="K1280" s="2">
        <f t="shared" si="212"/>
        <v>0</v>
      </c>
      <c r="L1280" s="2">
        <f t="shared" si="217"/>
        <v>0</v>
      </c>
      <c r="M1280" s="2">
        <f t="shared" si="218"/>
        <v>1</v>
      </c>
      <c r="N1280">
        <f t="shared" si="219"/>
        <v>-3.7348970662310585</v>
      </c>
    </row>
    <row r="1281" spans="1:14" x14ac:dyDescent="0.3">
      <c r="A1281" s="1">
        <v>40553</v>
      </c>
      <c r="B1281">
        <v>90.58</v>
      </c>
      <c r="D1281">
        <f t="shared" si="209"/>
        <v>1</v>
      </c>
      <c r="E1281" s="1">
        <f t="shared" si="211"/>
        <v>40546</v>
      </c>
      <c r="F1281" s="1">
        <f t="shared" si="213"/>
        <v>40545</v>
      </c>
      <c r="G1281" s="1">
        <f t="shared" si="214"/>
        <v>40544</v>
      </c>
      <c r="H1281" s="1">
        <f t="shared" si="215"/>
        <v>40543</v>
      </c>
      <c r="I1281" s="2">
        <f t="shared" si="216"/>
        <v>91.55</v>
      </c>
      <c r="J1281">
        <f t="shared" si="210"/>
        <v>89.22</v>
      </c>
      <c r="K1281" s="2">
        <f t="shared" si="212"/>
        <v>89.22</v>
      </c>
      <c r="L1281" s="2">
        <f t="shared" si="217"/>
        <v>88.03</v>
      </c>
      <c r="M1281" s="2">
        <f t="shared" si="218"/>
        <v>0.9866621833669581</v>
      </c>
      <c r="N1281">
        <f t="shared" si="219"/>
        <v>-2.4079397219755818</v>
      </c>
    </row>
    <row r="1282" spans="1:14" x14ac:dyDescent="0.3">
      <c r="A1282" s="1">
        <v>40554</v>
      </c>
      <c r="B1282">
        <v>92.36</v>
      </c>
      <c r="D1282">
        <f t="shared" ref="D1282:D1345" si="220">WEEKDAY(A1282,2)</f>
        <v>2</v>
      </c>
      <c r="E1282" s="1">
        <f t="shared" si="211"/>
        <v>40547</v>
      </c>
      <c r="F1282" s="1">
        <f t="shared" si="213"/>
        <v>40546</v>
      </c>
      <c r="G1282" s="1">
        <f t="shared" si="214"/>
        <v>40545</v>
      </c>
      <c r="H1282" s="1">
        <f t="shared" si="215"/>
        <v>40544</v>
      </c>
      <c r="I1282" s="2">
        <f t="shared" si="216"/>
        <v>89.38</v>
      </c>
      <c r="J1282">
        <f t="shared" si="210"/>
        <v>0</v>
      </c>
      <c r="K1282" s="2">
        <f t="shared" si="212"/>
        <v>89.22</v>
      </c>
      <c r="L1282" s="2">
        <f t="shared" si="217"/>
        <v>88.03</v>
      </c>
      <c r="M1282" s="2">
        <f t="shared" si="218"/>
        <v>0.9866621833669581</v>
      </c>
      <c r="N1282">
        <f t="shared" si="219"/>
        <v>1.9369476753685309</v>
      </c>
    </row>
    <row r="1283" spans="1:14" x14ac:dyDescent="0.3">
      <c r="A1283" s="1">
        <v>40555</v>
      </c>
      <c r="B1283">
        <v>92.87</v>
      </c>
      <c r="D1283">
        <f t="shared" si="220"/>
        <v>3</v>
      </c>
      <c r="E1283" s="1">
        <f t="shared" si="211"/>
        <v>40548</v>
      </c>
      <c r="F1283" s="1">
        <f t="shared" si="213"/>
        <v>40547</v>
      </c>
      <c r="G1283" s="1">
        <f t="shared" si="214"/>
        <v>40546</v>
      </c>
      <c r="H1283" s="1">
        <f t="shared" si="215"/>
        <v>40545</v>
      </c>
      <c r="I1283" s="2">
        <f t="shared" si="216"/>
        <v>90.3</v>
      </c>
      <c r="J1283">
        <f t="shared" ref="J1283:J1346" si="221">C1282</f>
        <v>0</v>
      </c>
      <c r="K1283" s="2">
        <f t="shared" si="212"/>
        <v>89.22</v>
      </c>
      <c r="L1283" s="2">
        <f t="shared" si="217"/>
        <v>88.03</v>
      </c>
      <c r="M1283" s="2">
        <f t="shared" si="218"/>
        <v>0.9866621833669581</v>
      </c>
      <c r="N1283">
        <f t="shared" si="219"/>
        <v>1.4635641137673299</v>
      </c>
    </row>
    <row r="1284" spans="1:14" x14ac:dyDescent="0.3">
      <c r="A1284" s="1">
        <v>40556</v>
      </c>
      <c r="B1284">
        <v>92.3</v>
      </c>
      <c r="D1284">
        <f t="shared" si="220"/>
        <v>4</v>
      </c>
      <c r="E1284" s="1">
        <f t="shared" si="211"/>
        <v>40549</v>
      </c>
      <c r="F1284" s="1">
        <f t="shared" si="213"/>
        <v>40548</v>
      </c>
      <c r="G1284" s="1">
        <f t="shared" si="214"/>
        <v>40547</v>
      </c>
      <c r="H1284" s="1">
        <f t="shared" si="215"/>
        <v>40546</v>
      </c>
      <c r="I1284" s="2">
        <f t="shared" si="216"/>
        <v>88.38</v>
      </c>
      <c r="J1284">
        <f t="shared" si="221"/>
        <v>0</v>
      </c>
      <c r="K1284" s="2">
        <f t="shared" si="212"/>
        <v>89.22</v>
      </c>
      <c r="L1284" s="2">
        <f t="shared" si="217"/>
        <v>88.03</v>
      </c>
      <c r="M1284" s="2">
        <f t="shared" si="218"/>
        <v>0.9866621833669581</v>
      </c>
      <c r="N1284">
        <f t="shared" si="219"/>
        <v>2.9970877578908692</v>
      </c>
    </row>
    <row r="1285" spans="1:14" x14ac:dyDescent="0.3">
      <c r="A1285" s="1">
        <v>40557</v>
      </c>
      <c r="B1285">
        <v>92.57</v>
      </c>
      <c r="D1285">
        <f t="shared" si="220"/>
        <v>5</v>
      </c>
      <c r="E1285" s="1">
        <f t="shared" si="211"/>
        <v>40550</v>
      </c>
      <c r="F1285" s="1">
        <f t="shared" si="213"/>
        <v>40549</v>
      </c>
      <c r="G1285" s="1">
        <f t="shared" si="214"/>
        <v>40548</v>
      </c>
      <c r="H1285" s="1">
        <f t="shared" si="215"/>
        <v>40547</v>
      </c>
      <c r="I1285" s="2">
        <f t="shared" si="216"/>
        <v>88.03</v>
      </c>
      <c r="J1285">
        <f t="shared" si="221"/>
        <v>0</v>
      </c>
      <c r="K1285" s="2">
        <f t="shared" si="212"/>
        <v>89.22</v>
      </c>
      <c r="L1285" s="2">
        <f t="shared" si="217"/>
        <v>88.03</v>
      </c>
      <c r="M1285" s="2">
        <f t="shared" si="218"/>
        <v>0.9866621833669581</v>
      </c>
      <c r="N1285">
        <f t="shared" si="219"/>
        <v>3.6859885379001192</v>
      </c>
    </row>
    <row r="1286" spans="1:14" x14ac:dyDescent="0.3">
      <c r="A1286" s="1">
        <v>40561</v>
      </c>
      <c r="B1286">
        <v>92.31</v>
      </c>
      <c r="D1286">
        <f t="shared" si="220"/>
        <v>2</v>
      </c>
      <c r="E1286" s="1">
        <f t="shared" si="211"/>
        <v>40554</v>
      </c>
      <c r="F1286" s="1">
        <f t="shared" si="213"/>
        <v>40553</v>
      </c>
      <c r="G1286" s="1">
        <f t="shared" si="214"/>
        <v>40552</v>
      </c>
      <c r="H1286" s="1">
        <f t="shared" si="215"/>
        <v>40551</v>
      </c>
      <c r="I1286" s="2">
        <f t="shared" si="216"/>
        <v>92.36</v>
      </c>
      <c r="J1286">
        <f t="shared" si="221"/>
        <v>0</v>
      </c>
      <c r="K1286" s="2">
        <f t="shared" si="212"/>
        <v>0</v>
      </c>
      <c r="L1286" s="2">
        <f t="shared" si="217"/>
        <v>0</v>
      </c>
      <c r="M1286" s="2">
        <f t="shared" si="218"/>
        <v>1</v>
      </c>
      <c r="N1286">
        <f t="shared" si="219"/>
        <v>-5.4150648423441472E-2</v>
      </c>
    </row>
    <row r="1287" spans="1:14" x14ac:dyDescent="0.3">
      <c r="A1287" s="1">
        <v>40562</v>
      </c>
      <c r="B1287">
        <v>91.81</v>
      </c>
      <c r="D1287">
        <f t="shared" si="220"/>
        <v>3</v>
      </c>
      <c r="E1287" s="1">
        <f t="shared" ref="E1287:E1350" si="222">A1287-7</f>
        <v>40555</v>
      </c>
      <c r="F1287" s="1">
        <f t="shared" si="213"/>
        <v>40554</v>
      </c>
      <c r="G1287" s="1">
        <f t="shared" si="214"/>
        <v>40553</v>
      </c>
      <c r="H1287" s="1">
        <f t="shared" si="215"/>
        <v>40552</v>
      </c>
      <c r="I1287" s="2">
        <f t="shared" si="216"/>
        <v>92.87</v>
      </c>
      <c r="J1287">
        <f t="shared" si="221"/>
        <v>0</v>
      </c>
      <c r="K1287" s="2">
        <f t="shared" ref="K1287:K1350" si="223">SUMIFS($J$2:$J$3507,$A$2:$A$3507,"&gt;"&amp;E1287,$A$2:$A$3507,"&lt;="&amp;A1287)</f>
        <v>0</v>
      </c>
      <c r="L1287" s="2">
        <f t="shared" si="217"/>
        <v>0</v>
      </c>
      <c r="M1287" s="2">
        <f t="shared" si="218"/>
        <v>1</v>
      </c>
      <c r="N1287">
        <f t="shared" si="219"/>
        <v>-1.1479441632308329</v>
      </c>
    </row>
    <row r="1288" spans="1:14" x14ac:dyDescent="0.3">
      <c r="A1288" s="1">
        <v>40563</v>
      </c>
      <c r="B1288">
        <v>89.59</v>
      </c>
      <c r="D1288">
        <f t="shared" si="220"/>
        <v>4</v>
      </c>
      <c r="E1288" s="1">
        <f t="shared" si="222"/>
        <v>40556</v>
      </c>
      <c r="F1288" s="1">
        <f t="shared" ref="F1288:F1351" si="224">E1288-1</f>
        <v>40555</v>
      </c>
      <c r="G1288" s="1">
        <f t="shared" ref="G1288:G1351" si="225">E1288-2</f>
        <v>40554</v>
      </c>
      <c r="H1288" s="1">
        <f t="shared" ref="H1288:H1351" si="226">E1288-3</f>
        <v>40553</v>
      </c>
      <c r="I1288" s="2">
        <f t="shared" ref="I1288:I1351" si="227">IF(SUMIFS($B$2:$B$3507,$A$2:$A$3507,"="&amp;E1288)=0,IF(SUMIFS($B$2:$B$3507,$A$2:$A$3507,"="&amp;F1288)=0,IF(SUMIFS($B$2:$B$3507,$A$2:$A$3507,"="&amp;G1288)=0,SUMIFS($B$2:$B$3507,$A$2:$A$3507,"="&amp;H1288),SUMIFS($B$2:$B$3507,$A$2:$A$3507,"="&amp;G1288)),SUMIFS($B$2:$B$3507,$A$2:$A$3507,"="&amp;F1288)),SUMIFS($B$2:$B$3507,$A$2:$A$3507,"="&amp;E1288))</f>
        <v>92.3</v>
      </c>
      <c r="J1288">
        <f t="shared" si="221"/>
        <v>0</v>
      </c>
      <c r="K1288" s="2">
        <f t="shared" si="223"/>
        <v>0</v>
      </c>
      <c r="L1288" s="2">
        <f t="shared" ref="L1288:L1351" si="228">IF(K1288&lt;&gt;0,LOOKUP(K1288,C1282:C1288,B1282:B1288),0)</f>
        <v>0</v>
      </c>
      <c r="M1288" s="2">
        <f t="shared" si="218"/>
        <v>1</v>
      </c>
      <c r="N1288">
        <f t="shared" si="219"/>
        <v>-2.9800434899319326</v>
      </c>
    </row>
    <row r="1289" spans="1:14" x14ac:dyDescent="0.3">
      <c r="A1289" s="1">
        <v>40564</v>
      </c>
      <c r="B1289">
        <v>89.11</v>
      </c>
      <c r="D1289">
        <f t="shared" si="220"/>
        <v>5</v>
      </c>
      <c r="E1289" s="1">
        <f t="shared" si="222"/>
        <v>40557</v>
      </c>
      <c r="F1289" s="1">
        <f t="shared" si="224"/>
        <v>40556</v>
      </c>
      <c r="G1289" s="1">
        <f t="shared" si="225"/>
        <v>40555</v>
      </c>
      <c r="H1289" s="1">
        <f t="shared" si="226"/>
        <v>40554</v>
      </c>
      <c r="I1289" s="2">
        <f t="shared" si="227"/>
        <v>92.57</v>
      </c>
      <c r="J1289">
        <f t="shared" si="221"/>
        <v>0</v>
      </c>
      <c r="K1289" s="2">
        <f t="shared" si="223"/>
        <v>0</v>
      </c>
      <c r="L1289" s="2">
        <f t="shared" si="228"/>
        <v>0</v>
      </c>
      <c r="M1289" s="2">
        <f t="shared" ref="M1289:M1352" si="229">IF(K1289&lt;&gt;0,L1289/K1289,1)</f>
        <v>1</v>
      </c>
      <c r="N1289">
        <f t="shared" ref="N1289:N1352" si="230">LN(B1289*M1289/I1289)*100</f>
        <v>-3.809355345449132</v>
      </c>
    </row>
    <row r="1290" spans="1:14" x14ac:dyDescent="0.3">
      <c r="A1290" s="1">
        <v>40567</v>
      </c>
      <c r="B1290">
        <v>87.87</v>
      </c>
      <c r="D1290">
        <f t="shared" si="220"/>
        <v>1</v>
      </c>
      <c r="E1290" s="1">
        <f t="shared" si="222"/>
        <v>40560</v>
      </c>
      <c r="F1290" s="1">
        <f t="shared" si="224"/>
        <v>40559</v>
      </c>
      <c r="G1290" s="1">
        <f t="shared" si="225"/>
        <v>40558</v>
      </c>
      <c r="H1290" s="1">
        <f t="shared" si="226"/>
        <v>40557</v>
      </c>
      <c r="I1290" s="2">
        <f t="shared" si="227"/>
        <v>92.57</v>
      </c>
      <c r="J1290">
        <f t="shared" si="221"/>
        <v>0</v>
      </c>
      <c r="K1290" s="2">
        <f t="shared" si="223"/>
        <v>0</v>
      </c>
      <c r="L1290" s="2">
        <f t="shared" si="228"/>
        <v>0</v>
      </c>
      <c r="M1290" s="2">
        <f t="shared" si="229"/>
        <v>1</v>
      </c>
      <c r="N1290">
        <f t="shared" si="230"/>
        <v>-5.2106665571367925</v>
      </c>
    </row>
    <row r="1291" spans="1:14" x14ac:dyDescent="0.3">
      <c r="A1291" s="1">
        <v>40568</v>
      </c>
      <c r="B1291">
        <v>86.19</v>
      </c>
      <c r="D1291">
        <f t="shared" si="220"/>
        <v>2</v>
      </c>
      <c r="E1291" s="1">
        <f t="shared" si="222"/>
        <v>40561</v>
      </c>
      <c r="F1291" s="1">
        <f t="shared" si="224"/>
        <v>40560</v>
      </c>
      <c r="G1291" s="1">
        <f t="shared" si="225"/>
        <v>40559</v>
      </c>
      <c r="H1291" s="1">
        <f t="shared" si="226"/>
        <v>40558</v>
      </c>
      <c r="I1291" s="2">
        <f t="shared" si="227"/>
        <v>92.31</v>
      </c>
      <c r="J1291">
        <f t="shared" si="221"/>
        <v>0</v>
      </c>
      <c r="K1291" s="2">
        <f t="shared" si="223"/>
        <v>0</v>
      </c>
      <c r="L1291" s="2">
        <f t="shared" si="228"/>
        <v>0</v>
      </c>
      <c r="M1291" s="2">
        <f t="shared" si="229"/>
        <v>1</v>
      </c>
      <c r="N1291">
        <f t="shared" si="230"/>
        <v>-6.859831634275233</v>
      </c>
    </row>
    <row r="1292" spans="1:14" x14ac:dyDescent="0.3">
      <c r="A1292" s="1">
        <v>40569</v>
      </c>
      <c r="B1292">
        <v>87.33</v>
      </c>
      <c r="D1292">
        <f t="shared" si="220"/>
        <v>3</v>
      </c>
      <c r="E1292" s="1">
        <f t="shared" si="222"/>
        <v>40562</v>
      </c>
      <c r="F1292" s="1">
        <f t="shared" si="224"/>
        <v>40561</v>
      </c>
      <c r="G1292" s="1">
        <f t="shared" si="225"/>
        <v>40560</v>
      </c>
      <c r="H1292" s="1">
        <f t="shared" si="226"/>
        <v>40559</v>
      </c>
      <c r="I1292" s="2">
        <f t="shared" si="227"/>
        <v>91.81</v>
      </c>
      <c r="J1292">
        <f t="shared" si="221"/>
        <v>0</v>
      </c>
      <c r="K1292" s="2">
        <f t="shared" si="223"/>
        <v>0</v>
      </c>
      <c r="L1292" s="2">
        <f t="shared" si="228"/>
        <v>0</v>
      </c>
      <c r="M1292" s="2">
        <f t="shared" si="229"/>
        <v>1</v>
      </c>
      <c r="N1292">
        <f t="shared" si="230"/>
        <v>-5.0027177729967161</v>
      </c>
    </row>
    <row r="1293" spans="1:14" x14ac:dyDescent="0.3">
      <c r="A1293" s="1">
        <v>40570</v>
      </c>
      <c r="B1293">
        <v>85.64</v>
      </c>
      <c r="D1293">
        <f t="shared" si="220"/>
        <v>4</v>
      </c>
      <c r="E1293" s="1">
        <f t="shared" si="222"/>
        <v>40563</v>
      </c>
      <c r="F1293" s="1">
        <f t="shared" si="224"/>
        <v>40562</v>
      </c>
      <c r="G1293" s="1">
        <f t="shared" si="225"/>
        <v>40561</v>
      </c>
      <c r="H1293" s="1">
        <f t="shared" si="226"/>
        <v>40560</v>
      </c>
      <c r="I1293" s="2">
        <f t="shared" si="227"/>
        <v>89.59</v>
      </c>
      <c r="J1293">
        <f t="shared" si="221"/>
        <v>0</v>
      </c>
      <c r="K1293" s="2">
        <f t="shared" si="223"/>
        <v>0</v>
      </c>
      <c r="L1293" s="2">
        <f t="shared" si="228"/>
        <v>0</v>
      </c>
      <c r="M1293" s="2">
        <f t="shared" si="229"/>
        <v>1</v>
      </c>
      <c r="N1293">
        <f t="shared" si="230"/>
        <v>-4.5091242888004999</v>
      </c>
    </row>
    <row r="1294" spans="1:14" x14ac:dyDescent="0.3">
      <c r="A1294" s="1">
        <v>40571</v>
      </c>
      <c r="B1294">
        <v>89.34</v>
      </c>
      <c r="D1294">
        <f t="shared" si="220"/>
        <v>5</v>
      </c>
      <c r="E1294" s="1">
        <f t="shared" si="222"/>
        <v>40564</v>
      </c>
      <c r="F1294" s="1">
        <f t="shared" si="224"/>
        <v>40563</v>
      </c>
      <c r="G1294" s="1">
        <f t="shared" si="225"/>
        <v>40562</v>
      </c>
      <c r="H1294" s="1">
        <f t="shared" si="226"/>
        <v>40561</v>
      </c>
      <c r="I1294" s="2">
        <f t="shared" si="227"/>
        <v>89.11</v>
      </c>
      <c r="J1294">
        <f t="shared" si="221"/>
        <v>0</v>
      </c>
      <c r="K1294" s="2">
        <f t="shared" si="223"/>
        <v>0</v>
      </c>
      <c r="L1294" s="2">
        <f t="shared" si="228"/>
        <v>0</v>
      </c>
      <c r="M1294" s="2">
        <f t="shared" si="229"/>
        <v>1</v>
      </c>
      <c r="N1294">
        <f t="shared" si="230"/>
        <v>0.25777542993441499</v>
      </c>
    </row>
    <row r="1295" spans="1:14" x14ac:dyDescent="0.3">
      <c r="A1295" s="1">
        <v>40574</v>
      </c>
      <c r="B1295">
        <v>92.19</v>
      </c>
      <c r="D1295">
        <f t="shared" si="220"/>
        <v>1</v>
      </c>
      <c r="E1295" s="1">
        <f t="shared" si="222"/>
        <v>40567</v>
      </c>
      <c r="F1295" s="1">
        <f t="shared" si="224"/>
        <v>40566</v>
      </c>
      <c r="G1295" s="1">
        <f t="shared" si="225"/>
        <v>40565</v>
      </c>
      <c r="H1295" s="1">
        <f t="shared" si="226"/>
        <v>40564</v>
      </c>
      <c r="I1295" s="2">
        <f t="shared" si="227"/>
        <v>87.87</v>
      </c>
      <c r="J1295">
        <f t="shared" si="221"/>
        <v>0</v>
      </c>
      <c r="K1295" s="2">
        <f t="shared" si="223"/>
        <v>0</v>
      </c>
      <c r="L1295" s="2">
        <f t="shared" si="228"/>
        <v>0</v>
      </c>
      <c r="M1295" s="2">
        <f t="shared" si="229"/>
        <v>1</v>
      </c>
      <c r="N1295">
        <f t="shared" si="230"/>
        <v>4.7993215302751082</v>
      </c>
    </row>
    <row r="1296" spans="1:14" x14ac:dyDescent="0.3">
      <c r="A1296" s="1">
        <v>40575</v>
      </c>
      <c r="B1296">
        <v>90.77</v>
      </c>
      <c r="D1296">
        <f t="shared" si="220"/>
        <v>2</v>
      </c>
      <c r="E1296" s="1">
        <f t="shared" si="222"/>
        <v>40568</v>
      </c>
      <c r="F1296" s="1">
        <f t="shared" si="224"/>
        <v>40567</v>
      </c>
      <c r="G1296" s="1">
        <f t="shared" si="225"/>
        <v>40566</v>
      </c>
      <c r="H1296" s="1">
        <f t="shared" si="226"/>
        <v>40565</v>
      </c>
      <c r="I1296" s="2">
        <f t="shared" si="227"/>
        <v>86.19</v>
      </c>
      <c r="J1296">
        <f t="shared" si="221"/>
        <v>0</v>
      </c>
      <c r="K1296" s="2">
        <f t="shared" si="223"/>
        <v>0</v>
      </c>
      <c r="L1296" s="2">
        <f t="shared" si="228"/>
        <v>0</v>
      </c>
      <c r="M1296" s="2">
        <f t="shared" si="229"/>
        <v>1</v>
      </c>
      <c r="N1296">
        <f t="shared" si="230"/>
        <v>5.1774672879227888</v>
      </c>
    </row>
    <row r="1297" spans="1:14" x14ac:dyDescent="0.3">
      <c r="A1297" s="1">
        <v>40576</v>
      </c>
      <c r="B1297">
        <v>90.86</v>
      </c>
      <c r="D1297">
        <f t="shared" si="220"/>
        <v>3</v>
      </c>
      <c r="E1297" s="1">
        <f t="shared" si="222"/>
        <v>40569</v>
      </c>
      <c r="F1297" s="1">
        <f t="shared" si="224"/>
        <v>40568</v>
      </c>
      <c r="G1297" s="1">
        <f t="shared" si="225"/>
        <v>40567</v>
      </c>
      <c r="H1297" s="1">
        <f t="shared" si="226"/>
        <v>40566</v>
      </c>
      <c r="I1297" s="2">
        <f t="shared" si="227"/>
        <v>87.33</v>
      </c>
      <c r="J1297">
        <f t="shared" si="221"/>
        <v>0</v>
      </c>
      <c r="K1297" s="2">
        <f t="shared" si="223"/>
        <v>0</v>
      </c>
      <c r="L1297" s="2">
        <f t="shared" si="228"/>
        <v>0</v>
      </c>
      <c r="M1297" s="2">
        <f t="shared" si="229"/>
        <v>1</v>
      </c>
      <c r="N1297">
        <f t="shared" si="230"/>
        <v>3.9625813905615606</v>
      </c>
    </row>
    <row r="1298" spans="1:14" x14ac:dyDescent="0.3">
      <c r="A1298" s="1">
        <v>40577</v>
      </c>
      <c r="B1298">
        <v>90.54</v>
      </c>
      <c r="D1298">
        <f t="shared" si="220"/>
        <v>4</v>
      </c>
      <c r="E1298" s="1">
        <f t="shared" si="222"/>
        <v>40570</v>
      </c>
      <c r="F1298" s="1">
        <f t="shared" si="224"/>
        <v>40569</v>
      </c>
      <c r="G1298" s="1">
        <f t="shared" si="225"/>
        <v>40568</v>
      </c>
      <c r="H1298" s="1">
        <f t="shared" si="226"/>
        <v>40567</v>
      </c>
      <c r="I1298" s="2">
        <f t="shared" si="227"/>
        <v>85.64</v>
      </c>
      <c r="J1298">
        <f t="shared" si="221"/>
        <v>0</v>
      </c>
      <c r="K1298" s="2">
        <f t="shared" si="223"/>
        <v>0</v>
      </c>
      <c r="L1298" s="2">
        <f t="shared" si="228"/>
        <v>0</v>
      </c>
      <c r="M1298" s="2">
        <f t="shared" si="229"/>
        <v>1</v>
      </c>
      <c r="N1298">
        <f t="shared" si="230"/>
        <v>5.5639278286330445</v>
      </c>
    </row>
    <row r="1299" spans="1:14" x14ac:dyDescent="0.3">
      <c r="A1299" s="1">
        <v>40578</v>
      </c>
      <c r="B1299">
        <v>89.03</v>
      </c>
      <c r="D1299">
        <f t="shared" si="220"/>
        <v>5</v>
      </c>
      <c r="E1299" s="1">
        <f t="shared" si="222"/>
        <v>40571</v>
      </c>
      <c r="F1299" s="1">
        <f t="shared" si="224"/>
        <v>40570</v>
      </c>
      <c r="G1299" s="1">
        <f t="shared" si="225"/>
        <v>40569</v>
      </c>
      <c r="H1299" s="1">
        <f t="shared" si="226"/>
        <v>40568</v>
      </c>
      <c r="I1299" s="2">
        <f t="shared" si="227"/>
        <v>89.34</v>
      </c>
      <c r="J1299">
        <f t="shared" si="221"/>
        <v>0</v>
      </c>
      <c r="K1299" s="2">
        <f t="shared" si="223"/>
        <v>0</v>
      </c>
      <c r="L1299" s="2">
        <f t="shared" si="228"/>
        <v>0</v>
      </c>
      <c r="M1299" s="2">
        <f t="shared" si="229"/>
        <v>1</v>
      </c>
      <c r="N1299">
        <f t="shared" si="230"/>
        <v>-0.34759243383928096</v>
      </c>
    </row>
    <row r="1300" spans="1:14" x14ac:dyDescent="0.3">
      <c r="A1300" s="1">
        <v>40581</v>
      </c>
      <c r="B1300">
        <v>87.48</v>
      </c>
      <c r="D1300">
        <f t="shared" si="220"/>
        <v>1</v>
      </c>
      <c r="E1300" s="1">
        <f t="shared" si="222"/>
        <v>40574</v>
      </c>
      <c r="F1300" s="1">
        <f t="shared" si="224"/>
        <v>40573</v>
      </c>
      <c r="G1300" s="1">
        <f t="shared" si="225"/>
        <v>40572</v>
      </c>
      <c r="H1300" s="1">
        <f t="shared" si="226"/>
        <v>40571</v>
      </c>
      <c r="I1300" s="2">
        <f t="shared" si="227"/>
        <v>92.19</v>
      </c>
      <c r="J1300">
        <f t="shared" si="221"/>
        <v>0</v>
      </c>
      <c r="K1300" s="2">
        <f t="shared" si="223"/>
        <v>0</v>
      </c>
      <c r="L1300" s="2">
        <f t="shared" si="228"/>
        <v>0</v>
      </c>
      <c r="M1300" s="2">
        <f t="shared" si="229"/>
        <v>1</v>
      </c>
      <c r="N1300">
        <f t="shared" si="230"/>
        <v>-5.2441469001935772</v>
      </c>
    </row>
    <row r="1301" spans="1:14" x14ac:dyDescent="0.3">
      <c r="A1301" s="1">
        <v>40582</v>
      </c>
      <c r="B1301">
        <v>86.94</v>
      </c>
      <c r="D1301">
        <f t="shared" si="220"/>
        <v>2</v>
      </c>
      <c r="E1301" s="1">
        <f t="shared" si="222"/>
        <v>40575</v>
      </c>
      <c r="F1301" s="1">
        <f t="shared" si="224"/>
        <v>40574</v>
      </c>
      <c r="G1301" s="1">
        <f t="shared" si="225"/>
        <v>40573</v>
      </c>
      <c r="H1301" s="1">
        <f t="shared" si="226"/>
        <v>40572</v>
      </c>
      <c r="I1301" s="2">
        <f t="shared" si="227"/>
        <v>90.77</v>
      </c>
      <c r="J1301">
        <f t="shared" si="221"/>
        <v>0</v>
      </c>
      <c r="K1301" s="2">
        <f t="shared" si="223"/>
        <v>0</v>
      </c>
      <c r="L1301" s="2">
        <f t="shared" si="228"/>
        <v>0</v>
      </c>
      <c r="M1301" s="2">
        <f t="shared" si="229"/>
        <v>1</v>
      </c>
      <c r="N1301">
        <f t="shared" si="230"/>
        <v>-4.3110608977889795</v>
      </c>
    </row>
    <row r="1302" spans="1:14" x14ac:dyDescent="0.3">
      <c r="A1302" s="1">
        <v>40583</v>
      </c>
      <c r="B1302">
        <v>86.71</v>
      </c>
      <c r="C1302">
        <v>90.1</v>
      </c>
      <c r="D1302">
        <f t="shared" si="220"/>
        <v>3</v>
      </c>
      <c r="E1302" s="1">
        <f t="shared" si="222"/>
        <v>40576</v>
      </c>
      <c r="F1302" s="1">
        <f t="shared" si="224"/>
        <v>40575</v>
      </c>
      <c r="G1302" s="1">
        <f t="shared" si="225"/>
        <v>40574</v>
      </c>
      <c r="H1302" s="1">
        <f t="shared" si="226"/>
        <v>40573</v>
      </c>
      <c r="I1302" s="2">
        <f t="shared" si="227"/>
        <v>90.86</v>
      </c>
      <c r="J1302">
        <f t="shared" si="221"/>
        <v>0</v>
      </c>
      <c r="K1302" s="2">
        <f t="shared" si="223"/>
        <v>0</v>
      </c>
      <c r="L1302" s="2">
        <f t="shared" si="228"/>
        <v>0</v>
      </c>
      <c r="M1302" s="2">
        <f t="shared" si="229"/>
        <v>1</v>
      </c>
      <c r="N1302">
        <f t="shared" si="230"/>
        <v>-4.6750642942188172</v>
      </c>
    </row>
    <row r="1303" spans="1:14" x14ac:dyDescent="0.3">
      <c r="A1303" s="1">
        <v>40584</v>
      </c>
      <c r="B1303">
        <v>89.94</v>
      </c>
      <c r="D1303">
        <f t="shared" si="220"/>
        <v>4</v>
      </c>
      <c r="E1303" s="1">
        <f t="shared" si="222"/>
        <v>40577</v>
      </c>
      <c r="F1303" s="1">
        <f t="shared" si="224"/>
        <v>40576</v>
      </c>
      <c r="G1303" s="1">
        <f t="shared" si="225"/>
        <v>40575</v>
      </c>
      <c r="H1303" s="1">
        <f t="shared" si="226"/>
        <v>40574</v>
      </c>
      <c r="I1303" s="2">
        <f t="shared" si="227"/>
        <v>90.54</v>
      </c>
      <c r="J1303">
        <f t="shared" si="221"/>
        <v>90.1</v>
      </c>
      <c r="K1303" s="2">
        <f t="shared" si="223"/>
        <v>90.1</v>
      </c>
      <c r="L1303" s="2">
        <f t="shared" si="228"/>
        <v>86.71</v>
      </c>
      <c r="M1303" s="2">
        <f t="shared" si="229"/>
        <v>0.96237513873473912</v>
      </c>
      <c r="N1303">
        <f t="shared" si="230"/>
        <v>-4.4999907890474491</v>
      </c>
    </row>
    <row r="1304" spans="1:14" x14ac:dyDescent="0.3">
      <c r="A1304" s="1">
        <v>40585</v>
      </c>
      <c r="B1304">
        <v>89.13</v>
      </c>
      <c r="D1304">
        <f t="shared" si="220"/>
        <v>5</v>
      </c>
      <c r="E1304" s="1">
        <f t="shared" si="222"/>
        <v>40578</v>
      </c>
      <c r="F1304" s="1">
        <f t="shared" si="224"/>
        <v>40577</v>
      </c>
      <c r="G1304" s="1">
        <f t="shared" si="225"/>
        <v>40576</v>
      </c>
      <c r="H1304" s="1">
        <f t="shared" si="226"/>
        <v>40575</v>
      </c>
      <c r="I1304" s="2">
        <f t="shared" si="227"/>
        <v>89.03</v>
      </c>
      <c r="J1304">
        <f t="shared" si="221"/>
        <v>0</v>
      </c>
      <c r="K1304" s="2">
        <f t="shared" si="223"/>
        <v>90.1</v>
      </c>
      <c r="L1304" s="2">
        <f t="shared" si="228"/>
        <v>86.71</v>
      </c>
      <c r="M1304" s="2">
        <f t="shared" si="229"/>
        <v>0.96237513873473912</v>
      </c>
      <c r="N1304">
        <f t="shared" si="230"/>
        <v>-3.7228360668177167</v>
      </c>
    </row>
    <row r="1305" spans="1:14" x14ac:dyDescent="0.3">
      <c r="A1305" s="1">
        <v>40588</v>
      </c>
      <c r="B1305">
        <v>88.73</v>
      </c>
      <c r="D1305">
        <f t="shared" si="220"/>
        <v>1</v>
      </c>
      <c r="E1305" s="1">
        <f t="shared" si="222"/>
        <v>40581</v>
      </c>
      <c r="F1305" s="1">
        <f t="shared" si="224"/>
        <v>40580</v>
      </c>
      <c r="G1305" s="1">
        <f t="shared" si="225"/>
        <v>40579</v>
      </c>
      <c r="H1305" s="1">
        <f t="shared" si="226"/>
        <v>40578</v>
      </c>
      <c r="I1305" s="2">
        <f t="shared" si="227"/>
        <v>87.48</v>
      </c>
      <c r="J1305">
        <f t="shared" si="221"/>
        <v>0</v>
      </c>
      <c r="K1305" s="2">
        <f t="shared" si="223"/>
        <v>90.1</v>
      </c>
      <c r="L1305" s="2">
        <f t="shared" si="228"/>
        <v>86.71</v>
      </c>
      <c r="M1305" s="2">
        <f t="shared" si="229"/>
        <v>0.96237513873473912</v>
      </c>
      <c r="N1305">
        <f t="shared" si="230"/>
        <v>-2.4163092186543902</v>
      </c>
    </row>
    <row r="1306" spans="1:14" x14ac:dyDescent="0.3">
      <c r="A1306" s="1">
        <v>40589</v>
      </c>
      <c r="B1306">
        <v>87.57</v>
      </c>
      <c r="D1306">
        <f t="shared" si="220"/>
        <v>2</v>
      </c>
      <c r="E1306" s="1">
        <f t="shared" si="222"/>
        <v>40582</v>
      </c>
      <c r="F1306" s="1">
        <f t="shared" si="224"/>
        <v>40581</v>
      </c>
      <c r="G1306" s="1">
        <f t="shared" si="225"/>
        <v>40580</v>
      </c>
      <c r="H1306" s="1">
        <f t="shared" si="226"/>
        <v>40579</v>
      </c>
      <c r="I1306" s="2">
        <f t="shared" si="227"/>
        <v>86.94</v>
      </c>
      <c r="J1306">
        <f t="shared" si="221"/>
        <v>0</v>
      </c>
      <c r="K1306" s="2">
        <f t="shared" si="223"/>
        <v>90.1</v>
      </c>
      <c r="L1306" s="2">
        <f t="shared" si="228"/>
        <v>86.71</v>
      </c>
      <c r="M1306" s="2">
        <f t="shared" si="229"/>
        <v>0.96237513873473912</v>
      </c>
      <c r="N1306">
        <f t="shared" si="230"/>
        <v>-3.1130699251736118</v>
      </c>
    </row>
    <row r="1307" spans="1:14" x14ac:dyDescent="0.3">
      <c r="A1307" s="1">
        <v>40590</v>
      </c>
      <c r="B1307">
        <v>87.84</v>
      </c>
      <c r="D1307">
        <f t="shared" si="220"/>
        <v>3</v>
      </c>
      <c r="E1307" s="1">
        <f t="shared" si="222"/>
        <v>40583</v>
      </c>
      <c r="F1307" s="1">
        <f t="shared" si="224"/>
        <v>40582</v>
      </c>
      <c r="G1307" s="1">
        <f t="shared" si="225"/>
        <v>40581</v>
      </c>
      <c r="H1307" s="1">
        <f t="shared" si="226"/>
        <v>40580</v>
      </c>
      <c r="I1307" s="2">
        <f t="shared" si="227"/>
        <v>86.71</v>
      </c>
      <c r="J1307">
        <f t="shared" si="221"/>
        <v>0</v>
      </c>
      <c r="K1307" s="2">
        <f t="shared" si="223"/>
        <v>90.1</v>
      </c>
      <c r="L1307" s="2">
        <f t="shared" si="228"/>
        <v>86.71</v>
      </c>
      <c r="M1307" s="2">
        <f t="shared" si="229"/>
        <v>0.96237513873473912</v>
      </c>
      <c r="N1307">
        <f t="shared" si="230"/>
        <v>-2.5403186853071618</v>
      </c>
    </row>
    <row r="1308" spans="1:14" x14ac:dyDescent="0.3">
      <c r="A1308" s="1">
        <v>40591</v>
      </c>
      <c r="B1308">
        <v>88.84</v>
      </c>
      <c r="D1308">
        <f t="shared" si="220"/>
        <v>4</v>
      </c>
      <c r="E1308" s="1">
        <f t="shared" si="222"/>
        <v>40584</v>
      </c>
      <c r="F1308" s="1">
        <f t="shared" si="224"/>
        <v>40583</v>
      </c>
      <c r="G1308" s="1">
        <f t="shared" si="225"/>
        <v>40582</v>
      </c>
      <c r="H1308" s="1">
        <f t="shared" si="226"/>
        <v>40581</v>
      </c>
      <c r="I1308" s="2">
        <f t="shared" si="227"/>
        <v>89.94</v>
      </c>
      <c r="J1308">
        <f t="shared" si="221"/>
        <v>0</v>
      </c>
      <c r="K1308" s="2">
        <f t="shared" si="223"/>
        <v>0</v>
      </c>
      <c r="L1308" s="2">
        <f t="shared" si="228"/>
        <v>0</v>
      </c>
      <c r="M1308" s="2">
        <f t="shared" si="229"/>
        <v>1</v>
      </c>
      <c r="N1308">
        <f t="shared" si="230"/>
        <v>-1.2305782316334566</v>
      </c>
    </row>
    <row r="1309" spans="1:14" x14ac:dyDescent="0.3">
      <c r="A1309" s="1">
        <v>40592</v>
      </c>
      <c r="B1309">
        <v>89.71</v>
      </c>
      <c r="D1309">
        <f t="shared" si="220"/>
        <v>5</v>
      </c>
      <c r="E1309" s="1">
        <f t="shared" si="222"/>
        <v>40585</v>
      </c>
      <c r="F1309" s="1">
        <f t="shared" si="224"/>
        <v>40584</v>
      </c>
      <c r="G1309" s="1">
        <f t="shared" si="225"/>
        <v>40583</v>
      </c>
      <c r="H1309" s="1">
        <f t="shared" si="226"/>
        <v>40582</v>
      </c>
      <c r="I1309" s="2">
        <f t="shared" si="227"/>
        <v>89.13</v>
      </c>
      <c r="J1309">
        <f t="shared" si="221"/>
        <v>0</v>
      </c>
      <c r="K1309" s="2">
        <f t="shared" si="223"/>
        <v>0</v>
      </c>
      <c r="L1309" s="2">
        <f t="shared" si="228"/>
        <v>0</v>
      </c>
      <c r="M1309" s="2">
        <f t="shared" si="229"/>
        <v>1</v>
      </c>
      <c r="N1309">
        <f t="shared" si="230"/>
        <v>0.64862674285661492</v>
      </c>
    </row>
    <row r="1310" spans="1:14" x14ac:dyDescent="0.3">
      <c r="A1310" s="1">
        <v>40596</v>
      </c>
      <c r="B1310">
        <v>95.42</v>
      </c>
      <c r="D1310">
        <f t="shared" si="220"/>
        <v>2</v>
      </c>
      <c r="E1310" s="1">
        <f t="shared" si="222"/>
        <v>40589</v>
      </c>
      <c r="F1310" s="1">
        <f t="shared" si="224"/>
        <v>40588</v>
      </c>
      <c r="G1310" s="1">
        <f t="shared" si="225"/>
        <v>40587</v>
      </c>
      <c r="H1310" s="1">
        <f t="shared" si="226"/>
        <v>40586</v>
      </c>
      <c r="I1310" s="2">
        <f t="shared" si="227"/>
        <v>87.57</v>
      </c>
      <c r="J1310">
        <f t="shared" si="221"/>
        <v>0</v>
      </c>
      <c r="K1310" s="2">
        <f t="shared" si="223"/>
        <v>0</v>
      </c>
      <c r="L1310" s="2">
        <f t="shared" si="228"/>
        <v>0</v>
      </c>
      <c r="M1310" s="2">
        <f t="shared" si="229"/>
        <v>1</v>
      </c>
      <c r="N1310">
        <f t="shared" si="230"/>
        <v>8.5849726553827921</v>
      </c>
    </row>
    <row r="1311" spans="1:14" x14ac:dyDescent="0.3">
      <c r="A1311" s="1">
        <v>40597</v>
      </c>
      <c r="B1311">
        <v>98.1</v>
      </c>
      <c r="D1311">
        <f t="shared" si="220"/>
        <v>3</v>
      </c>
      <c r="E1311" s="1">
        <f t="shared" si="222"/>
        <v>40590</v>
      </c>
      <c r="F1311" s="1">
        <f t="shared" si="224"/>
        <v>40589</v>
      </c>
      <c r="G1311" s="1">
        <f t="shared" si="225"/>
        <v>40588</v>
      </c>
      <c r="H1311" s="1">
        <f t="shared" si="226"/>
        <v>40587</v>
      </c>
      <c r="I1311" s="2">
        <f t="shared" si="227"/>
        <v>87.84</v>
      </c>
      <c r="J1311">
        <f t="shared" si="221"/>
        <v>0</v>
      </c>
      <c r="K1311" s="2">
        <f t="shared" si="223"/>
        <v>0</v>
      </c>
      <c r="L1311" s="2">
        <f t="shared" si="228"/>
        <v>0</v>
      </c>
      <c r="M1311" s="2">
        <f t="shared" si="229"/>
        <v>1</v>
      </c>
      <c r="N1311">
        <f t="shared" si="230"/>
        <v>11.047038881009678</v>
      </c>
    </row>
    <row r="1312" spans="1:14" x14ac:dyDescent="0.3">
      <c r="A1312" s="1">
        <v>40598</v>
      </c>
      <c r="B1312">
        <v>97.28</v>
      </c>
      <c r="D1312">
        <f t="shared" si="220"/>
        <v>4</v>
      </c>
      <c r="E1312" s="1">
        <f t="shared" si="222"/>
        <v>40591</v>
      </c>
      <c r="F1312" s="1">
        <f t="shared" si="224"/>
        <v>40590</v>
      </c>
      <c r="G1312" s="1">
        <f t="shared" si="225"/>
        <v>40589</v>
      </c>
      <c r="H1312" s="1">
        <f t="shared" si="226"/>
        <v>40588</v>
      </c>
      <c r="I1312" s="2">
        <f t="shared" si="227"/>
        <v>88.84</v>
      </c>
      <c r="J1312">
        <f t="shared" si="221"/>
        <v>0</v>
      </c>
      <c r="K1312" s="2">
        <f t="shared" si="223"/>
        <v>0</v>
      </c>
      <c r="L1312" s="2">
        <f t="shared" si="228"/>
        <v>0</v>
      </c>
      <c r="M1312" s="2">
        <f t="shared" si="229"/>
        <v>1</v>
      </c>
      <c r="N1312">
        <f t="shared" si="230"/>
        <v>9.0756419191630151</v>
      </c>
    </row>
    <row r="1313" spans="1:14" x14ac:dyDescent="0.3">
      <c r="A1313" s="1">
        <v>40599</v>
      </c>
      <c r="B1313">
        <v>97.88</v>
      </c>
      <c r="D1313">
        <f t="shared" si="220"/>
        <v>5</v>
      </c>
      <c r="E1313" s="1">
        <f t="shared" si="222"/>
        <v>40592</v>
      </c>
      <c r="F1313" s="1">
        <f t="shared" si="224"/>
        <v>40591</v>
      </c>
      <c r="G1313" s="1">
        <f t="shared" si="225"/>
        <v>40590</v>
      </c>
      <c r="H1313" s="1">
        <f t="shared" si="226"/>
        <v>40589</v>
      </c>
      <c r="I1313" s="2">
        <f t="shared" si="227"/>
        <v>89.71</v>
      </c>
      <c r="J1313">
        <f t="shared" si="221"/>
        <v>0</v>
      </c>
      <c r="K1313" s="2">
        <f t="shared" si="223"/>
        <v>0</v>
      </c>
      <c r="L1313" s="2">
        <f t="shared" si="228"/>
        <v>0</v>
      </c>
      <c r="M1313" s="2">
        <f t="shared" si="229"/>
        <v>1</v>
      </c>
      <c r="N1313">
        <f t="shared" si="230"/>
        <v>8.7159993003278817</v>
      </c>
    </row>
    <row r="1314" spans="1:14" x14ac:dyDescent="0.3">
      <c r="A1314" s="1">
        <v>40602</v>
      </c>
      <c r="B1314">
        <v>96.97</v>
      </c>
      <c r="D1314">
        <f t="shared" si="220"/>
        <v>1</v>
      </c>
      <c r="E1314" s="1">
        <f t="shared" si="222"/>
        <v>40595</v>
      </c>
      <c r="F1314" s="1">
        <f t="shared" si="224"/>
        <v>40594</v>
      </c>
      <c r="G1314" s="1">
        <f t="shared" si="225"/>
        <v>40593</v>
      </c>
      <c r="H1314" s="1">
        <f t="shared" si="226"/>
        <v>40592</v>
      </c>
      <c r="I1314" s="2">
        <f t="shared" si="227"/>
        <v>89.71</v>
      </c>
      <c r="J1314">
        <f t="shared" si="221"/>
        <v>0</v>
      </c>
      <c r="K1314" s="2">
        <f t="shared" si="223"/>
        <v>0</v>
      </c>
      <c r="L1314" s="2">
        <f t="shared" si="228"/>
        <v>0</v>
      </c>
      <c r="M1314" s="2">
        <f t="shared" si="229"/>
        <v>1</v>
      </c>
      <c r="N1314">
        <f t="shared" si="230"/>
        <v>7.7819406745262834</v>
      </c>
    </row>
    <row r="1315" spans="1:14" x14ac:dyDescent="0.3">
      <c r="A1315" s="1">
        <v>40603</v>
      </c>
      <c r="B1315">
        <v>99.63</v>
      </c>
      <c r="D1315">
        <f t="shared" si="220"/>
        <v>2</v>
      </c>
      <c r="E1315" s="1">
        <f t="shared" si="222"/>
        <v>40596</v>
      </c>
      <c r="F1315" s="1">
        <f t="shared" si="224"/>
        <v>40595</v>
      </c>
      <c r="G1315" s="1">
        <f t="shared" si="225"/>
        <v>40594</v>
      </c>
      <c r="H1315" s="1">
        <f t="shared" si="226"/>
        <v>40593</v>
      </c>
      <c r="I1315" s="2">
        <f t="shared" si="227"/>
        <v>95.42</v>
      </c>
      <c r="J1315">
        <f t="shared" si="221"/>
        <v>0</v>
      </c>
      <c r="K1315" s="2">
        <f t="shared" si="223"/>
        <v>0</v>
      </c>
      <c r="L1315" s="2">
        <f t="shared" si="228"/>
        <v>0</v>
      </c>
      <c r="M1315" s="2">
        <f t="shared" si="229"/>
        <v>1</v>
      </c>
      <c r="N1315">
        <f t="shared" si="230"/>
        <v>4.317512396880387</v>
      </c>
    </row>
    <row r="1316" spans="1:14" x14ac:dyDescent="0.3">
      <c r="A1316" s="1">
        <v>40604</v>
      </c>
      <c r="B1316">
        <v>102.23</v>
      </c>
      <c r="D1316">
        <f t="shared" si="220"/>
        <v>3</v>
      </c>
      <c r="E1316" s="1">
        <f t="shared" si="222"/>
        <v>40597</v>
      </c>
      <c r="F1316" s="1">
        <f t="shared" si="224"/>
        <v>40596</v>
      </c>
      <c r="G1316" s="1">
        <f t="shared" si="225"/>
        <v>40595</v>
      </c>
      <c r="H1316" s="1">
        <f t="shared" si="226"/>
        <v>40594</v>
      </c>
      <c r="I1316" s="2">
        <f t="shared" si="227"/>
        <v>98.1</v>
      </c>
      <c r="J1316">
        <f t="shared" si="221"/>
        <v>0</v>
      </c>
      <c r="K1316" s="2">
        <f t="shared" si="223"/>
        <v>0</v>
      </c>
      <c r="L1316" s="2">
        <f t="shared" si="228"/>
        <v>0</v>
      </c>
      <c r="M1316" s="2">
        <f t="shared" si="229"/>
        <v>1</v>
      </c>
      <c r="N1316">
        <f t="shared" si="230"/>
        <v>4.1237810197605498</v>
      </c>
    </row>
    <row r="1317" spans="1:14" x14ac:dyDescent="0.3">
      <c r="A1317" s="1">
        <v>40605</v>
      </c>
      <c r="B1317">
        <v>101.91</v>
      </c>
      <c r="D1317">
        <f t="shared" si="220"/>
        <v>4</v>
      </c>
      <c r="E1317" s="1">
        <f t="shared" si="222"/>
        <v>40598</v>
      </c>
      <c r="F1317" s="1">
        <f t="shared" si="224"/>
        <v>40597</v>
      </c>
      <c r="G1317" s="1">
        <f t="shared" si="225"/>
        <v>40596</v>
      </c>
      <c r="H1317" s="1">
        <f t="shared" si="226"/>
        <v>40595</v>
      </c>
      <c r="I1317" s="2">
        <f t="shared" si="227"/>
        <v>97.28</v>
      </c>
      <c r="J1317">
        <f t="shared" si="221"/>
        <v>0</v>
      </c>
      <c r="K1317" s="2">
        <f t="shared" si="223"/>
        <v>0</v>
      </c>
      <c r="L1317" s="2">
        <f t="shared" si="228"/>
        <v>0</v>
      </c>
      <c r="M1317" s="2">
        <f t="shared" si="229"/>
        <v>1</v>
      </c>
      <c r="N1317">
        <f t="shared" si="230"/>
        <v>4.6496652622745334</v>
      </c>
    </row>
    <row r="1318" spans="1:14" x14ac:dyDescent="0.3">
      <c r="A1318" s="1">
        <v>40606</v>
      </c>
      <c r="B1318">
        <v>104.42</v>
      </c>
      <c r="D1318">
        <f t="shared" si="220"/>
        <v>5</v>
      </c>
      <c r="E1318" s="1">
        <f t="shared" si="222"/>
        <v>40599</v>
      </c>
      <c r="F1318" s="1">
        <f t="shared" si="224"/>
        <v>40598</v>
      </c>
      <c r="G1318" s="1">
        <f t="shared" si="225"/>
        <v>40597</v>
      </c>
      <c r="H1318" s="1">
        <f t="shared" si="226"/>
        <v>40596</v>
      </c>
      <c r="I1318" s="2">
        <f t="shared" si="227"/>
        <v>97.88</v>
      </c>
      <c r="J1318">
        <f t="shared" si="221"/>
        <v>0</v>
      </c>
      <c r="K1318" s="2">
        <f t="shared" si="223"/>
        <v>0</v>
      </c>
      <c r="L1318" s="2">
        <f t="shared" si="228"/>
        <v>0</v>
      </c>
      <c r="M1318" s="2">
        <f t="shared" si="229"/>
        <v>1</v>
      </c>
      <c r="N1318">
        <f t="shared" si="230"/>
        <v>6.4678989407935443</v>
      </c>
    </row>
    <row r="1319" spans="1:14" x14ac:dyDescent="0.3">
      <c r="A1319" s="1">
        <v>40609</v>
      </c>
      <c r="B1319">
        <v>105.44</v>
      </c>
      <c r="D1319">
        <f t="shared" si="220"/>
        <v>1</v>
      </c>
      <c r="E1319" s="1">
        <f t="shared" si="222"/>
        <v>40602</v>
      </c>
      <c r="F1319" s="1">
        <f t="shared" si="224"/>
        <v>40601</v>
      </c>
      <c r="G1319" s="1">
        <f t="shared" si="225"/>
        <v>40600</v>
      </c>
      <c r="H1319" s="1">
        <f t="shared" si="226"/>
        <v>40599</v>
      </c>
      <c r="I1319" s="2">
        <f t="shared" si="227"/>
        <v>96.97</v>
      </c>
      <c r="J1319">
        <f t="shared" si="221"/>
        <v>0</v>
      </c>
      <c r="K1319" s="2">
        <f t="shared" si="223"/>
        <v>0</v>
      </c>
      <c r="L1319" s="2">
        <f t="shared" si="228"/>
        <v>0</v>
      </c>
      <c r="M1319" s="2">
        <f t="shared" si="229"/>
        <v>1</v>
      </c>
      <c r="N1319">
        <f t="shared" si="230"/>
        <v>8.3740418437742097</v>
      </c>
    </row>
    <row r="1320" spans="1:14" x14ac:dyDescent="0.3">
      <c r="A1320" s="1">
        <v>40610</v>
      </c>
      <c r="B1320">
        <v>105.02</v>
      </c>
      <c r="D1320">
        <f t="shared" si="220"/>
        <v>2</v>
      </c>
      <c r="E1320" s="1">
        <f t="shared" si="222"/>
        <v>40603</v>
      </c>
      <c r="F1320" s="1">
        <f t="shared" si="224"/>
        <v>40602</v>
      </c>
      <c r="G1320" s="1">
        <f t="shared" si="225"/>
        <v>40601</v>
      </c>
      <c r="H1320" s="1">
        <f t="shared" si="226"/>
        <v>40600</v>
      </c>
      <c r="I1320" s="2">
        <f t="shared" si="227"/>
        <v>99.63</v>
      </c>
      <c r="J1320">
        <f t="shared" si="221"/>
        <v>0</v>
      </c>
      <c r="K1320" s="2">
        <f t="shared" si="223"/>
        <v>0</v>
      </c>
      <c r="L1320" s="2">
        <f t="shared" si="228"/>
        <v>0</v>
      </c>
      <c r="M1320" s="2">
        <f t="shared" si="229"/>
        <v>1</v>
      </c>
      <c r="N1320">
        <f t="shared" si="230"/>
        <v>5.2687484152948372</v>
      </c>
    </row>
    <row r="1321" spans="1:14" x14ac:dyDescent="0.3">
      <c r="A1321" s="1">
        <v>40611</v>
      </c>
      <c r="B1321">
        <v>104.38</v>
      </c>
      <c r="C1321">
        <v>105.61</v>
      </c>
      <c r="D1321">
        <f t="shared" si="220"/>
        <v>3</v>
      </c>
      <c r="E1321" s="1">
        <f t="shared" si="222"/>
        <v>40604</v>
      </c>
      <c r="F1321" s="1">
        <f t="shared" si="224"/>
        <v>40603</v>
      </c>
      <c r="G1321" s="1">
        <f t="shared" si="225"/>
        <v>40602</v>
      </c>
      <c r="H1321" s="1">
        <f t="shared" si="226"/>
        <v>40601</v>
      </c>
      <c r="I1321" s="2">
        <f t="shared" si="227"/>
        <v>102.23</v>
      </c>
      <c r="J1321">
        <f t="shared" si="221"/>
        <v>0</v>
      </c>
      <c r="K1321" s="2">
        <f t="shared" si="223"/>
        <v>0</v>
      </c>
      <c r="L1321" s="2">
        <f t="shared" si="228"/>
        <v>0</v>
      </c>
      <c r="M1321" s="2">
        <f t="shared" si="229"/>
        <v>1</v>
      </c>
      <c r="N1321">
        <f t="shared" si="230"/>
        <v>2.0812909446344321</v>
      </c>
    </row>
    <row r="1322" spans="1:14" x14ac:dyDescent="0.3">
      <c r="A1322" s="1">
        <v>40612</v>
      </c>
      <c r="B1322">
        <v>103.92</v>
      </c>
      <c r="D1322">
        <f t="shared" si="220"/>
        <v>4</v>
      </c>
      <c r="E1322" s="1">
        <f t="shared" si="222"/>
        <v>40605</v>
      </c>
      <c r="F1322" s="1">
        <f t="shared" si="224"/>
        <v>40604</v>
      </c>
      <c r="G1322" s="1">
        <f t="shared" si="225"/>
        <v>40603</v>
      </c>
      <c r="H1322" s="1">
        <f t="shared" si="226"/>
        <v>40602</v>
      </c>
      <c r="I1322" s="2">
        <f t="shared" si="227"/>
        <v>101.91</v>
      </c>
      <c r="J1322">
        <f t="shared" si="221"/>
        <v>105.61</v>
      </c>
      <c r="K1322" s="2">
        <f t="shared" si="223"/>
        <v>105.61</v>
      </c>
      <c r="L1322" s="2">
        <f t="shared" si="228"/>
        <v>104.38</v>
      </c>
      <c r="M1322" s="2">
        <f t="shared" si="229"/>
        <v>0.98835337562730796</v>
      </c>
      <c r="N1322">
        <f t="shared" si="230"/>
        <v>0.78163239786258787</v>
      </c>
    </row>
    <row r="1323" spans="1:14" x14ac:dyDescent="0.3">
      <c r="A1323" s="1">
        <v>40613</v>
      </c>
      <c r="B1323">
        <v>102.35</v>
      </c>
      <c r="D1323">
        <f t="shared" si="220"/>
        <v>5</v>
      </c>
      <c r="E1323" s="1">
        <f t="shared" si="222"/>
        <v>40606</v>
      </c>
      <c r="F1323" s="1">
        <f t="shared" si="224"/>
        <v>40605</v>
      </c>
      <c r="G1323" s="1">
        <f t="shared" si="225"/>
        <v>40604</v>
      </c>
      <c r="H1323" s="1">
        <f t="shared" si="226"/>
        <v>40603</v>
      </c>
      <c r="I1323" s="2">
        <f t="shared" si="227"/>
        <v>104.42</v>
      </c>
      <c r="J1323">
        <f t="shared" si="221"/>
        <v>0</v>
      </c>
      <c r="K1323" s="2">
        <f t="shared" si="223"/>
        <v>105.61</v>
      </c>
      <c r="L1323" s="2">
        <f t="shared" si="228"/>
        <v>104.38</v>
      </c>
      <c r="M1323" s="2">
        <f t="shared" si="229"/>
        <v>0.98835337562730796</v>
      </c>
      <c r="N1323">
        <f t="shared" si="230"/>
        <v>-3.1737893418223813</v>
      </c>
    </row>
    <row r="1324" spans="1:14" x14ac:dyDescent="0.3">
      <c r="A1324" s="1">
        <v>40616</v>
      </c>
      <c r="B1324">
        <v>102.19</v>
      </c>
      <c r="D1324">
        <f t="shared" si="220"/>
        <v>1</v>
      </c>
      <c r="E1324" s="1">
        <f t="shared" si="222"/>
        <v>40609</v>
      </c>
      <c r="F1324" s="1">
        <f t="shared" si="224"/>
        <v>40608</v>
      </c>
      <c r="G1324" s="1">
        <f t="shared" si="225"/>
        <v>40607</v>
      </c>
      <c r="H1324" s="1">
        <f t="shared" si="226"/>
        <v>40606</v>
      </c>
      <c r="I1324" s="2">
        <f t="shared" si="227"/>
        <v>105.44</v>
      </c>
      <c r="J1324">
        <f t="shared" si="221"/>
        <v>0</v>
      </c>
      <c r="K1324" s="2">
        <f t="shared" si="223"/>
        <v>105.61</v>
      </c>
      <c r="L1324" s="2">
        <f t="shared" si="228"/>
        <v>104.38</v>
      </c>
      <c r="M1324" s="2">
        <f t="shared" si="229"/>
        <v>0.98835337562730796</v>
      </c>
      <c r="N1324">
        <f t="shared" si="230"/>
        <v>-4.3023222673195356</v>
      </c>
    </row>
    <row r="1325" spans="1:14" x14ac:dyDescent="0.3">
      <c r="A1325" s="1">
        <v>40617</v>
      </c>
      <c r="B1325">
        <v>97.98</v>
      </c>
      <c r="D1325">
        <f t="shared" si="220"/>
        <v>2</v>
      </c>
      <c r="E1325" s="1">
        <f t="shared" si="222"/>
        <v>40610</v>
      </c>
      <c r="F1325" s="1">
        <f t="shared" si="224"/>
        <v>40609</v>
      </c>
      <c r="G1325" s="1">
        <f t="shared" si="225"/>
        <v>40608</v>
      </c>
      <c r="H1325" s="1">
        <f t="shared" si="226"/>
        <v>40607</v>
      </c>
      <c r="I1325" s="2">
        <f t="shared" si="227"/>
        <v>105.02</v>
      </c>
      <c r="J1325">
        <f t="shared" si="221"/>
        <v>0</v>
      </c>
      <c r="K1325" s="2">
        <f t="shared" si="223"/>
        <v>105.61</v>
      </c>
      <c r="L1325" s="2">
        <f t="shared" si="228"/>
        <v>104.38</v>
      </c>
      <c r="M1325" s="2">
        <f t="shared" si="229"/>
        <v>0.98835337562730796</v>
      </c>
      <c r="N1325">
        <f t="shared" si="230"/>
        <v>-8.1102409542400338</v>
      </c>
    </row>
    <row r="1326" spans="1:14" x14ac:dyDescent="0.3">
      <c r="A1326" s="1">
        <v>40618</v>
      </c>
      <c r="B1326">
        <v>98.95</v>
      </c>
      <c r="D1326">
        <f t="shared" si="220"/>
        <v>3</v>
      </c>
      <c r="E1326" s="1">
        <f t="shared" si="222"/>
        <v>40611</v>
      </c>
      <c r="F1326" s="1">
        <f t="shared" si="224"/>
        <v>40610</v>
      </c>
      <c r="G1326" s="1">
        <f t="shared" si="225"/>
        <v>40609</v>
      </c>
      <c r="H1326" s="1">
        <f t="shared" si="226"/>
        <v>40608</v>
      </c>
      <c r="I1326" s="2">
        <f t="shared" si="227"/>
        <v>104.38</v>
      </c>
      <c r="J1326">
        <f t="shared" si="221"/>
        <v>0</v>
      </c>
      <c r="K1326" s="2">
        <f t="shared" si="223"/>
        <v>105.61</v>
      </c>
      <c r="L1326" s="2">
        <f t="shared" si="228"/>
        <v>104.38</v>
      </c>
      <c r="M1326" s="2">
        <f t="shared" si="229"/>
        <v>0.98835337562730796</v>
      </c>
      <c r="N1326">
        <f t="shared" si="230"/>
        <v>-6.5138391709808356</v>
      </c>
    </row>
    <row r="1327" spans="1:14" x14ac:dyDescent="0.3">
      <c r="A1327" s="1">
        <v>40619</v>
      </c>
      <c r="B1327">
        <v>102.39</v>
      </c>
      <c r="D1327">
        <f t="shared" si="220"/>
        <v>4</v>
      </c>
      <c r="E1327" s="1">
        <f t="shared" si="222"/>
        <v>40612</v>
      </c>
      <c r="F1327" s="1">
        <f t="shared" si="224"/>
        <v>40611</v>
      </c>
      <c r="G1327" s="1">
        <f t="shared" si="225"/>
        <v>40610</v>
      </c>
      <c r="H1327" s="1">
        <f t="shared" si="226"/>
        <v>40609</v>
      </c>
      <c r="I1327" s="2">
        <f t="shared" si="227"/>
        <v>103.92</v>
      </c>
      <c r="J1327">
        <f t="shared" si="221"/>
        <v>0</v>
      </c>
      <c r="K1327" s="2">
        <f t="shared" si="223"/>
        <v>0</v>
      </c>
      <c r="L1327" s="2">
        <f t="shared" si="228"/>
        <v>0</v>
      </c>
      <c r="M1327" s="2">
        <f t="shared" si="229"/>
        <v>1</v>
      </c>
      <c r="N1327">
        <f t="shared" si="230"/>
        <v>-1.4832320775618706</v>
      </c>
    </row>
    <row r="1328" spans="1:14" x14ac:dyDescent="0.3">
      <c r="A1328" s="1">
        <v>40620</v>
      </c>
      <c r="B1328">
        <v>101.85</v>
      </c>
      <c r="D1328">
        <f t="shared" si="220"/>
        <v>5</v>
      </c>
      <c r="E1328" s="1">
        <f t="shared" si="222"/>
        <v>40613</v>
      </c>
      <c r="F1328" s="1">
        <f t="shared" si="224"/>
        <v>40612</v>
      </c>
      <c r="G1328" s="1">
        <f t="shared" si="225"/>
        <v>40611</v>
      </c>
      <c r="H1328" s="1">
        <f t="shared" si="226"/>
        <v>40610</v>
      </c>
      <c r="I1328" s="2">
        <f t="shared" si="227"/>
        <v>102.35</v>
      </c>
      <c r="J1328">
        <f t="shared" si="221"/>
        <v>0</v>
      </c>
      <c r="K1328" s="2">
        <f t="shared" si="223"/>
        <v>0</v>
      </c>
      <c r="L1328" s="2">
        <f t="shared" si="228"/>
        <v>0</v>
      </c>
      <c r="M1328" s="2">
        <f t="shared" si="229"/>
        <v>1</v>
      </c>
      <c r="N1328">
        <f t="shared" si="230"/>
        <v>-0.48971694344837663</v>
      </c>
    </row>
    <row r="1329" spans="1:14" x14ac:dyDescent="0.3">
      <c r="A1329" s="1">
        <v>40623</v>
      </c>
      <c r="B1329">
        <v>103.09</v>
      </c>
      <c r="D1329">
        <f t="shared" si="220"/>
        <v>1</v>
      </c>
      <c r="E1329" s="1">
        <f t="shared" si="222"/>
        <v>40616</v>
      </c>
      <c r="F1329" s="1">
        <f t="shared" si="224"/>
        <v>40615</v>
      </c>
      <c r="G1329" s="1">
        <f t="shared" si="225"/>
        <v>40614</v>
      </c>
      <c r="H1329" s="1">
        <f t="shared" si="226"/>
        <v>40613</v>
      </c>
      <c r="I1329" s="2">
        <f t="shared" si="227"/>
        <v>102.19</v>
      </c>
      <c r="J1329">
        <f t="shared" si="221"/>
        <v>0</v>
      </c>
      <c r="K1329" s="2">
        <f t="shared" si="223"/>
        <v>0</v>
      </c>
      <c r="L1329" s="2">
        <f t="shared" si="228"/>
        <v>0</v>
      </c>
      <c r="M1329" s="2">
        <f t="shared" si="229"/>
        <v>1</v>
      </c>
      <c r="N1329">
        <f t="shared" si="230"/>
        <v>0.87685674841756067</v>
      </c>
    </row>
    <row r="1330" spans="1:14" x14ac:dyDescent="0.3">
      <c r="A1330" s="1">
        <v>40624</v>
      </c>
      <c r="B1330">
        <v>104.97</v>
      </c>
      <c r="D1330">
        <f t="shared" si="220"/>
        <v>2</v>
      </c>
      <c r="E1330" s="1">
        <f t="shared" si="222"/>
        <v>40617</v>
      </c>
      <c r="F1330" s="1">
        <f t="shared" si="224"/>
        <v>40616</v>
      </c>
      <c r="G1330" s="1">
        <f t="shared" si="225"/>
        <v>40615</v>
      </c>
      <c r="H1330" s="1">
        <f t="shared" si="226"/>
        <v>40614</v>
      </c>
      <c r="I1330" s="2">
        <f t="shared" si="227"/>
        <v>97.98</v>
      </c>
      <c r="J1330">
        <f t="shared" si="221"/>
        <v>0</v>
      </c>
      <c r="K1330" s="2">
        <f t="shared" si="223"/>
        <v>0</v>
      </c>
      <c r="L1330" s="2">
        <f t="shared" si="228"/>
        <v>0</v>
      </c>
      <c r="M1330" s="2">
        <f t="shared" si="229"/>
        <v>1</v>
      </c>
      <c r="N1330">
        <f t="shared" si="230"/>
        <v>6.8911218837277595</v>
      </c>
    </row>
    <row r="1331" spans="1:14" x14ac:dyDescent="0.3">
      <c r="A1331" s="1">
        <v>40625</v>
      </c>
      <c r="B1331">
        <v>105.75</v>
      </c>
      <c r="D1331">
        <f t="shared" si="220"/>
        <v>3</v>
      </c>
      <c r="E1331" s="1">
        <f t="shared" si="222"/>
        <v>40618</v>
      </c>
      <c r="F1331" s="1">
        <f t="shared" si="224"/>
        <v>40617</v>
      </c>
      <c r="G1331" s="1">
        <f t="shared" si="225"/>
        <v>40616</v>
      </c>
      <c r="H1331" s="1">
        <f t="shared" si="226"/>
        <v>40615</v>
      </c>
      <c r="I1331" s="2">
        <f t="shared" si="227"/>
        <v>98.95</v>
      </c>
      <c r="J1331">
        <f t="shared" si="221"/>
        <v>0</v>
      </c>
      <c r="K1331" s="2">
        <f t="shared" si="223"/>
        <v>0</v>
      </c>
      <c r="L1331" s="2">
        <f t="shared" si="228"/>
        <v>0</v>
      </c>
      <c r="M1331" s="2">
        <f t="shared" si="229"/>
        <v>1</v>
      </c>
      <c r="N1331">
        <f t="shared" si="230"/>
        <v>6.6463145877812506</v>
      </c>
    </row>
    <row r="1332" spans="1:14" x14ac:dyDescent="0.3">
      <c r="A1332" s="1">
        <v>40626</v>
      </c>
      <c r="B1332">
        <v>105.6</v>
      </c>
      <c r="D1332">
        <f t="shared" si="220"/>
        <v>4</v>
      </c>
      <c r="E1332" s="1">
        <f t="shared" si="222"/>
        <v>40619</v>
      </c>
      <c r="F1332" s="1">
        <f t="shared" si="224"/>
        <v>40618</v>
      </c>
      <c r="G1332" s="1">
        <f t="shared" si="225"/>
        <v>40617</v>
      </c>
      <c r="H1332" s="1">
        <f t="shared" si="226"/>
        <v>40616</v>
      </c>
      <c r="I1332" s="2">
        <f t="shared" si="227"/>
        <v>102.39</v>
      </c>
      <c r="J1332">
        <f t="shared" si="221"/>
        <v>0</v>
      </c>
      <c r="K1332" s="2">
        <f t="shared" si="223"/>
        <v>0</v>
      </c>
      <c r="L1332" s="2">
        <f t="shared" si="228"/>
        <v>0</v>
      </c>
      <c r="M1332" s="2">
        <f t="shared" si="229"/>
        <v>1</v>
      </c>
      <c r="N1332">
        <f t="shared" si="230"/>
        <v>3.0869319685435594</v>
      </c>
    </row>
    <row r="1333" spans="1:14" x14ac:dyDescent="0.3">
      <c r="A1333" s="1">
        <v>40627</v>
      </c>
      <c r="B1333">
        <v>105.4</v>
      </c>
      <c r="D1333">
        <f t="shared" si="220"/>
        <v>5</v>
      </c>
      <c r="E1333" s="1">
        <f t="shared" si="222"/>
        <v>40620</v>
      </c>
      <c r="F1333" s="1">
        <f t="shared" si="224"/>
        <v>40619</v>
      </c>
      <c r="G1333" s="1">
        <f t="shared" si="225"/>
        <v>40618</v>
      </c>
      <c r="H1333" s="1">
        <f t="shared" si="226"/>
        <v>40617</v>
      </c>
      <c r="I1333" s="2">
        <f t="shared" si="227"/>
        <v>101.85</v>
      </c>
      <c r="J1333">
        <f t="shared" si="221"/>
        <v>0</v>
      </c>
      <c r="K1333" s="2">
        <f t="shared" si="223"/>
        <v>0</v>
      </c>
      <c r="L1333" s="2">
        <f t="shared" si="228"/>
        <v>0</v>
      </c>
      <c r="M1333" s="2">
        <f t="shared" si="229"/>
        <v>1</v>
      </c>
      <c r="N1333">
        <f t="shared" si="230"/>
        <v>3.4261493434447217</v>
      </c>
    </row>
    <row r="1334" spans="1:14" x14ac:dyDescent="0.3">
      <c r="A1334" s="1">
        <v>40630</v>
      </c>
      <c r="B1334">
        <v>103.98</v>
      </c>
      <c r="D1334">
        <f t="shared" si="220"/>
        <v>1</v>
      </c>
      <c r="E1334" s="1">
        <f t="shared" si="222"/>
        <v>40623</v>
      </c>
      <c r="F1334" s="1">
        <f t="shared" si="224"/>
        <v>40622</v>
      </c>
      <c r="G1334" s="1">
        <f t="shared" si="225"/>
        <v>40621</v>
      </c>
      <c r="H1334" s="1">
        <f t="shared" si="226"/>
        <v>40620</v>
      </c>
      <c r="I1334" s="2">
        <f t="shared" si="227"/>
        <v>103.09</v>
      </c>
      <c r="J1334">
        <f t="shared" si="221"/>
        <v>0</v>
      </c>
      <c r="K1334" s="2">
        <f t="shared" si="223"/>
        <v>0</v>
      </c>
      <c r="L1334" s="2">
        <f t="shared" si="228"/>
        <v>0</v>
      </c>
      <c r="M1334" s="2">
        <f t="shared" si="229"/>
        <v>1</v>
      </c>
      <c r="N1334">
        <f t="shared" si="230"/>
        <v>0.8596179847276314</v>
      </c>
    </row>
    <row r="1335" spans="1:14" x14ac:dyDescent="0.3">
      <c r="A1335" s="1">
        <v>40631</v>
      </c>
      <c r="B1335">
        <v>104.79</v>
      </c>
      <c r="D1335">
        <f t="shared" si="220"/>
        <v>2</v>
      </c>
      <c r="E1335" s="1">
        <f t="shared" si="222"/>
        <v>40624</v>
      </c>
      <c r="F1335" s="1">
        <f t="shared" si="224"/>
        <v>40623</v>
      </c>
      <c r="G1335" s="1">
        <f t="shared" si="225"/>
        <v>40622</v>
      </c>
      <c r="H1335" s="1">
        <f t="shared" si="226"/>
        <v>40621</v>
      </c>
      <c r="I1335" s="2">
        <f t="shared" si="227"/>
        <v>104.97</v>
      </c>
      <c r="J1335">
        <f t="shared" si="221"/>
        <v>0</v>
      </c>
      <c r="K1335" s="2">
        <f t="shared" si="223"/>
        <v>0</v>
      </c>
      <c r="L1335" s="2">
        <f t="shared" si="228"/>
        <v>0</v>
      </c>
      <c r="M1335" s="2">
        <f t="shared" si="229"/>
        <v>1</v>
      </c>
      <c r="N1335">
        <f t="shared" si="230"/>
        <v>-0.1716247560856029</v>
      </c>
    </row>
    <row r="1336" spans="1:14" x14ac:dyDescent="0.3">
      <c r="A1336" s="1">
        <v>40632</v>
      </c>
      <c r="B1336">
        <v>104.27</v>
      </c>
      <c r="D1336">
        <f t="shared" si="220"/>
        <v>3</v>
      </c>
      <c r="E1336" s="1">
        <f t="shared" si="222"/>
        <v>40625</v>
      </c>
      <c r="F1336" s="1">
        <f t="shared" si="224"/>
        <v>40624</v>
      </c>
      <c r="G1336" s="1">
        <f t="shared" si="225"/>
        <v>40623</v>
      </c>
      <c r="H1336" s="1">
        <f t="shared" si="226"/>
        <v>40622</v>
      </c>
      <c r="I1336" s="2">
        <f t="shared" si="227"/>
        <v>105.75</v>
      </c>
      <c r="J1336">
        <f t="shared" si="221"/>
        <v>0</v>
      </c>
      <c r="K1336" s="2">
        <f t="shared" si="223"/>
        <v>0</v>
      </c>
      <c r="L1336" s="2">
        <f t="shared" si="228"/>
        <v>0</v>
      </c>
      <c r="M1336" s="2">
        <f t="shared" si="229"/>
        <v>1</v>
      </c>
      <c r="N1336">
        <f t="shared" si="230"/>
        <v>-1.4094129124885593</v>
      </c>
    </row>
    <row r="1337" spans="1:14" x14ac:dyDescent="0.3">
      <c r="A1337" s="1">
        <v>40633</v>
      </c>
      <c r="B1337">
        <v>106.72</v>
      </c>
      <c r="D1337">
        <f t="shared" si="220"/>
        <v>4</v>
      </c>
      <c r="E1337" s="1">
        <f t="shared" si="222"/>
        <v>40626</v>
      </c>
      <c r="F1337" s="1">
        <f t="shared" si="224"/>
        <v>40625</v>
      </c>
      <c r="G1337" s="1">
        <f t="shared" si="225"/>
        <v>40624</v>
      </c>
      <c r="H1337" s="1">
        <f t="shared" si="226"/>
        <v>40623</v>
      </c>
      <c r="I1337" s="2">
        <f t="shared" si="227"/>
        <v>105.6</v>
      </c>
      <c r="J1337">
        <f t="shared" si="221"/>
        <v>0</v>
      </c>
      <c r="K1337" s="2">
        <f t="shared" si="223"/>
        <v>0</v>
      </c>
      <c r="L1337" s="2">
        <f t="shared" si="228"/>
        <v>0</v>
      </c>
      <c r="M1337" s="2">
        <f t="shared" si="229"/>
        <v>1</v>
      </c>
      <c r="N1337">
        <f t="shared" si="230"/>
        <v>1.0550210895152612</v>
      </c>
    </row>
    <row r="1338" spans="1:14" x14ac:dyDescent="0.3">
      <c r="A1338" s="1">
        <v>40634</v>
      </c>
      <c r="B1338">
        <v>107.94</v>
      </c>
      <c r="D1338">
        <f t="shared" si="220"/>
        <v>5</v>
      </c>
      <c r="E1338" s="1">
        <f t="shared" si="222"/>
        <v>40627</v>
      </c>
      <c r="F1338" s="1">
        <f t="shared" si="224"/>
        <v>40626</v>
      </c>
      <c r="G1338" s="1">
        <f t="shared" si="225"/>
        <v>40625</v>
      </c>
      <c r="H1338" s="1">
        <f t="shared" si="226"/>
        <v>40624</v>
      </c>
      <c r="I1338" s="2">
        <f t="shared" si="227"/>
        <v>105.4</v>
      </c>
      <c r="J1338">
        <f t="shared" si="221"/>
        <v>0</v>
      </c>
      <c r="K1338" s="2">
        <f t="shared" si="223"/>
        <v>0</v>
      </c>
      <c r="L1338" s="2">
        <f t="shared" si="228"/>
        <v>0</v>
      </c>
      <c r="M1338" s="2">
        <f t="shared" si="229"/>
        <v>1</v>
      </c>
      <c r="N1338">
        <f t="shared" si="230"/>
        <v>2.3812881083234632</v>
      </c>
    </row>
    <row r="1339" spans="1:14" x14ac:dyDescent="0.3">
      <c r="A1339" s="1">
        <v>40637</v>
      </c>
      <c r="B1339">
        <v>108.47</v>
      </c>
      <c r="D1339">
        <f t="shared" si="220"/>
        <v>1</v>
      </c>
      <c r="E1339" s="1">
        <f t="shared" si="222"/>
        <v>40630</v>
      </c>
      <c r="F1339" s="1">
        <f t="shared" si="224"/>
        <v>40629</v>
      </c>
      <c r="G1339" s="1">
        <f t="shared" si="225"/>
        <v>40628</v>
      </c>
      <c r="H1339" s="1">
        <f t="shared" si="226"/>
        <v>40627</v>
      </c>
      <c r="I1339" s="2">
        <f t="shared" si="227"/>
        <v>103.98</v>
      </c>
      <c r="J1339">
        <f t="shared" si="221"/>
        <v>0</v>
      </c>
      <c r="K1339" s="2">
        <f t="shared" si="223"/>
        <v>0</v>
      </c>
      <c r="L1339" s="2">
        <f t="shared" si="228"/>
        <v>0</v>
      </c>
      <c r="M1339" s="2">
        <f t="shared" si="229"/>
        <v>1</v>
      </c>
      <c r="N1339">
        <f t="shared" si="230"/>
        <v>4.2275064096556356</v>
      </c>
    </row>
    <row r="1340" spans="1:14" x14ac:dyDescent="0.3">
      <c r="A1340" s="1">
        <v>40638</v>
      </c>
      <c r="B1340">
        <v>108.34</v>
      </c>
      <c r="D1340">
        <f t="shared" si="220"/>
        <v>2</v>
      </c>
      <c r="E1340" s="1">
        <f t="shared" si="222"/>
        <v>40631</v>
      </c>
      <c r="F1340" s="1">
        <f t="shared" si="224"/>
        <v>40630</v>
      </c>
      <c r="G1340" s="1">
        <f t="shared" si="225"/>
        <v>40629</v>
      </c>
      <c r="H1340" s="1">
        <f t="shared" si="226"/>
        <v>40628</v>
      </c>
      <c r="I1340" s="2">
        <f t="shared" si="227"/>
        <v>104.79</v>
      </c>
      <c r="J1340">
        <f t="shared" si="221"/>
        <v>0</v>
      </c>
      <c r="K1340" s="2">
        <f t="shared" si="223"/>
        <v>0</v>
      </c>
      <c r="L1340" s="2">
        <f t="shared" si="228"/>
        <v>0</v>
      </c>
      <c r="M1340" s="2">
        <f t="shared" si="229"/>
        <v>1</v>
      </c>
      <c r="N1340">
        <f t="shared" si="230"/>
        <v>3.3316082742902404</v>
      </c>
    </row>
    <row r="1341" spans="1:14" x14ac:dyDescent="0.3">
      <c r="A1341" s="1">
        <v>40639</v>
      </c>
      <c r="B1341">
        <v>108.83</v>
      </c>
      <c r="D1341">
        <f t="shared" si="220"/>
        <v>3</v>
      </c>
      <c r="E1341" s="1">
        <f t="shared" si="222"/>
        <v>40632</v>
      </c>
      <c r="F1341" s="1">
        <f t="shared" si="224"/>
        <v>40631</v>
      </c>
      <c r="G1341" s="1">
        <f t="shared" si="225"/>
        <v>40630</v>
      </c>
      <c r="H1341" s="1">
        <f t="shared" si="226"/>
        <v>40629</v>
      </c>
      <c r="I1341" s="2">
        <f t="shared" si="227"/>
        <v>104.27</v>
      </c>
      <c r="J1341">
        <f t="shared" si="221"/>
        <v>0</v>
      </c>
      <c r="K1341" s="2">
        <f t="shared" si="223"/>
        <v>0</v>
      </c>
      <c r="L1341" s="2">
        <f t="shared" si="228"/>
        <v>0</v>
      </c>
      <c r="M1341" s="2">
        <f t="shared" si="229"/>
        <v>1</v>
      </c>
      <c r="N1341">
        <f t="shared" si="230"/>
        <v>4.280334290646854</v>
      </c>
    </row>
    <row r="1342" spans="1:14" x14ac:dyDescent="0.3">
      <c r="A1342" s="1">
        <v>40640</v>
      </c>
      <c r="B1342">
        <v>110.3</v>
      </c>
      <c r="D1342">
        <f t="shared" si="220"/>
        <v>4</v>
      </c>
      <c r="E1342" s="1">
        <f t="shared" si="222"/>
        <v>40633</v>
      </c>
      <c r="F1342" s="1">
        <f t="shared" si="224"/>
        <v>40632</v>
      </c>
      <c r="G1342" s="1">
        <f t="shared" si="225"/>
        <v>40631</v>
      </c>
      <c r="H1342" s="1">
        <f t="shared" si="226"/>
        <v>40630</v>
      </c>
      <c r="I1342" s="2">
        <f t="shared" si="227"/>
        <v>106.72</v>
      </c>
      <c r="J1342">
        <f t="shared" si="221"/>
        <v>0</v>
      </c>
      <c r="K1342" s="2">
        <f t="shared" si="223"/>
        <v>0</v>
      </c>
      <c r="L1342" s="2">
        <f t="shared" si="228"/>
        <v>0</v>
      </c>
      <c r="M1342" s="2">
        <f t="shared" si="229"/>
        <v>1</v>
      </c>
      <c r="N1342">
        <f t="shared" si="230"/>
        <v>3.2995344092143086</v>
      </c>
    </row>
    <row r="1343" spans="1:14" x14ac:dyDescent="0.3">
      <c r="A1343" s="1">
        <v>40641</v>
      </c>
      <c r="B1343">
        <v>112.79</v>
      </c>
      <c r="C1343">
        <v>113.37</v>
      </c>
      <c r="D1343">
        <f t="shared" si="220"/>
        <v>5</v>
      </c>
      <c r="E1343" s="1">
        <f t="shared" si="222"/>
        <v>40634</v>
      </c>
      <c r="F1343" s="1">
        <f t="shared" si="224"/>
        <v>40633</v>
      </c>
      <c r="G1343" s="1">
        <f t="shared" si="225"/>
        <v>40632</v>
      </c>
      <c r="H1343" s="1">
        <f t="shared" si="226"/>
        <v>40631</v>
      </c>
      <c r="I1343" s="2">
        <f t="shared" si="227"/>
        <v>107.94</v>
      </c>
      <c r="J1343">
        <f t="shared" si="221"/>
        <v>0</v>
      </c>
      <c r="K1343" s="2">
        <f t="shared" si="223"/>
        <v>0</v>
      </c>
      <c r="L1343" s="2">
        <f t="shared" si="228"/>
        <v>0</v>
      </c>
      <c r="M1343" s="2">
        <f t="shared" si="229"/>
        <v>1</v>
      </c>
      <c r="N1343">
        <f t="shared" si="230"/>
        <v>4.3952165461328772</v>
      </c>
    </row>
    <row r="1344" spans="1:14" x14ac:dyDescent="0.3">
      <c r="A1344" s="1">
        <v>40644</v>
      </c>
      <c r="B1344">
        <v>110.57</v>
      </c>
      <c r="D1344">
        <f t="shared" si="220"/>
        <v>1</v>
      </c>
      <c r="E1344" s="1">
        <f t="shared" si="222"/>
        <v>40637</v>
      </c>
      <c r="F1344" s="1">
        <f t="shared" si="224"/>
        <v>40636</v>
      </c>
      <c r="G1344" s="1">
        <f t="shared" si="225"/>
        <v>40635</v>
      </c>
      <c r="H1344" s="1">
        <f t="shared" si="226"/>
        <v>40634</v>
      </c>
      <c r="I1344" s="2">
        <f t="shared" si="227"/>
        <v>108.47</v>
      </c>
      <c r="J1344">
        <f t="shared" si="221"/>
        <v>113.37</v>
      </c>
      <c r="K1344" s="2">
        <f t="shared" si="223"/>
        <v>113.37</v>
      </c>
      <c r="L1344" s="2">
        <f t="shared" si="228"/>
        <v>112.79</v>
      </c>
      <c r="M1344" s="2">
        <f t="shared" si="229"/>
        <v>0.99488400811502165</v>
      </c>
      <c r="N1344">
        <f t="shared" si="230"/>
        <v>1.4046044124502419</v>
      </c>
    </row>
    <row r="1345" spans="1:14" x14ac:dyDescent="0.3">
      <c r="A1345" s="1">
        <v>40645</v>
      </c>
      <c r="B1345">
        <v>106.97</v>
      </c>
      <c r="D1345">
        <f t="shared" si="220"/>
        <v>2</v>
      </c>
      <c r="E1345" s="1">
        <f t="shared" si="222"/>
        <v>40638</v>
      </c>
      <c r="F1345" s="1">
        <f t="shared" si="224"/>
        <v>40637</v>
      </c>
      <c r="G1345" s="1">
        <f t="shared" si="225"/>
        <v>40636</v>
      </c>
      <c r="H1345" s="1">
        <f t="shared" si="226"/>
        <v>40635</v>
      </c>
      <c r="I1345" s="2">
        <f t="shared" si="227"/>
        <v>108.34</v>
      </c>
      <c r="J1345">
        <f t="shared" si="221"/>
        <v>0</v>
      </c>
      <c r="K1345" s="2">
        <f t="shared" si="223"/>
        <v>113.37</v>
      </c>
      <c r="L1345" s="2">
        <f t="shared" si="228"/>
        <v>112.79</v>
      </c>
      <c r="M1345" s="2">
        <f t="shared" si="229"/>
        <v>0.99488400811502165</v>
      </c>
      <c r="N1345">
        <f t="shared" si="230"/>
        <v>-1.7855132289395237</v>
      </c>
    </row>
    <row r="1346" spans="1:14" x14ac:dyDescent="0.3">
      <c r="A1346" s="1">
        <v>40646</v>
      </c>
      <c r="B1346">
        <v>107.71</v>
      </c>
      <c r="D1346">
        <f t="shared" ref="D1346:D1409" si="231">WEEKDAY(A1346,2)</f>
        <v>3</v>
      </c>
      <c r="E1346" s="1">
        <f t="shared" si="222"/>
        <v>40639</v>
      </c>
      <c r="F1346" s="1">
        <f t="shared" si="224"/>
        <v>40638</v>
      </c>
      <c r="G1346" s="1">
        <f t="shared" si="225"/>
        <v>40637</v>
      </c>
      <c r="H1346" s="1">
        <f t="shared" si="226"/>
        <v>40636</v>
      </c>
      <c r="I1346" s="2">
        <f t="shared" si="227"/>
        <v>108.83</v>
      </c>
      <c r="J1346">
        <f t="shared" si="221"/>
        <v>0</v>
      </c>
      <c r="K1346" s="2">
        <f t="shared" si="223"/>
        <v>113.37</v>
      </c>
      <c r="L1346" s="2">
        <f t="shared" si="228"/>
        <v>112.79</v>
      </c>
      <c r="M1346" s="2">
        <f t="shared" si="229"/>
        <v>0.99488400811502165</v>
      </c>
      <c r="N1346">
        <f t="shared" si="230"/>
        <v>-1.5473724722973323</v>
      </c>
    </row>
    <row r="1347" spans="1:14" x14ac:dyDescent="0.3">
      <c r="A1347" s="1">
        <v>40647</v>
      </c>
      <c r="B1347">
        <v>108.7</v>
      </c>
      <c r="D1347">
        <f t="shared" si="231"/>
        <v>4</v>
      </c>
      <c r="E1347" s="1">
        <f t="shared" si="222"/>
        <v>40640</v>
      </c>
      <c r="F1347" s="1">
        <f t="shared" si="224"/>
        <v>40639</v>
      </c>
      <c r="G1347" s="1">
        <f t="shared" si="225"/>
        <v>40638</v>
      </c>
      <c r="H1347" s="1">
        <f t="shared" si="226"/>
        <v>40637</v>
      </c>
      <c r="I1347" s="2">
        <f t="shared" si="227"/>
        <v>110.3</v>
      </c>
      <c r="J1347">
        <f t="shared" ref="J1347:J1410" si="232">C1346</f>
        <v>0</v>
      </c>
      <c r="K1347" s="2">
        <f t="shared" si="223"/>
        <v>113.37</v>
      </c>
      <c r="L1347" s="2">
        <f t="shared" si="228"/>
        <v>112.79</v>
      </c>
      <c r="M1347" s="2">
        <f t="shared" si="229"/>
        <v>0.99488400811502165</v>
      </c>
      <c r="N1347">
        <f t="shared" si="230"/>
        <v>-1.9741255509974747</v>
      </c>
    </row>
    <row r="1348" spans="1:14" x14ac:dyDescent="0.3">
      <c r="A1348" s="1">
        <v>40648</v>
      </c>
      <c r="B1348">
        <v>110.22</v>
      </c>
      <c r="D1348">
        <f t="shared" si="231"/>
        <v>5</v>
      </c>
      <c r="E1348" s="1">
        <f t="shared" si="222"/>
        <v>40641</v>
      </c>
      <c r="F1348" s="1">
        <f t="shared" si="224"/>
        <v>40640</v>
      </c>
      <c r="G1348" s="1">
        <f t="shared" si="225"/>
        <v>40639</v>
      </c>
      <c r="H1348" s="1">
        <f t="shared" si="226"/>
        <v>40638</v>
      </c>
      <c r="I1348" s="2">
        <f t="shared" si="227"/>
        <v>112.79</v>
      </c>
      <c r="J1348">
        <f t="shared" si="232"/>
        <v>0</v>
      </c>
      <c r="K1348" s="2">
        <f t="shared" si="223"/>
        <v>113.37</v>
      </c>
      <c r="L1348" s="2">
        <f t="shared" si="228"/>
        <v>112.79</v>
      </c>
      <c r="M1348" s="2">
        <f t="shared" si="229"/>
        <v>0.99488400811502165</v>
      </c>
      <c r="N1348">
        <f t="shared" si="230"/>
        <v>-2.8178437574418012</v>
      </c>
    </row>
    <row r="1349" spans="1:14" x14ac:dyDescent="0.3">
      <c r="A1349" s="1">
        <v>40651</v>
      </c>
      <c r="B1349">
        <v>107.69</v>
      </c>
      <c r="D1349">
        <f t="shared" si="231"/>
        <v>1</v>
      </c>
      <c r="E1349" s="1">
        <f t="shared" si="222"/>
        <v>40644</v>
      </c>
      <c r="F1349" s="1">
        <f t="shared" si="224"/>
        <v>40643</v>
      </c>
      <c r="G1349" s="1">
        <f t="shared" si="225"/>
        <v>40642</v>
      </c>
      <c r="H1349" s="1">
        <f t="shared" si="226"/>
        <v>40641</v>
      </c>
      <c r="I1349" s="2">
        <f t="shared" si="227"/>
        <v>110.57</v>
      </c>
      <c r="J1349">
        <f t="shared" si="232"/>
        <v>0</v>
      </c>
      <c r="K1349" s="2">
        <f t="shared" si="223"/>
        <v>0</v>
      </c>
      <c r="L1349" s="2">
        <f t="shared" si="228"/>
        <v>0</v>
      </c>
      <c r="M1349" s="2">
        <f t="shared" si="229"/>
        <v>1</v>
      </c>
      <c r="N1349">
        <f t="shared" si="230"/>
        <v>-2.6392075213520791</v>
      </c>
    </row>
    <row r="1350" spans="1:14" x14ac:dyDescent="0.3">
      <c r="A1350" s="1">
        <v>40652</v>
      </c>
      <c r="B1350">
        <v>108.28</v>
      </c>
      <c r="D1350">
        <f t="shared" si="231"/>
        <v>2</v>
      </c>
      <c r="E1350" s="1">
        <f t="shared" si="222"/>
        <v>40645</v>
      </c>
      <c r="F1350" s="1">
        <f t="shared" si="224"/>
        <v>40644</v>
      </c>
      <c r="G1350" s="1">
        <f t="shared" si="225"/>
        <v>40643</v>
      </c>
      <c r="H1350" s="1">
        <f t="shared" si="226"/>
        <v>40642</v>
      </c>
      <c r="I1350" s="2">
        <f t="shared" si="227"/>
        <v>106.97</v>
      </c>
      <c r="J1350">
        <f t="shared" si="232"/>
        <v>0</v>
      </c>
      <c r="K1350" s="2">
        <f t="shared" si="223"/>
        <v>0</v>
      </c>
      <c r="L1350" s="2">
        <f t="shared" si="228"/>
        <v>0</v>
      </c>
      <c r="M1350" s="2">
        <f t="shared" si="229"/>
        <v>1</v>
      </c>
      <c r="N1350">
        <f t="shared" si="230"/>
        <v>1.217204342806103</v>
      </c>
    </row>
    <row r="1351" spans="1:14" x14ac:dyDescent="0.3">
      <c r="A1351" s="1">
        <v>40653</v>
      </c>
      <c r="B1351">
        <v>111.45</v>
      </c>
      <c r="D1351">
        <f t="shared" si="231"/>
        <v>3</v>
      </c>
      <c r="E1351" s="1">
        <f t="shared" ref="E1351:E1414" si="233">A1351-7</f>
        <v>40646</v>
      </c>
      <c r="F1351" s="1">
        <f t="shared" si="224"/>
        <v>40645</v>
      </c>
      <c r="G1351" s="1">
        <f t="shared" si="225"/>
        <v>40644</v>
      </c>
      <c r="H1351" s="1">
        <f t="shared" si="226"/>
        <v>40643</v>
      </c>
      <c r="I1351" s="2">
        <f t="shared" si="227"/>
        <v>107.71</v>
      </c>
      <c r="J1351">
        <f t="shared" si="232"/>
        <v>0</v>
      </c>
      <c r="K1351" s="2">
        <f t="shared" ref="K1351:K1414" si="234">SUMIFS($J$2:$J$3507,$A$2:$A$3507,"&gt;"&amp;E1351,$A$2:$A$3507,"&lt;="&amp;A1351)</f>
        <v>0</v>
      </c>
      <c r="L1351" s="2">
        <f t="shared" si="228"/>
        <v>0</v>
      </c>
      <c r="M1351" s="2">
        <f t="shared" si="229"/>
        <v>1</v>
      </c>
      <c r="N1351">
        <f t="shared" si="230"/>
        <v>3.41336294691992</v>
      </c>
    </row>
    <row r="1352" spans="1:14" x14ac:dyDescent="0.3">
      <c r="A1352" s="1">
        <v>40654</v>
      </c>
      <c r="B1352">
        <v>112.29</v>
      </c>
      <c r="D1352">
        <f t="shared" si="231"/>
        <v>4</v>
      </c>
      <c r="E1352" s="1">
        <f t="shared" si="233"/>
        <v>40647</v>
      </c>
      <c r="F1352" s="1">
        <f t="shared" ref="F1352:F1415" si="235">E1352-1</f>
        <v>40646</v>
      </c>
      <c r="G1352" s="1">
        <f t="shared" ref="G1352:G1415" si="236">E1352-2</f>
        <v>40645</v>
      </c>
      <c r="H1352" s="1">
        <f t="shared" ref="H1352:H1415" si="237">E1352-3</f>
        <v>40644</v>
      </c>
      <c r="I1352" s="2">
        <f t="shared" ref="I1352:I1415" si="238">IF(SUMIFS($B$2:$B$3507,$A$2:$A$3507,"="&amp;E1352)=0,IF(SUMIFS($B$2:$B$3507,$A$2:$A$3507,"="&amp;F1352)=0,IF(SUMIFS($B$2:$B$3507,$A$2:$A$3507,"="&amp;G1352)=0,SUMIFS($B$2:$B$3507,$A$2:$A$3507,"="&amp;H1352),SUMIFS($B$2:$B$3507,$A$2:$A$3507,"="&amp;G1352)),SUMIFS($B$2:$B$3507,$A$2:$A$3507,"="&amp;F1352)),SUMIFS($B$2:$B$3507,$A$2:$A$3507,"="&amp;E1352))</f>
        <v>108.7</v>
      </c>
      <c r="J1352">
        <f t="shared" si="232"/>
        <v>0</v>
      </c>
      <c r="K1352" s="2">
        <f t="shared" si="234"/>
        <v>0</v>
      </c>
      <c r="L1352" s="2">
        <f t="shared" ref="L1352:L1415" si="239">IF(K1352&lt;&gt;0,LOOKUP(K1352,C1346:C1352,B1346:B1352),0)</f>
        <v>0</v>
      </c>
      <c r="M1352" s="2">
        <f t="shared" si="229"/>
        <v>1</v>
      </c>
      <c r="N1352">
        <f t="shared" si="230"/>
        <v>3.2493016457283459</v>
      </c>
    </row>
    <row r="1353" spans="1:14" x14ac:dyDescent="0.3">
      <c r="A1353" s="1">
        <v>40658</v>
      </c>
      <c r="B1353">
        <v>112.28</v>
      </c>
      <c r="D1353">
        <f t="shared" si="231"/>
        <v>1</v>
      </c>
      <c r="E1353" s="1">
        <f t="shared" si="233"/>
        <v>40651</v>
      </c>
      <c r="F1353" s="1">
        <f t="shared" si="235"/>
        <v>40650</v>
      </c>
      <c r="G1353" s="1">
        <f t="shared" si="236"/>
        <v>40649</v>
      </c>
      <c r="H1353" s="1">
        <f t="shared" si="237"/>
        <v>40648</v>
      </c>
      <c r="I1353" s="2">
        <f t="shared" si="238"/>
        <v>107.69</v>
      </c>
      <c r="J1353">
        <f t="shared" si="232"/>
        <v>0</v>
      </c>
      <c r="K1353" s="2">
        <f t="shared" si="234"/>
        <v>0</v>
      </c>
      <c r="L1353" s="2">
        <f t="shared" si="239"/>
        <v>0</v>
      </c>
      <c r="M1353" s="2">
        <f t="shared" ref="M1353:M1416" si="240">IF(K1353&lt;&gt;0,L1353/K1353,1)</f>
        <v>1</v>
      </c>
      <c r="N1353">
        <f t="shared" ref="N1353:N1416" si="241">LN(B1353*M1353/I1353)*100</f>
        <v>4.1739022152892202</v>
      </c>
    </row>
    <row r="1354" spans="1:14" x14ac:dyDescent="0.3">
      <c r="A1354" s="1">
        <v>40659</v>
      </c>
      <c r="B1354">
        <v>112.21</v>
      </c>
      <c r="D1354">
        <f t="shared" si="231"/>
        <v>2</v>
      </c>
      <c r="E1354" s="1">
        <f t="shared" si="233"/>
        <v>40652</v>
      </c>
      <c r="F1354" s="1">
        <f t="shared" si="235"/>
        <v>40651</v>
      </c>
      <c r="G1354" s="1">
        <f t="shared" si="236"/>
        <v>40650</v>
      </c>
      <c r="H1354" s="1">
        <f t="shared" si="237"/>
        <v>40649</v>
      </c>
      <c r="I1354" s="2">
        <f t="shared" si="238"/>
        <v>108.28</v>
      </c>
      <c r="J1354">
        <f t="shared" si="232"/>
        <v>0</v>
      </c>
      <c r="K1354" s="2">
        <f t="shared" si="234"/>
        <v>0</v>
      </c>
      <c r="L1354" s="2">
        <f t="shared" si="239"/>
        <v>0</v>
      </c>
      <c r="M1354" s="2">
        <f t="shared" si="240"/>
        <v>1</v>
      </c>
      <c r="N1354">
        <f t="shared" si="241"/>
        <v>3.5651650930674474</v>
      </c>
    </row>
    <row r="1355" spans="1:14" x14ac:dyDescent="0.3">
      <c r="A1355" s="1">
        <v>40660</v>
      </c>
      <c r="B1355">
        <v>112.76</v>
      </c>
      <c r="D1355">
        <f t="shared" si="231"/>
        <v>3</v>
      </c>
      <c r="E1355" s="1">
        <f t="shared" si="233"/>
        <v>40653</v>
      </c>
      <c r="F1355" s="1">
        <f t="shared" si="235"/>
        <v>40652</v>
      </c>
      <c r="G1355" s="1">
        <f t="shared" si="236"/>
        <v>40651</v>
      </c>
      <c r="H1355" s="1">
        <f t="shared" si="237"/>
        <v>40650</v>
      </c>
      <c r="I1355" s="2">
        <f t="shared" si="238"/>
        <v>111.45</v>
      </c>
      <c r="J1355">
        <f t="shared" si="232"/>
        <v>0</v>
      </c>
      <c r="K1355" s="2">
        <f t="shared" si="234"/>
        <v>0</v>
      </c>
      <c r="L1355" s="2">
        <f t="shared" si="239"/>
        <v>0</v>
      </c>
      <c r="M1355" s="2">
        <f t="shared" si="240"/>
        <v>1</v>
      </c>
      <c r="N1355">
        <f t="shared" si="241"/>
        <v>1.1685606414033978</v>
      </c>
    </row>
    <row r="1356" spans="1:14" x14ac:dyDescent="0.3">
      <c r="A1356" s="1">
        <v>40661</v>
      </c>
      <c r="B1356">
        <v>112.86</v>
      </c>
      <c r="D1356">
        <f t="shared" si="231"/>
        <v>4</v>
      </c>
      <c r="E1356" s="1">
        <f t="shared" si="233"/>
        <v>40654</v>
      </c>
      <c r="F1356" s="1">
        <f t="shared" si="235"/>
        <v>40653</v>
      </c>
      <c r="G1356" s="1">
        <f t="shared" si="236"/>
        <v>40652</v>
      </c>
      <c r="H1356" s="1">
        <f t="shared" si="237"/>
        <v>40651</v>
      </c>
      <c r="I1356" s="2">
        <f t="shared" si="238"/>
        <v>112.29</v>
      </c>
      <c r="J1356">
        <f t="shared" si="232"/>
        <v>0</v>
      </c>
      <c r="K1356" s="2">
        <f t="shared" si="234"/>
        <v>0</v>
      </c>
      <c r="L1356" s="2">
        <f t="shared" si="239"/>
        <v>0</v>
      </c>
      <c r="M1356" s="2">
        <f t="shared" si="240"/>
        <v>1</v>
      </c>
      <c r="N1356">
        <f t="shared" si="241"/>
        <v>0.50633019565466342</v>
      </c>
    </row>
    <row r="1357" spans="1:14" x14ac:dyDescent="0.3">
      <c r="A1357" s="1">
        <v>40662</v>
      </c>
      <c r="B1357">
        <v>113.93</v>
      </c>
      <c r="D1357">
        <f t="shared" si="231"/>
        <v>5</v>
      </c>
      <c r="E1357" s="1">
        <f t="shared" si="233"/>
        <v>40655</v>
      </c>
      <c r="F1357" s="1">
        <f t="shared" si="235"/>
        <v>40654</v>
      </c>
      <c r="G1357" s="1">
        <f t="shared" si="236"/>
        <v>40653</v>
      </c>
      <c r="H1357" s="1">
        <f t="shared" si="237"/>
        <v>40652</v>
      </c>
      <c r="I1357" s="2">
        <f t="shared" si="238"/>
        <v>112.29</v>
      </c>
      <c r="J1357">
        <f t="shared" si="232"/>
        <v>0</v>
      </c>
      <c r="K1357" s="2">
        <f t="shared" si="234"/>
        <v>0</v>
      </c>
      <c r="L1357" s="2">
        <f t="shared" si="239"/>
        <v>0</v>
      </c>
      <c r="M1357" s="2">
        <f t="shared" si="240"/>
        <v>1</v>
      </c>
      <c r="N1357">
        <f t="shared" si="241"/>
        <v>1.4499414125577101</v>
      </c>
    </row>
    <row r="1358" spans="1:14" x14ac:dyDescent="0.3">
      <c r="A1358" s="1">
        <v>40665</v>
      </c>
      <c r="B1358">
        <v>113.52</v>
      </c>
      <c r="D1358">
        <f t="shared" si="231"/>
        <v>1</v>
      </c>
      <c r="E1358" s="1">
        <f t="shared" si="233"/>
        <v>40658</v>
      </c>
      <c r="F1358" s="1">
        <f t="shared" si="235"/>
        <v>40657</v>
      </c>
      <c r="G1358" s="1">
        <f t="shared" si="236"/>
        <v>40656</v>
      </c>
      <c r="H1358" s="1">
        <f t="shared" si="237"/>
        <v>40655</v>
      </c>
      <c r="I1358" s="2">
        <f t="shared" si="238"/>
        <v>112.28</v>
      </c>
      <c r="J1358">
        <f t="shared" si="232"/>
        <v>0</v>
      </c>
      <c r="K1358" s="2">
        <f t="shared" si="234"/>
        <v>0</v>
      </c>
      <c r="L1358" s="2">
        <f t="shared" si="239"/>
        <v>0</v>
      </c>
      <c r="M1358" s="2">
        <f t="shared" si="240"/>
        <v>1</v>
      </c>
      <c r="N1358">
        <f t="shared" si="241"/>
        <v>1.0983281358105441</v>
      </c>
    </row>
    <row r="1359" spans="1:14" x14ac:dyDescent="0.3">
      <c r="A1359" s="1">
        <v>40666</v>
      </c>
      <c r="B1359">
        <v>111.05</v>
      </c>
      <c r="D1359">
        <f t="shared" si="231"/>
        <v>2</v>
      </c>
      <c r="E1359" s="1">
        <f t="shared" si="233"/>
        <v>40659</v>
      </c>
      <c r="F1359" s="1">
        <f t="shared" si="235"/>
        <v>40658</v>
      </c>
      <c r="G1359" s="1">
        <f t="shared" si="236"/>
        <v>40657</v>
      </c>
      <c r="H1359" s="1">
        <f t="shared" si="237"/>
        <v>40656</v>
      </c>
      <c r="I1359" s="2">
        <f t="shared" si="238"/>
        <v>112.21</v>
      </c>
      <c r="J1359">
        <f t="shared" si="232"/>
        <v>0</v>
      </c>
      <c r="K1359" s="2">
        <f t="shared" si="234"/>
        <v>0</v>
      </c>
      <c r="L1359" s="2">
        <f t="shared" si="239"/>
        <v>0</v>
      </c>
      <c r="M1359" s="2">
        <f t="shared" si="240"/>
        <v>1</v>
      </c>
      <c r="N1359">
        <f t="shared" si="241"/>
        <v>-1.0391565336338453</v>
      </c>
    </row>
    <row r="1360" spans="1:14" x14ac:dyDescent="0.3">
      <c r="A1360" s="1">
        <v>40667</v>
      </c>
      <c r="B1360">
        <v>109.24</v>
      </c>
      <c r="D1360">
        <f t="shared" si="231"/>
        <v>3</v>
      </c>
      <c r="E1360" s="1">
        <f t="shared" si="233"/>
        <v>40660</v>
      </c>
      <c r="F1360" s="1">
        <f t="shared" si="235"/>
        <v>40659</v>
      </c>
      <c r="G1360" s="1">
        <f t="shared" si="236"/>
        <v>40658</v>
      </c>
      <c r="H1360" s="1">
        <f t="shared" si="237"/>
        <v>40657</v>
      </c>
      <c r="I1360" s="2">
        <f t="shared" si="238"/>
        <v>112.76</v>
      </c>
      <c r="J1360">
        <f t="shared" si="232"/>
        <v>0</v>
      </c>
      <c r="K1360" s="2">
        <f t="shared" si="234"/>
        <v>0</v>
      </c>
      <c r="L1360" s="2">
        <f t="shared" si="239"/>
        <v>0</v>
      </c>
      <c r="M1360" s="2">
        <f t="shared" si="240"/>
        <v>1</v>
      </c>
      <c r="N1360">
        <f t="shared" si="241"/>
        <v>-3.1714369640407645</v>
      </c>
    </row>
    <row r="1361" spans="1:14" x14ac:dyDescent="0.3">
      <c r="A1361" s="1">
        <v>40668</v>
      </c>
      <c r="B1361">
        <v>99.8</v>
      </c>
      <c r="D1361">
        <f t="shared" si="231"/>
        <v>4</v>
      </c>
      <c r="E1361" s="1">
        <f t="shared" si="233"/>
        <v>40661</v>
      </c>
      <c r="F1361" s="1">
        <f t="shared" si="235"/>
        <v>40660</v>
      </c>
      <c r="G1361" s="1">
        <f t="shared" si="236"/>
        <v>40659</v>
      </c>
      <c r="H1361" s="1">
        <f t="shared" si="237"/>
        <v>40658</v>
      </c>
      <c r="I1361" s="2">
        <f t="shared" si="238"/>
        <v>112.86</v>
      </c>
      <c r="J1361">
        <f t="shared" si="232"/>
        <v>0</v>
      </c>
      <c r="K1361" s="2">
        <f t="shared" si="234"/>
        <v>0</v>
      </c>
      <c r="L1361" s="2">
        <f t="shared" si="239"/>
        <v>0</v>
      </c>
      <c r="M1361" s="2">
        <f t="shared" si="240"/>
        <v>1</v>
      </c>
      <c r="N1361">
        <f t="shared" si="241"/>
        <v>-12.297992922357581</v>
      </c>
    </row>
    <row r="1362" spans="1:14" x14ac:dyDescent="0.3">
      <c r="A1362" s="1">
        <v>40669</v>
      </c>
      <c r="B1362">
        <v>97.18</v>
      </c>
      <c r="D1362">
        <f t="shared" si="231"/>
        <v>5</v>
      </c>
      <c r="E1362" s="1">
        <f t="shared" si="233"/>
        <v>40662</v>
      </c>
      <c r="F1362" s="1">
        <f t="shared" si="235"/>
        <v>40661</v>
      </c>
      <c r="G1362" s="1">
        <f t="shared" si="236"/>
        <v>40660</v>
      </c>
      <c r="H1362" s="1">
        <f t="shared" si="237"/>
        <v>40659</v>
      </c>
      <c r="I1362" s="2">
        <f t="shared" si="238"/>
        <v>113.93</v>
      </c>
      <c r="J1362">
        <f t="shared" si="232"/>
        <v>0</v>
      </c>
      <c r="K1362" s="2">
        <f t="shared" si="234"/>
        <v>0</v>
      </c>
      <c r="L1362" s="2">
        <f t="shared" si="239"/>
        <v>0</v>
      </c>
      <c r="M1362" s="2">
        <f t="shared" si="240"/>
        <v>1</v>
      </c>
      <c r="N1362">
        <f t="shared" si="241"/>
        <v>-15.90192957322674</v>
      </c>
    </row>
    <row r="1363" spans="1:14" x14ac:dyDescent="0.3">
      <c r="A1363" s="1">
        <v>40672</v>
      </c>
      <c r="B1363">
        <v>102.55</v>
      </c>
      <c r="C1363">
        <v>103.1</v>
      </c>
      <c r="D1363">
        <f t="shared" si="231"/>
        <v>1</v>
      </c>
      <c r="E1363" s="1">
        <f t="shared" si="233"/>
        <v>40665</v>
      </c>
      <c r="F1363" s="1">
        <f t="shared" si="235"/>
        <v>40664</v>
      </c>
      <c r="G1363" s="1">
        <f t="shared" si="236"/>
        <v>40663</v>
      </c>
      <c r="H1363" s="1">
        <f t="shared" si="237"/>
        <v>40662</v>
      </c>
      <c r="I1363" s="2">
        <f t="shared" si="238"/>
        <v>113.52</v>
      </c>
      <c r="J1363">
        <f t="shared" si="232"/>
        <v>0</v>
      </c>
      <c r="K1363" s="2">
        <f t="shared" si="234"/>
        <v>0</v>
      </c>
      <c r="L1363" s="2">
        <f t="shared" si="239"/>
        <v>0</v>
      </c>
      <c r="M1363" s="2">
        <f t="shared" si="240"/>
        <v>1</v>
      </c>
      <c r="N1363">
        <f t="shared" si="241"/>
        <v>-10.162854833339765</v>
      </c>
    </row>
    <row r="1364" spans="1:14" x14ac:dyDescent="0.3">
      <c r="A1364" s="1">
        <v>40673</v>
      </c>
      <c r="B1364">
        <v>104.47</v>
      </c>
      <c r="D1364">
        <f t="shared" si="231"/>
        <v>2</v>
      </c>
      <c r="E1364" s="1">
        <f t="shared" si="233"/>
        <v>40666</v>
      </c>
      <c r="F1364" s="1">
        <f t="shared" si="235"/>
        <v>40665</v>
      </c>
      <c r="G1364" s="1">
        <f t="shared" si="236"/>
        <v>40664</v>
      </c>
      <c r="H1364" s="1">
        <f t="shared" si="237"/>
        <v>40663</v>
      </c>
      <c r="I1364" s="2">
        <f t="shared" si="238"/>
        <v>111.05</v>
      </c>
      <c r="J1364">
        <f t="shared" si="232"/>
        <v>103.1</v>
      </c>
      <c r="K1364" s="2">
        <f t="shared" si="234"/>
        <v>103.1</v>
      </c>
      <c r="L1364" s="2">
        <f t="shared" si="239"/>
        <v>102.55</v>
      </c>
      <c r="M1364" s="2">
        <f t="shared" si="240"/>
        <v>0.99466537342386041</v>
      </c>
      <c r="N1364">
        <f t="shared" si="241"/>
        <v>-6.6429507995544395</v>
      </c>
    </row>
    <row r="1365" spans="1:14" x14ac:dyDescent="0.3">
      <c r="A1365" s="1">
        <v>40674</v>
      </c>
      <c r="B1365">
        <v>98.77</v>
      </c>
      <c r="D1365">
        <f t="shared" si="231"/>
        <v>3</v>
      </c>
      <c r="E1365" s="1">
        <f t="shared" si="233"/>
        <v>40667</v>
      </c>
      <c r="F1365" s="1">
        <f t="shared" si="235"/>
        <v>40666</v>
      </c>
      <c r="G1365" s="1">
        <f t="shared" si="236"/>
        <v>40665</v>
      </c>
      <c r="H1365" s="1">
        <f t="shared" si="237"/>
        <v>40664</v>
      </c>
      <c r="I1365" s="2">
        <f t="shared" si="238"/>
        <v>109.24</v>
      </c>
      <c r="J1365">
        <f t="shared" si="232"/>
        <v>0</v>
      </c>
      <c r="K1365" s="2">
        <f t="shared" si="234"/>
        <v>103.1</v>
      </c>
      <c r="L1365" s="2">
        <f t="shared" si="239"/>
        <v>102.55</v>
      </c>
      <c r="M1365" s="2">
        <f t="shared" si="240"/>
        <v>0.99466537342386041</v>
      </c>
      <c r="N1365">
        <f t="shared" si="241"/>
        <v>-10.610228818999284</v>
      </c>
    </row>
    <row r="1366" spans="1:14" x14ac:dyDescent="0.3">
      <c r="A1366" s="1">
        <v>40675</v>
      </c>
      <c r="B1366">
        <v>99.48</v>
      </c>
      <c r="D1366">
        <f t="shared" si="231"/>
        <v>4</v>
      </c>
      <c r="E1366" s="1">
        <f t="shared" si="233"/>
        <v>40668</v>
      </c>
      <c r="F1366" s="1">
        <f t="shared" si="235"/>
        <v>40667</v>
      </c>
      <c r="G1366" s="1">
        <f t="shared" si="236"/>
        <v>40666</v>
      </c>
      <c r="H1366" s="1">
        <f t="shared" si="237"/>
        <v>40665</v>
      </c>
      <c r="I1366" s="2">
        <f t="shared" si="238"/>
        <v>99.8</v>
      </c>
      <c r="J1366">
        <f t="shared" si="232"/>
        <v>0</v>
      </c>
      <c r="K1366" s="2">
        <f t="shared" si="234"/>
        <v>103.1</v>
      </c>
      <c r="L1366" s="2">
        <f t="shared" si="239"/>
        <v>102.55</v>
      </c>
      <c r="M1366" s="2">
        <f t="shared" si="240"/>
        <v>0.99466537342386041</v>
      </c>
      <c r="N1366">
        <f t="shared" si="241"/>
        <v>-0.85604708867388757</v>
      </c>
    </row>
    <row r="1367" spans="1:14" x14ac:dyDescent="0.3">
      <c r="A1367" s="1">
        <v>40676</v>
      </c>
      <c r="B1367">
        <v>100.12</v>
      </c>
      <c r="D1367">
        <f t="shared" si="231"/>
        <v>5</v>
      </c>
      <c r="E1367" s="1">
        <f t="shared" si="233"/>
        <v>40669</v>
      </c>
      <c r="F1367" s="1">
        <f t="shared" si="235"/>
        <v>40668</v>
      </c>
      <c r="G1367" s="1">
        <f t="shared" si="236"/>
        <v>40667</v>
      </c>
      <c r="H1367" s="1">
        <f t="shared" si="237"/>
        <v>40666</v>
      </c>
      <c r="I1367" s="2">
        <f t="shared" si="238"/>
        <v>97.18</v>
      </c>
      <c r="J1367">
        <f t="shared" si="232"/>
        <v>0</v>
      </c>
      <c r="K1367" s="2">
        <f t="shared" si="234"/>
        <v>103.1</v>
      </c>
      <c r="L1367" s="2">
        <f t="shared" si="239"/>
        <v>102.55</v>
      </c>
      <c r="M1367" s="2">
        <f t="shared" si="240"/>
        <v>0.99466537342386041</v>
      </c>
      <c r="N1367">
        <f t="shared" si="241"/>
        <v>2.4455631081291958</v>
      </c>
    </row>
    <row r="1368" spans="1:14" x14ac:dyDescent="0.3">
      <c r="A1368" s="1">
        <v>40679</v>
      </c>
      <c r="B1368">
        <v>97.85</v>
      </c>
      <c r="D1368">
        <f t="shared" si="231"/>
        <v>1</v>
      </c>
      <c r="E1368" s="1">
        <f t="shared" si="233"/>
        <v>40672</v>
      </c>
      <c r="F1368" s="1">
        <f t="shared" si="235"/>
        <v>40671</v>
      </c>
      <c r="G1368" s="1">
        <f t="shared" si="236"/>
        <v>40670</v>
      </c>
      <c r="H1368" s="1">
        <f t="shared" si="237"/>
        <v>40669</v>
      </c>
      <c r="I1368" s="2">
        <f t="shared" si="238"/>
        <v>102.55</v>
      </c>
      <c r="J1368">
        <f t="shared" si="232"/>
        <v>0</v>
      </c>
      <c r="K1368" s="2">
        <f t="shared" si="234"/>
        <v>103.1</v>
      </c>
      <c r="L1368" s="2">
        <f t="shared" si="239"/>
        <v>102.55</v>
      </c>
      <c r="M1368" s="2">
        <f t="shared" si="240"/>
        <v>0.99466537342386041</v>
      </c>
      <c r="N1368">
        <f t="shared" si="241"/>
        <v>-5.2263697180828972</v>
      </c>
    </row>
    <row r="1369" spans="1:14" x14ac:dyDescent="0.3">
      <c r="A1369" s="1">
        <v>40680</v>
      </c>
      <c r="B1369">
        <v>97.43</v>
      </c>
      <c r="D1369">
        <f t="shared" si="231"/>
        <v>2</v>
      </c>
      <c r="E1369" s="1">
        <f t="shared" si="233"/>
        <v>40673</v>
      </c>
      <c r="F1369" s="1">
        <f t="shared" si="235"/>
        <v>40672</v>
      </c>
      <c r="G1369" s="1">
        <f t="shared" si="236"/>
        <v>40671</v>
      </c>
      <c r="H1369" s="1">
        <f t="shared" si="237"/>
        <v>40670</v>
      </c>
      <c r="I1369" s="2">
        <f t="shared" si="238"/>
        <v>104.47</v>
      </c>
      <c r="J1369">
        <f t="shared" si="232"/>
        <v>0</v>
      </c>
      <c r="K1369" s="2">
        <f t="shared" si="234"/>
        <v>0</v>
      </c>
      <c r="L1369" s="2">
        <f t="shared" si="239"/>
        <v>0</v>
      </c>
      <c r="M1369" s="2">
        <f t="shared" si="240"/>
        <v>1</v>
      </c>
      <c r="N1369">
        <f t="shared" si="241"/>
        <v>-6.9765777412166621</v>
      </c>
    </row>
    <row r="1370" spans="1:14" x14ac:dyDescent="0.3">
      <c r="A1370" s="1">
        <v>40681</v>
      </c>
      <c r="B1370">
        <v>100.56</v>
      </c>
      <c r="D1370">
        <f t="shared" si="231"/>
        <v>3</v>
      </c>
      <c r="E1370" s="1">
        <f t="shared" si="233"/>
        <v>40674</v>
      </c>
      <c r="F1370" s="1">
        <f t="shared" si="235"/>
        <v>40673</v>
      </c>
      <c r="G1370" s="1">
        <f t="shared" si="236"/>
        <v>40672</v>
      </c>
      <c r="H1370" s="1">
        <f t="shared" si="237"/>
        <v>40671</v>
      </c>
      <c r="I1370" s="2">
        <f t="shared" si="238"/>
        <v>98.77</v>
      </c>
      <c r="J1370">
        <f t="shared" si="232"/>
        <v>0</v>
      </c>
      <c r="K1370" s="2">
        <f t="shared" si="234"/>
        <v>0</v>
      </c>
      <c r="L1370" s="2">
        <f t="shared" si="239"/>
        <v>0</v>
      </c>
      <c r="M1370" s="2">
        <f t="shared" si="240"/>
        <v>1</v>
      </c>
      <c r="N1370">
        <f t="shared" si="241"/>
        <v>1.7960649361956047</v>
      </c>
    </row>
    <row r="1371" spans="1:14" x14ac:dyDescent="0.3">
      <c r="A1371" s="1">
        <v>40682</v>
      </c>
      <c r="B1371">
        <v>98.93</v>
      </c>
      <c r="D1371">
        <f t="shared" si="231"/>
        <v>4</v>
      </c>
      <c r="E1371" s="1">
        <f t="shared" si="233"/>
        <v>40675</v>
      </c>
      <c r="F1371" s="1">
        <f t="shared" si="235"/>
        <v>40674</v>
      </c>
      <c r="G1371" s="1">
        <f t="shared" si="236"/>
        <v>40673</v>
      </c>
      <c r="H1371" s="1">
        <f t="shared" si="237"/>
        <v>40672</v>
      </c>
      <c r="I1371" s="2">
        <f t="shared" si="238"/>
        <v>99.48</v>
      </c>
      <c r="J1371">
        <f t="shared" si="232"/>
        <v>0</v>
      </c>
      <c r="K1371" s="2">
        <f t="shared" si="234"/>
        <v>0</v>
      </c>
      <c r="L1371" s="2">
        <f t="shared" si="239"/>
        <v>0</v>
      </c>
      <c r="M1371" s="2">
        <f t="shared" si="240"/>
        <v>1</v>
      </c>
      <c r="N1371">
        <f t="shared" si="241"/>
        <v>-0.55440896000726569</v>
      </c>
    </row>
    <row r="1372" spans="1:14" x14ac:dyDescent="0.3">
      <c r="A1372" s="1">
        <v>40683</v>
      </c>
      <c r="B1372">
        <v>100.1</v>
      </c>
      <c r="D1372">
        <f t="shared" si="231"/>
        <v>5</v>
      </c>
      <c r="E1372" s="1">
        <f t="shared" si="233"/>
        <v>40676</v>
      </c>
      <c r="F1372" s="1">
        <f t="shared" si="235"/>
        <v>40675</v>
      </c>
      <c r="G1372" s="1">
        <f t="shared" si="236"/>
        <v>40674</v>
      </c>
      <c r="H1372" s="1">
        <f t="shared" si="237"/>
        <v>40673</v>
      </c>
      <c r="I1372" s="2">
        <f t="shared" si="238"/>
        <v>100.12</v>
      </c>
      <c r="J1372">
        <f t="shared" si="232"/>
        <v>0</v>
      </c>
      <c r="K1372" s="2">
        <f t="shared" si="234"/>
        <v>0</v>
      </c>
      <c r="L1372" s="2">
        <f t="shared" si="239"/>
        <v>0</v>
      </c>
      <c r="M1372" s="2">
        <f t="shared" si="240"/>
        <v>1</v>
      </c>
      <c r="N1372">
        <f t="shared" si="241"/>
        <v>-1.9978024239864299E-2</v>
      </c>
    </row>
    <row r="1373" spans="1:14" x14ac:dyDescent="0.3">
      <c r="A1373" s="1">
        <v>40686</v>
      </c>
      <c r="B1373">
        <v>97.7</v>
      </c>
      <c r="D1373">
        <f t="shared" si="231"/>
        <v>1</v>
      </c>
      <c r="E1373" s="1">
        <f t="shared" si="233"/>
        <v>40679</v>
      </c>
      <c r="F1373" s="1">
        <f t="shared" si="235"/>
        <v>40678</v>
      </c>
      <c r="G1373" s="1">
        <f t="shared" si="236"/>
        <v>40677</v>
      </c>
      <c r="H1373" s="1">
        <f t="shared" si="237"/>
        <v>40676</v>
      </c>
      <c r="I1373" s="2">
        <f t="shared" si="238"/>
        <v>97.85</v>
      </c>
      <c r="J1373">
        <f t="shared" si="232"/>
        <v>0</v>
      </c>
      <c r="K1373" s="2">
        <f t="shared" si="234"/>
        <v>0</v>
      </c>
      <c r="L1373" s="2">
        <f t="shared" si="239"/>
        <v>0</v>
      </c>
      <c r="M1373" s="2">
        <f t="shared" si="240"/>
        <v>1</v>
      </c>
      <c r="N1373">
        <f t="shared" si="241"/>
        <v>-0.15341347933481392</v>
      </c>
    </row>
    <row r="1374" spans="1:14" x14ac:dyDescent="0.3">
      <c r="A1374" s="1">
        <v>40687</v>
      </c>
      <c r="B1374">
        <v>99.59</v>
      </c>
      <c r="D1374">
        <f t="shared" si="231"/>
        <v>2</v>
      </c>
      <c r="E1374" s="1">
        <f t="shared" si="233"/>
        <v>40680</v>
      </c>
      <c r="F1374" s="1">
        <f t="shared" si="235"/>
        <v>40679</v>
      </c>
      <c r="G1374" s="1">
        <f t="shared" si="236"/>
        <v>40678</v>
      </c>
      <c r="H1374" s="1">
        <f t="shared" si="237"/>
        <v>40677</v>
      </c>
      <c r="I1374" s="2">
        <f t="shared" si="238"/>
        <v>97.43</v>
      </c>
      <c r="J1374">
        <f t="shared" si="232"/>
        <v>0</v>
      </c>
      <c r="K1374" s="2">
        <f t="shared" si="234"/>
        <v>0</v>
      </c>
      <c r="L1374" s="2">
        <f t="shared" si="239"/>
        <v>0</v>
      </c>
      <c r="M1374" s="2">
        <f t="shared" si="240"/>
        <v>1</v>
      </c>
      <c r="N1374">
        <f t="shared" si="241"/>
        <v>2.1927586506298193</v>
      </c>
    </row>
    <row r="1375" spans="1:14" x14ac:dyDescent="0.3">
      <c r="A1375" s="1">
        <v>40688</v>
      </c>
      <c r="B1375">
        <v>101.32</v>
      </c>
      <c r="D1375">
        <f t="shared" si="231"/>
        <v>3</v>
      </c>
      <c r="E1375" s="1">
        <f t="shared" si="233"/>
        <v>40681</v>
      </c>
      <c r="F1375" s="1">
        <f t="shared" si="235"/>
        <v>40680</v>
      </c>
      <c r="G1375" s="1">
        <f t="shared" si="236"/>
        <v>40679</v>
      </c>
      <c r="H1375" s="1">
        <f t="shared" si="237"/>
        <v>40678</v>
      </c>
      <c r="I1375" s="2">
        <f t="shared" si="238"/>
        <v>100.56</v>
      </c>
      <c r="J1375">
        <f t="shared" si="232"/>
        <v>0</v>
      </c>
      <c r="K1375" s="2">
        <f t="shared" si="234"/>
        <v>0</v>
      </c>
      <c r="L1375" s="2">
        <f t="shared" si="239"/>
        <v>0</v>
      </c>
      <c r="M1375" s="2">
        <f t="shared" si="240"/>
        <v>1</v>
      </c>
      <c r="N1375">
        <f t="shared" si="241"/>
        <v>0.75292608514823689</v>
      </c>
    </row>
    <row r="1376" spans="1:14" x14ac:dyDescent="0.3">
      <c r="A1376" s="1">
        <v>40689</v>
      </c>
      <c r="B1376">
        <v>100.23</v>
      </c>
      <c r="D1376">
        <f t="shared" si="231"/>
        <v>4</v>
      </c>
      <c r="E1376" s="1">
        <f t="shared" si="233"/>
        <v>40682</v>
      </c>
      <c r="F1376" s="1">
        <f t="shared" si="235"/>
        <v>40681</v>
      </c>
      <c r="G1376" s="1">
        <f t="shared" si="236"/>
        <v>40680</v>
      </c>
      <c r="H1376" s="1">
        <f t="shared" si="237"/>
        <v>40679</v>
      </c>
      <c r="I1376" s="2">
        <f t="shared" si="238"/>
        <v>98.93</v>
      </c>
      <c r="J1376">
        <f t="shared" si="232"/>
        <v>0</v>
      </c>
      <c r="K1376" s="2">
        <f t="shared" si="234"/>
        <v>0</v>
      </c>
      <c r="L1376" s="2">
        <f t="shared" si="239"/>
        <v>0</v>
      </c>
      <c r="M1376" s="2">
        <f t="shared" si="240"/>
        <v>1</v>
      </c>
      <c r="N1376">
        <f t="shared" si="241"/>
        <v>1.3055015701643651</v>
      </c>
    </row>
    <row r="1377" spans="1:14" x14ac:dyDescent="0.3">
      <c r="A1377" s="1">
        <v>40690</v>
      </c>
      <c r="B1377">
        <v>100.59</v>
      </c>
      <c r="D1377">
        <f t="shared" si="231"/>
        <v>5</v>
      </c>
      <c r="E1377" s="1">
        <f t="shared" si="233"/>
        <v>40683</v>
      </c>
      <c r="F1377" s="1">
        <f t="shared" si="235"/>
        <v>40682</v>
      </c>
      <c r="G1377" s="1">
        <f t="shared" si="236"/>
        <v>40681</v>
      </c>
      <c r="H1377" s="1">
        <f t="shared" si="237"/>
        <v>40680</v>
      </c>
      <c r="I1377" s="2">
        <f t="shared" si="238"/>
        <v>100.1</v>
      </c>
      <c r="J1377">
        <f t="shared" si="232"/>
        <v>0</v>
      </c>
      <c r="K1377" s="2">
        <f t="shared" si="234"/>
        <v>0</v>
      </c>
      <c r="L1377" s="2">
        <f t="shared" si="239"/>
        <v>0</v>
      </c>
      <c r="M1377" s="2">
        <f t="shared" si="240"/>
        <v>1</v>
      </c>
      <c r="N1377">
        <f t="shared" si="241"/>
        <v>0.48831628250719855</v>
      </c>
    </row>
    <row r="1378" spans="1:14" x14ac:dyDescent="0.3">
      <c r="A1378" s="1">
        <v>40694</v>
      </c>
      <c r="B1378">
        <v>102.7</v>
      </c>
      <c r="D1378">
        <f t="shared" si="231"/>
        <v>2</v>
      </c>
      <c r="E1378" s="1">
        <f t="shared" si="233"/>
        <v>40687</v>
      </c>
      <c r="F1378" s="1">
        <f t="shared" si="235"/>
        <v>40686</v>
      </c>
      <c r="G1378" s="1">
        <f t="shared" si="236"/>
        <v>40685</v>
      </c>
      <c r="H1378" s="1">
        <f t="shared" si="237"/>
        <v>40684</v>
      </c>
      <c r="I1378" s="2">
        <f t="shared" si="238"/>
        <v>99.59</v>
      </c>
      <c r="J1378">
        <f t="shared" si="232"/>
        <v>0</v>
      </c>
      <c r="K1378" s="2">
        <f t="shared" si="234"/>
        <v>0</v>
      </c>
      <c r="L1378" s="2">
        <f t="shared" si="239"/>
        <v>0</v>
      </c>
      <c r="M1378" s="2">
        <f t="shared" si="240"/>
        <v>1</v>
      </c>
      <c r="N1378">
        <f t="shared" si="241"/>
        <v>3.0750358990964402</v>
      </c>
    </row>
    <row r="1379" spans="1:14" x14ac:dyDescent="0.3">
      <c r="A1379" s="1">
        <v>40695</v>
      </c>
      <c r="B1379">
        <v>100.29</v>
      </c>
      <c r="D1379">
        <f t="shared" si="231"/>
        <v>3</v>
      </c>
      <c r="E1379" s="1">
        <f t="shared" si="233"/>
        <v>40688</v>
      </c>
      <c r="F1379" s="1">
        <f t="shared" si="235"/>
        <v>40687</v>
      </c>
      <c r="G1379" s="1">
        <f t="shared" si="236"/>
        <v>40686</v>
      </c>
      <c r="H1379" s="1">
        <f t="shared" si="237"/>
        <v>40685</v>
      </c>
      <c r="I1379" s="2">
        <f t="shared" si="238"/>
        <v>101.32</v>
      </c>
      <c r="J1379">
        <f t="shared" si="232"/>
        <v>0</v>
      </c>
      <c r="K1379" s="2">
        <f t="shared" si="234"/>
        <v>0</v>
      </c>
      <c r="L1379" s="2">
        <f t="shared" si="239"/>
        <v>0</v>
      </c>
      <c r="M1379" s="2">
        <f t="shared" si="240"/>
        <v>1</v>
      </c>
      <c r="N1379">
        <f t="shared" si="241"/>
        <v>-1.021783603335737</v>
      </c>
    </row>
    <row r="1380" spans="1:14" x14ac:dyDescent="0.3">
      <c r="A1380" s="1">
        <v>40696</v>
      </c>
      <c r="B1380">
        <v>100.4</v>
      </c>
      <c r="D1380">
        <f t="shared" si="231"/>
        <v>4</v>
      </c>
      <c r="E1380" s="1">
        <f t="shared" si="233"/>
        <v>40689</v>
      </c>
      <c r="F1380" s="1">
        <f t="shared" si="235"/>
        <v>40688</v>
      </c>
      <c r="G1380" s="1">
        <f t="shared" si="236"/>
        <v>40687</v>
      </c>
      <c r="H1380" s="1">
        <f t="shared" si="237"/>
        <v>40686</v>
      </c>
      <c r="I1380" s="2">
        <f t="shared" si="238"/>
        <v>100.23</v>
      </c>
      <c r="J1380">
        <f t="shared" si="232"/>
        <v>0</v>
      </c>
      <c r="K1380" s="2">
        <f t="shared" si="234"/>
        <v>0</v>
      </c>
      <c r="L1380" s="2">
        <f t="shared" si="239"/>
        <v>0</v>
      </c>
      <c r="M1380" s="2">
        <f t="shared" si="240"/>
        <v>1</v>
      </c>
      <c r="N1380">
        <f t="shared" si="241"/>
        <v>0.16946622208539572</v>
      </c>
    </row>
    <row r="1381" spans="1:14" x14ac:dyDescent="0.3">
      <c r="A1381" s="1">
        <v>40697</v>
      </c>
      <c r="B1381">
        <v>100.22</v>
      </c>
      <c r="D1381">
        <f t="shared" si="231"/>
        <v>5</v>
      </c>
      <c r="E1381" s="1">
        <f t="shared" si="233"/>
        <v>40690</v>
      </c>
      <c r="F1381" s="1">
        <f t="shared" si="235"/>
        <v>40689</v>
      </c>
      <c r="G1381" s="1">
        <f t="shared" si="236"/>
        <v>40688</v>
      </c>
      <c r="H1381" s="1">
        <f t="shared" si="237"/>
        <v>40687</v>
      </c>
      <c r="I1381" s="2">
        <f t="shared" si="238"/>
        <v>100.59</v>
      </c>
      <c r="J1381">
        <f t="shared" si="232"/>
        <v>0</v>
      </c>
      <c r="K1381" s="2">
        <f t="shared" si="234"/>
        <v>0</v>
      </c>
      <c r="L1381" s="2">
        <f t="shared" si="239"/>
        <v>0</v>
      </c>
      <c r="M1381" s="2">
        <f t="shared" si="240"/>
        <v>1</v>
      </c>
      <c r="N1381">
        <f t="shared" si="241"/>
        <v>-0.36850796146682868</v>
      </c>
    </row>
    <row r="1382" spans="1:14" x14ac:dyDescent="0.3">
      <c r="A1382" s="1">
        <v>40700</v>
      </c>
      <c r="B1382">
        <v>99.01</v>
      </c>
      <c r="D1382">
        <f t="shared" si="231"/>
        <v>1</v>
      </c>
      <c r="E1382" s="1">
        <f t="shared" si="233"/>
        <v>40693</v>
      </c>
      <c r="F1382" s="1">
        <f t="shared" si="235"/>
        <v>40692</v>
      </c>
      <c r="G1382" s="1">
        <f t="shared" si="236"/>
        <v>40691</v>
      </c>
      <c r="H1382" s="1">
        <f t="shared" si="237"/>
        <v>40690</v>
      </c>
      <c r="I1382" s="2">
        <f t="shared" si="238"/>
        <v>100.59</v>
      </c>
      <c r="J1382">
        <f t="shared" si="232"/>
        <v>0</v>
      </c>
      <c r="K1382" s="2">
        <f t="shared" si="234"/>
        <v>0</v>
      </c>
      <c r="L1382" s="2">
        <f t="shared" si="239"/>
        <v>0</v>
      </c>
      <c r="M1382" s="2">
        <f t="shared" si="240"/>
        <v>1</v>
      </c>
      <c r="N1382">
        <f t="shared" si="241"/>
        <v>-1.5831994011823538</v>
      </c>
    </row>
    <row r="1383" spans="1:14" x14ac:dyDescent="0.3">
      <c r="A1383" s="1">
        <v>40701</v>
      </c>
      <c r="B1383">
        <v>99.09</v>
      </c>
      <c r="D1383">
        <f t="shared" si="231"/>
        <v>2</v>
      </c>
      <c r="E1383" s="1">
        <f t="shared" si="233"/>
        <v>40694</v>
      </c>
      <c r="F1383" s="1">
        <f t="shared" si="235"/>
        <v>40693</v>
      </c>
      <c r="G1383" s="1">
        <f t="shared" si="236"/>
        <v>40692</v>
      </c>
      <c r="H1383" s="1">
        <f t="shared" si="237"/>
        <v>40691</v>
      </c>
      <c r="I1383" s="2">
        <f t="shared" si="238"/>
        <v>102.7</v>
      </c>
      <c r="J1383">
        <f t="shared" si="232"/>
        <v>0</v>
      </c>
      <c r="K1383" s="2">
        <f t="shared" si="234"/>
        <v>0</v>
      </c>
      <c r="L1383" s="2">
        <f t="shared" si="239"/>
        <v>0</v>
      </c>
      <c r="M1383" s="2">
        <f t="shared" si="240"/>
        <v>1</v>
      </c>
      <c r="N1383">
        <f t="shared" si="241"/>
        <v>-3.5783588863704514</v>
      </c>
    </row>
    <row r="1384" spans="1:14" x14ac:dyDescent="0.3">
      <c r="A1384" s="1">
        <v>40702</v>
      </c>
      <c r="B1384">
        <v>100.74</v>
      </c>
      <c r="D1384">
        <f t="shared" si="231"/>
        <v>3</v>
      </c>
      <c r="E1384" s="1">
        <f t="shared" si="233"/>
        <v>40695</v>
      </c>
      <c r="F1384" s="1">
        <f t="shared" si="235"/>
        <v>40694</v>
      </c>
      <c r="G1384" s="1">
        <f t="shared" si="236"/>
        <v>40693</v>
      </c>
      <c r="H1384" s="1">
        <f t="shared" si="237"/>
        <v>40692</v>
      </c>
      <c r="I1384" s="2">
        <f t="shared" si="238"/>
        <v>100.29</v>
      </c>
      <c r="J1384">
        <f t="shared" si="232"/>
        <v>0</v>
      </c>
      <c r="K1384" s="2">
        <f t="shared" si="234"/>
        <v>0</v>
      </c>
      <c r="L1384" s="2">
        <f t="shared" si="239"/>
        <v>0</v>
      </c>
      <c r="M1384" s="2">
        <f t="shared" si="240"/>
        <v>1</v>
      </c>
      <c r="N1384">
        <f t="shared" si="241"/>
        <v>0.44769512173873249</v>
      </c>
    </row>
    <row r="1385" spans="1:14" x14ac:dyDescent="0.3">
      <c r="A1385" s="1">
        <v>40703</v>
      </c>
      <c r="B1385">
        <v>101.93</v>
      </c>
      <c r="C1385">
        <v>102.45</v>
      </c>
      <c r="D1385">
        <f t="shared" si="231"/>
        <v>4</v>
      </c>
      <c r="E1385" s="1">
        <f t="shared" si="233"/>
        <v>40696</v>
      </c>
      <c r="F1385" s="1">
        <f t="shared" si="235"/>
        <v>40695</v>
      </c>
      <c r="G1385" s="1">
        <f t="shared" si="236"/>
        <v>40694</v>
      </c>
      <c r="H1385" s="1">
        <f t="shared" si="237"/>
        <v>40693</v>
      </c>
      <c r="I1385" s="2">
        <f t="shared" si="238"/>
        <v>100.4</v>
      </c>
      <c r="J1385">
        <f t="shared" si="232"/>
        <v>0</v>
      </c>
      <c r="K1385" s="2">
        <f t="shared" si="234"/>
        <v>0</v>
      </c>
      <c r="L1385" s="2">
        <f t="shared" si="239"/>
        <v>0</v>
      </c>
      <c r="M1385" s="2">
        <f t="shared" si="240"/>
        <v>1</v>
      </c>
      <c r="N1385">
        <f t="shared" si="241"/>
        <v>1.5124095922692604</v>
      </c>
    </row>
    <row r="1386" spans="1:14" x14ac:dyDescent="0.3">
      <c r="A1386" s="1">
        <v>40704</v>
      </c>
      <c r="B1386">
        <v>99.85</v>
      </c>
      <c r="D1386">
        <f t="shared" si="231"/>
        <v>5</v>
      </c>
      <c r="E1386" s="1">
        <f t="shared" si="233"/>
        <v>40697</v>
      </c>
      <c r="F1386" s="1">
        <f t="shared" si="235"/>
        <v>40696</v>
      </c>
      <c r="G1386" s="1">
        <f t="shared" si="236"/>
        <v>40695</v>
      </c>
      <c r="H1386" s="1">
        <f t="shared" si="237"/>
        <v>40694</v>
      </c>
      <c r="I1386" s="2">
        <f t="shared" si="238"/>
        <v>100.22</v>
      </c>
      <c r="J1386">
        <f t="shared" si="232"/>
        <v>102.45</v>
      </c>
      <c r="K1386" s="2">
        <f t="shared" si="234"/>
        <v>102.45</v>
      </c>
      <c r="L1386" s="2">
        <f t="shared" si="239"/>
        <v>101.93</v>
      </c>
      <c r="M1386" s="2">
        <f t="shared" si="240"/>
        <v>0.99492435334309426</v>
      </c>
      <c r="N1386">
        <f t="shared" si="241"/>
        <v>-0.87872811743416701</v>
      </c>
    </row>
    <row r="1387" spans="1:14" x14ac:dyDescent="0.3">
      <c r="A1387" s="1">
        <v>40707</v>
      </c>
      <c r="B1387">
        <v>97.84</v>
      </c>
      <c r="D1387">
        <f t="shared" si="231"/>
        <v>1</v>
      </c>
      <c r="E1387" s="1">
        <f t="shared" si="233"/>
        <v>40700</v>
      </c>
      <c r="F1387" s="1">
        <f t="shared" si="235"/>
        <v>40699</v>
      </c>
      <c r="G1387" s="1">
        <f t="shared" si="236"/>
        <v>40698</v>
      </c>
      <c r="H1387" s="1">
        <f t="shared" si="237"/>
        <v>40697</v>
      </c>
      <c r="I1387" s="2">
        <f t="shared" si="238"/>
        <v>99.01</v>
      </c>
      <c r="J1387">
        <f t="shared" si="232"/>
        <v>0</v>
      </c>
      <c r="K1387" s="2">
        <f t="shared" si="234"/>
        <v>102.45</v>
      </c>
      <c r="L1387" s="2">
        <f t="shared" si="239"/>
        <v>101.93</v>
      </c>
      <c r="M1387" s="2">
        <f t="shared" si="240"/>
        <v>0.99492435334309426</v>
      </c>
      <c r="N1387">
        <f t="shared" si="241"/>
        <v>-1.6975935260093704</v>
      </c>
    </row>
    <row r="1388" spans="1:14" x14ac:dyDescent="0.3">
      <c r="A1388" s="1">
        <v>40708</v>
      </c>
      <c r="B1388">
        <v>99.86</v>
      </c>
      <c r="D1388">
        <f t="shared" si="231"/>
        <v>2</v>
      </c>
      <c r="E1388" s="1">
        <f t="shared" si="233"/>
        <v>40701</v>
      </c>
      <c r="F1388" s="1">
        <f t="shared" si="235"/>
        <v>40700</v>
      </c>
      <c r="G1388" s="1">
        <f t="shared" si="236"/>
        <v>40699</v>
      </c>
      <c r="H1388" s="1">
        <f t="shared" si="237"/>
        <v>40698</v>
      </c>
      <c r="I1388" s="2">
        <f t="shared" si="238"/>
        <v>99.09</v>
      </c>
      <c r="J1388">
        <f t="shared" si="232"/>
        <v>0</v>
      </c>
      <c r="K1388" s="2">
        <f t="shared" si="234"/>
        <v>102.45</v>
      </c>
      <c r="L1388" s="2">
        <f t="shared" si="239"/>
        <v>101.93</v>
      </c>
      <c r="M1388" s="2">
        <f t="shared" si="240"/>
        <v>0.99492435334309426</v>
      </c>
      <c r="N1388">
        <f t="shared" si="241"/>
        <v>0.26521054970678398</v>
      </c>
    </row>
    <row r="1389" spans="1:14" x14ac:dyDescent="0.3">
      <c r="A1389" s="1">
        <v>40709</v>
      </c>
      <c r="B1389">
        <v>95.26</v>
      </c>
      <c r="D1389">
        <f t="shared" si="231"/>
        <v>3</v>
      </c>
      <c r="E1389" s="1">
        <f t="shared" si="233"/>
        <v>40702</v>
      </c>
      <c r="F1389" s="1">
        <f t="shared" si="235"/>
        <v>40701</v>
      </c>
      <c r="G1389" s="1">
        <f t="shared" si="236"/>
        <v>40700</v>
      </c>
      <c r="H1389" s="1">
        <f t="shared" si="237"/>
        <v>40699</v>
      </c>
      <c r="I1389" s="2">
        <f t="shared" si="238"/>
        <v>100.74</v>
      </c>
      <c r="J1389">
        <f t="shared" si="232"/>
        <v>0</v>
      </c>
      <c r="K1389" s="2">
        <f t="shared" si="234"/>
        <v>102.45</v>
      </c>
      <c r="L1389" s="2">
        <f t="shared" si="239"/>
        <v>101.93</v>
      </c>
      <c r="M1389" s="2">
        <f t="shared" si="240"/>
        <v>0.99492435334309426</v>
      </c>
      <c r="N1389">
        <f t="shared" si="241"/>
        <v>-6.1021516449377335</v>
      </c>
    </row>
    <row r="1390" spans="1:14" x14ac:dyDescent="0.3">
      <c r="A1390" s="1">
        <v>40710</v>
      </c>
      <c r="B1390">
        <v>95.36</v>
      </c>
      <c r="D1390">
        <f t="shared" si="231"/>
        <v>4</v>
      </c>
      <c r="E1390" s="1">
        <f t="shared" si="233"/>
        <v>40703</v>
      </c>
      <c r="F1390" s="1">
        <f t="shared" si="235"/>
        <v>40702</v>
      </c>
      <c r="G1390" s="1">
        <f t="shared" si="236"/>
        <v>40701</v>
      </c>
      <c r="H1390" s="1">
        <f t="shared" si="237"/>
        <v>40700</v>
      </c>
      <c r="I1390" s="2">
        <f t="shared" si="238"/>
        <v>101.93</v>
      </c>
      <c r="J1390">
        <f t="shared" si="232"/>
        <v>0</v>
      </c>
      <c r="K1390" s="2">
        <f t="shared" si="234"/>
        <v>102.45</v>
      </c>
      <c r="L1390" s="2">
        <f t="shared" si="239"/>
        <v>101.93</v>
      </c>
      <c r="M1390" s="2">
        <f t="shared" si="240"/>
        <v>0.99492435334309426</v>
      </c>
      <c r="N1390">
        <f t="shared" si="241"/>
        <v>-7.1715671367869076</v>
      </c>
    </row>
    <row r="1391" spans="1:14" x14ac:dyDescent="0.3">
      <c r="A1391" s="1">
        <v>40711</v>
      </c>
      <c r="B1391">
        <v>93.4</v>
      </c>
      <c r="D1391">
        <f t="shared" si="231"/>
        <v>5</v>
      </c>
      <c r="E1391" s="1">
        <f t="shared" si="233"/>
        <v>40704</v>
      </c>
      <c r="F1391" s="1">
        <f t="shared" si="235"/>
        <v>40703</v>
      </c>
      <c r="G1391" s="1">
        <f t="shared" si="236"/>
        <v>40702</v>
      </c>
      <c r="H1391" s="1">
        <f t="shared" si="237"/>
        <v>40701</v>
      </c>
      <c r="I1391" s="2">
        <f t="shared" si="238"/>
        <v>99.85</v>
      </c>
      <c r="J1391">
        <f t="shared" si="232"/>
        <v>0</v>
      </c>
      <c r="K1391" s="2">
        <f t="shared" si="234"/>
        <v>0</v>
      </c>
      <c r="L1391" s="2">
        <f t="shared" si="239"/>
        <v>0</v>
      </c>
      <c r="M1391" s="2">
        <f t="shared" si="240"/>
        <v>1</v>
      </c>
      <c r="N1391">
        <f t="shared" si="241"/>
        <v>-6.6777714627027143</v>
      </c>
    </row>
    <row r="1392" spans="1:14" x14ac:dyDescent="0.3">
      <c r="A1392" s="1">
        <v>40714</v>
      </c>
      <c r="B1392">
        <v>93.63</v>
      </c>
      <c r="D1392">
        <f t="shared" si="231"/>
        <v>1</v>
      </c>
      <c r="E1392" s="1">
        <f t="shared" si="233"/>
        <v>40707</v>
      </c>
      <c r="F1392" s="1">
        <f t="shared" si="235"/>
        <v>40706</v>
      </c>
      <c r="G1392" s="1">
        <f t="shared" si="236"/>
        <v>40705</v>
      </c>
      <c r="H1392" s="1">
        <f t="shared" si="237"/>
        <v>40704</v>
      </c>
      <c r="I1392" s="2">
        <f t="shared" si="238"/>
        <v>97.84</v>
      </c>
      <c r="J1392">
        <f t="shared" si="232"/>
        <v>0</v>
      </c>
      <c r="K1392" s="2">
        <f t="shared" si="234"/>
        <v>0</v>
      </c>
      <c r="L1392" s="2">
        <f t="shared" si="239"/>
        <v>0</v>
      </c>
      <c r="M1392" s="2">
        <f t="shared" si="240"/>
        <v>1</v>
      </c>
      <c r="N1392">
        <f t="shared" si="241"/>
        <v>-4.3982646428119203</v>
      </c>
    </row>
    <row r="1393" spans="1:14" x14ac:dyDescent="0.3">
      <c r="A1393" s="1">
        <v>40715</v>
      </c>
      <c r="B1393">
        <v>94.17</v>
      </c>
      <c r="D1393">
        <f t="shared" si="231"/>
        <v>2</v>
      </c>
      <c r="E1393" s="1">
        <f t="shared" si="233"/>
        <v>40708</v>
      </c>
      <c r="F1393" s="1">
        <f t="shared" si="235"/>
        <v>40707</v>
      </c>
      <c r="G1393" s="1">
        <f t="shared" si="236"/>
        <v>40706</v>
      </c>
      <c r="H1393" s="1">
        <f t="shared" si="237"/>
        <v>40705</v>
      </c>
      <c r="I1393" s="2">
        <f t="shared" si="238"/>
        <v>99.86</v>
      </c>
      <c r="J1393">
        <f t="shared" si="232"/>
        <v>0</v>
      </c>
      <c r="K1393" s="2">
        <f t="shared" si="234"/>
        <v>0</v>
      </c>
      <c r="L1393" s="2">
        <f t="shared" si="239"/>
        <v>0</v>
      </c>
      <c r="M1393" s="2">
        <f t="shared" si="240"/>
        <v>1</v>
      </c>
      <c r="N1393">
        <f t="shared" si="241"/>
        <v>-5.8667545550491358</v>
      </c>
    </row>
    <row r="1394" spans="1:14" x14ac:dyDescent="0.3">
      <c r="A1394" s="1">
        <v>40716</v>
      </c>
      <c r="B1394">
        <v>95.41</v>
      </c>
      <c r="D1394">
        <f t="shared" si="231"/>
        <v>3</v>
      </c>
      <c r="E1394" s="1">
        <f t="shared" si="233"/>
        <v>40709</v>
      </c>
      <c r="F1394" s="1">
        <f t="shared" si="235"/>
        <v>40708</v>
      </c>
      <c r="G1394" s="1">
        <f t="shared" si="236"/>
        <v>40707</v>
      </c>
      <c r="H1394" s="1">
        <f t="shared" si="237"/>
        <v>40706</v>
      </c>
      <c r="I1394" s="2">
        <f t="shared" si="238"/>
        <v>95.26</v>
      </c>
      <c r="J1394">
        <f t="shared" si="232"/>
        <v>0</v>
      </c>
      <c r="K1394" s="2">
        <f t="shared" si="234"/>
        <v>0</v>
      </c>
      <c r="L1394" s="2">
        <f t="shared" si="239"/>
        <v>0</v>
      </c>
      <c r="M1394" s="2">
        <f t="shared" si="240"/>
        <v>1</v>
      </c>
      <c r="N1394">
        <f t="shared" si="241"/>
        <v>0.15733993910400204</v>
      </c>
    </row>
    <row r="1395" spans="1:14" x14ac:dyDescent="0.3">
      <c r="A1395" s="1">
        <v>40717</v>
      </c>
      <c r="B1395">
        <v>91.02</v>
      </c>
      <c r="D1395">
        <f t="shared" si="231"/>
        <v>4</v>
      </c>
      <c r="E1395" s="1">
        <f t="shared" si="233"/>
        <v>40710</v>
      </c>
      <c r="F1395" s="1">
        <f t="shared" si="235"/>
        <v>40709</v>
      </c>
      <c r="G1395" s="1">
        <f t="shared" si="236"/>
        <v>40708</v>
      </c>
      <c r="H1395" s="1">
        <f t="shared" si="237"/>
        <v>40707</v>
      </c>
      <c r="I1395" s="2">
        <f t="shared" si="238"/>
        <v>95.36</v>
      </c>
      <c r="J1395">
        <f t="shared" si="232"/>
        <v>0</v>
      </c>
      <c r="K1395" s="2">
        <f t="shared" si="234"/>
        <v>0</v>
      </c>
      <c r="L1395" s="2">
        <f t="shared" si="239"/>
        <v>0</v>
      </c>
      <c r="M1395" s="2">
        <f t="shared" si="240"/>
        <v>1</v>
      </c>
      <c r="N1395">
        <f t="shared" si="241"/>
        <v>-4.6579940728543736</v>
      </c>
    </row>
    <row r="1396" spans="1:14" x14ac:dyDescent="0.3">
      <c r="A1396" s="1">
        <v>40718</v>
      </c>
      <c r="B1396">
        <v>91.16</v>
      </c>
      <c r="D1396">
        <f t="shared" si="231"/>
        <v>5</v>
      </c>
      <c r="E1396" s="1">
        <f t="shared" si="233"/>
        <v>40711</v>
      </c>
      <c r="F1396" s="1">
        <f t="shared" si="235"/>
        <v>40710</v>
      </c>
      <c r="G1396" s="1">
        <f t="shared" si="236"/>
        <v>40709</v>
      </c>
      <c r="H1396" s="1">
        <f t="shared" si="237"/>
        <v>40708</v>
      </c>
      <c r="I1396" s="2">
        <f t="shared" si="238"/>
        <v>93.4</v>
      </c>
      <c r="J1396">
        <f t="shared" si="232"/>
        <v>0</v>
      </c>
      <c r="K1396" s="2">
        <f t="shared" si="234"/>
        <v>0</v>
      </c>
      <c r="L1396" s="2">
        <f t="shared" si="239"/>
        <v>0</v>
      </c>
      <c r="M1396" s="2">
        <f t="shared" si="240"/>
        <v>1</v>
      </c>
      <c r="N1396">
        <f t="shared" si="241"/>
        <v>-2.42751408573135</v>
      </c>
    </row>
    <row r="1397" spans="1:14" x14ac:dyDescent="0.3">
      <c r="A1397" s="1">
        <v>40721</v>
      </c>
      <c r="B1397">
        <v>90.61</v>
      </c>
      <c r="D1397">
        <f t="shared" si="231"/>
        <v>1</v>
      </c>
      <c r="E1397" s="1">
        <f t="shared" si="233"/>
        <v>40714</v>
      </c>
      <c r="F1397" s="1">
        <f t="shared" si="235"/>
        <v>40713</v>
      </c>
      <c r="G1397" s="1">
        <f t="shared" si="236"/>
        <v>40712</v>
      </c>
      <c r="H1397" s="1">
        <f t="shared" si="237"/>
        <v>40711</v>
      </c>
      <c r="I1397" s="2">
        <f t="shared" si="238"/>
        <v>93.63</v>
      </c>
      <c r="J1397">
        <f t="shared" si="232"/>
        <v>0</v>
      </c>
      <c r="K1397" s="2">
        <f t="shared" si="234"/>
        <v>0</v>
      </c>
      <c r="L1397" s="2">
        <f t="shared" si="239"/>
        <v>0</v>
      </c>
      <c r="M1397" s="2">
        <f t="shared" si="240"/>
        <v>1</v>
      </c>
      <c r="N1397">
        <f t="shared" si="241"/>
        <v>-3.2786262716828505</v>
      </c>
    </row>
    <row r="1398" spans="1:14" x14ac:dyDescent="0.3">
      <c r="A1398" s="1">
        <v>40722</v>
      </c>
      <c r="B1398">
        <v>92.89</v>
      </c>
      <c r="D1398">
        <f t="shared" si="231"/>
        <v>2</v>
      </c>
      <c r="E1398" s="1">
        <f t="shared" si="233"/>
        <v>40715</v>
      </c>
      <c r="F1398" s="1">
        <f t="shared" si="235"/>
        <v>40714</v>
      </c>
      <c r="G1398" s="1">
        <f t="shared" si="236"/>
        <v>40713</v>
      </c>
      <c r="H1398" s="1">
        <f t="shared" si="237"/>
        <v>40712</v>
      </c>
      <c r="I1398" s="2">
        <f t="shared" si="238"/>
        <v>94.17</v>
      </c>
      <c r="J1398">
        <f t="shared" si="232"/>
        <v>0</v>
      </c>
      <c r="K1398" s="2">
        <f t="shared" si="234"/>
        <v>0</v>
      </c>
      <c r="L1398" s="2">
        <f t="shared" si="239"/>
        <v>0</v>
      </c>
      <c r="M1398" s="2">
        <f t="shared" si="240"/>
        <v>1</v>
      </c>
      <c r="N1398">
        <f t="shared" si="241"/>
        <v>-1.3685662122542459</v>
      </c>
    </row>
    <row r="1399" spans="1:14" x14ac:dyDescent="0.3">
      <c r="A1399" s="1">
        <v>40723</v>
      </c>
      <c r="B1399">
        <v>94.77</v>
      </c>
      <c r="D1399">
        <f t="shared" si="231"/>
        <v>3</v>
      </c>
      <c r="E1399" s="1">
        <f t="shared" si="233"/>
        <v>40716</v>
      </c>
      <c r="F1399" s="1">
        <f t="shared" si="235"/>
        <v>40715</v>
      </c>
      <c r="G1399" s="1">
        <f t="shared" si="236"/>
        <v>40714</v>
      </c>
      <c r="H1399" s="1">
        <f t="shared" si="237"/>
        <v>40713</v>
      </c>
      <c r="I1399" s="2">
        <f t="shared" si="238"/>
        <v>95.41</v>
      </c>
      <c r="J1399">
        <f t="shared" si="232"/>
        <v>0</v>
      </c>
      <c r="K1399" s="2">
        <f t="shared" si="234"/>
        <v>0</v>
      </c>
      <c r="L1399" s="2">
        <f t="shared" si="239"/>
        <v>0</v>
      </c>
      <c r="M1399" s="2">
        <f t="shared" si="240"/>
        <v>1</v>
      </c>
      <c r="N1399">
        <f t="shared" si="241"/>
        <v>-0.67304912816510243</v>
      </c>
    </row>
    <row r="1400" spans="1:14" x14ac:dyDescent="0.3">
      <c r="A1400" s="1">
        <v>40724</v>
      </c>
      <c r="B1400">
        <v>95.42</v>
      </c>
      <c r="D1400">
        <f t="shared" si="231"/>
        <v>4</v>
      </c>
      <c r="E1400" s="1">
        <f t="shared" si="233"/>
        <v>40717</v>
      </c>
      <c r="F1400" s="1">
        <f t="shared" si="235"/>
        <v>40716</v>
      </c>
      <c r="G1400" s="1">
        <f t="shared" si="236"/>
        <v>40715</v>
      </c>
      <c r="H1400" s="1">
        <f t="shared" si="237"/>
        <v>40714</v>
      </c>
      <c r="I1400" s="2">
        <f t="shared" si="238"/>
        <v>91.02</v>
      </c>
      <c r="J1400">
        <f t="shared" si="232"/>
        <v>0</v>
      </c>
      <c r="K1400" s="2">
        <f t="shared" si="234"/>
        <v>0</v>
      </c>
      <c r="L1400" s="2">
        <f t="shared" si="239"/>
        <v>0</v>
      </c>
      <c r="M1400" s="2">
        <f t="shared" si="240"/>
        <v>1</v>
      </c>
      <c r="N1400">
        <f t="shared" si="241"/>
        <v>4.7208937499465229</v>
      </c>
    </row>
    <row r="1401" spans="1:14" x14ac:dyDescent="0.3">
      <c r="A1401" s="1">
        <v>40725</v>
      </c>
      <c r="B1401">
        <v>94.94</v>
      </c>
      <c r="D1401">
        <f t="shared" si="231"/>
        <v>5</v>
      </c>
      <c r="E1401" s="1">
        <f t="shared" si="233"/>
        <v>40718</v>
      </c>
      <c r="F1401" s="1">
        <f t="shared" si="235"/>
        <v>40717</v>
      </c>
      <c r="G1401" s="1">
        <f t="shared" si="236"/>
        <v>40716</v>
      </c>
      <c r="H1401" s="1">
        <f t="shared" si="237"/>
        <v>40715</v>
      </c>
      <c r="I1401" s="2">
        <f t="shared" si="238"/>
        <v>91.16</v>
      </c>
      <c r="J1401">
        <f t="shared" si="232"/>
        <v>0</v>
      </c>
      <c r="K1401" s="2">
        <f t="shared" si="234"/>
        <v>0</v>
      </c>
      <c r="L1401" s="2">
        <f t="shared" si="239"/>
        <v>0</v>
      </c>
      <c r="M1401" s="2">
        <f t="shared" si="240"/>
        <v>1</v>
      </c>
      <c r="N1401">
        <f t="shared" si="241"/>
        <v>4.0628908745688488</v>
      </c>
    </row>
    <row r="1402" spans="1:14" x14ac:dyDescent="0.3">
      <c r="A1402" s="1">
        <v>40729</v>
      </c>
      <c r="B1402">
        <v>96.89</v>
      </c>
      <c r="D1402">
        <f t="shared" si="231"/>
        <v>2</v>
      </c>
      <c r="E1402" s="1">
        <f t="shared" si="233"/>
        <v>40722</v>
      </c>
      <c r="F1402" s="1">
        <f t="shared" si="235"/>
        <v>40721</v>
      </c>
      <c r="G1402" s="1">
        <f t="shared" si="236"/>
        <v>40720</v>
      </c>
      <c r="H1402" s="1">
        <f t="shared" si="237"/>
        <v>40719</v>
      </c>
      <c r="I1402" s="2">
        <f t="shared" si="238"/>
        <v>92.89</v>
      </c>
      <c r="J1402">
        <f t="shared" si="232"/>
        <v>0</v>
      </c>
      <c r="K1402" s="2">
        <f t="shared" si="234"/>
        <v>0</v>
      </c>
      <c r="L1402" s="2">
        <f t="shared" si="239"/>
        <v>0</v>
      </c>
      <c r="M1402" s="2">
        <f t="shared" si="240"/>
        <v>1</v>
      </c>
      <c r="N1402">
        <f t="shared" si="241"/>
        <v>4.2160316997483394</v>
      </c>
    </row>
    <row r="1403" spans="1:14" x14ac:dyDescent="0.3">
      <c r="A1403" s="1">
        <v>40730</v>
      </c>
      <c r="B1403">
        <v>96.65</v>
      </c>
      <c r="D1403">
        <f t="shared" si="231"/>
        <v>3</v>
      </c>
      <c r="E1403" s="1">
        <f t="shared" si="233"/>
        <v>40723</v>
      </c>
      <c r="F1403" s="1">
        <f t="shared" si="235"/>
        <v>40722</v>
      </c>
      <c r="G1403" s="1">
        <f t="shared" si="236"/>
        <v>40721</v>
      </c>
      <c r="H1403" s="1">
        <f t="shared" si="237"/>
        <v>40720</v>
      </c>
      <c r="I1403" s="2">
        <f t="shared" si="238"/>
        <v>94.77</v>
      </c>
      <c r="J1403">
        <f t="shared" si="232"/>
        <v>0</v>
      </c>
      <c r="K1403" s="2">
        <f t="shared" si="234"/>
        <v>0</v>
      </c>
      <c r="L1403" s="2">
        <f t="shared" si="239"/>
        <v>0</v>
      </c>
      <c r="M1403" s="2">
        <f t="shared" si="240"/>
        <v>1</v>
      </c>
      <c r="N1403">
        <f t="shared" si="241"/>
        <v>1.9643302172236463</v>
      </c>
    </row>
    <row r="1404" spans="1:14" x14ac:dyDescent="0.3">
      <c r="A1404" s="1">
        <v>40731</v>
      </c>
      <c r="B1404">
        <v>98.67</v>
      </c>
      <c r="D1404">
        <f t="shared" si="231"/>
        <v>4</v>
      </c>
      <c r="E1404" s="1">
        <f t="shared" si="233"/>
        <v>40724</v>
      </c>
      <c r="F1404" s="1">
        <f t="shared" si="235"/>
        <v>40723</v>
      </c>
      <c r="G1404" s="1">
        <f t="shared" si="236"/>
        <v>40722</v>
      </c>
      <c r="H1404" s="1">
        <f t="shared" si="237"/>
        <v>40721</v>
      </c>
      <c r="I1404" s="2">
        <f t="shared" si="238"/>
        <v>95.42</v>
      </c>
      <c r="J1404">
        <f t="shared" si="232"/>
        <v>0</v>
      </c>
      <c r="K1404" s="2">
        <f t="shared" si="234"/>
        <v>0</v>
      </c>
      <c r="L1404" s="2">
        <f t="shared" si="239"/>
        <v>0</v>
      </c>
      <c r="M1404" s="2">
        <f t="shared" si="240"/>
        <v>1</v>
      </c>
      <c r="N1404">
        <f t="shared" si="241"/>
        <v>3.3492748781114239</v>
      </c>
    </row>
    <row r="1405" spans="1:14" x14ac:dyDescent="0.3">
      <c r="A1405" s="1">
        <v>40732</v>
      </c>
      <c r="B1405">
        <v>96.2</v>
      </c>
      <c r="C1405">
        <v>96.7</v>
      </c>
      <c r="D1405">
        <f t="shared" si="231"/>
        <v>5</v>
      </c>
      <c r="E1405" s="1">
        <f t="shared" si="233"/>
        <v>40725</v>
      </c>
      <c r="F1405" s="1">
        <f t="shared" si="235"/>
        <v>40724</v>
      </c>
      <c r="G1405" s="1">
        <f t="shared" si="236"/>
        <v>40723</v>
      </c>
      <c r="H1405" s="1">
        <f t="shared" si="237"/>
        <v>40722</v>
      </c>
      <c r="I1405" s="2">
        <f t="shared" si="238"/>
        <v>94.94</v>
      </c>
      <c r="J1405">
        <f t="shared" si="232"/>
        <v>0</v>
      </c>
      <c r="K1405" s="2">
        <f t="shared" si="234"/>
        <v>0</v>
      </c>
      <c r="L1405" s="2">
        <f t="shared" si="239"/>
        <v>0</v>
      </c>
      <c r="M1405" s="2">
        <f t="shared" si="240"/>
        <v>1</v>
      </c>
      <c r="N1405">
        <f t="shared" si="241"/>
        <v>1.3184244548488833</v>
      </c>
    </row>
    <row r="1406" spans="1:14" x14ac:dyDescent="0.3">
      <c r="A1406" s="1">
        <v>40735</v>
      </c>
      <c r="B1406">
        <v>95.62</v>
      </c>
      <c r="D1406">
        <f t="shared" si="231"/>
        <v>1</v>
      </c>
      <c r="E1406" s="1">
        <f t="shared" si="233"/>
        <v>40728</v>
      </c>
      <c r="F1406" s="1">
        <f t="shared" si="235"/>
        <v>40727</v>
      </c>
      <c r="G1406" s="1">
        <f t="shared" si="236"/>
        <v>40726</v>
      </c>
      <c r="H1406" s="1">
        <f t="shared" si="237"/>
        <v>40725</v>
      </c>
      <c r="I1406" s="2">
        <f t="shared" si="238"/>
        <v>94.94</v>
      </c>
      <c r="J1406">
        <f t="shared" si="232"/>
        <v>96.7</v>
      </c>
      <c r="K1406" s="2">
        <f t="shared" si="234"/>
        <v>96.7</v>
      </c>
      <c r="L1406" s="2">
        <f t="shared" si="239"/>
        <v>96.2</v>
      </c>
      <c r="M1406" s="2">
        <f t="shared" si="240"/>
        <v>0.99482936918304032</v>
      </c>
      <c r="N1406">
        <f t="shared" si="241"/>
        <v>0.19528452871974178</v>
      </c>
    </row>
    <row r="1407" spans="1:14" x14ac:dyDescent="0.3">
      <c r="A1407" s="1">
        <v>40736</v>
      </c>
      <c r="B1407">
        <v>97.85</v>
      </c>
      <c r="D1407">
        <f t="shared" si="231"/>
        <v>2</v>
      </c>
      <c r="E1407" s="1">
        <f t="shared" si="233"/>
        <v>40729</v>
      </c>
      <c r="F1407" s="1">
        <f t="shared" si="235"/>
        <v>40728</v>
      </c>
      <c r="G1407" s="1">
        <f t="shared" si="236"/>
        <v>40727</v>
      </c>
      <c r="H1407" s="1">
        <f t="shared" si="237"/>
        <v>40726</v>
      </c>
      <c r="I1407" s="2">
        <f t="shared" si="238"/>
        <v>96.89</v>
      </c>
      <c r="J1407">
        <f t="shared" si="232"/>
        <v>0</v>
      </c>
      <c r="K1407" s="2">
        <f t="shared" si="234"/>
        <v>96.7</v>
      </c>
      <c r="L1407" s="2">
        <f t="shared" si="239"/>
        <v>96.2</v>
      </c>
      <c r="M1407" s="2">
        <f t="shared" si="240"/>
        <v>0.99482936918304032</v>
      </c>
      <c r="N1407">
        <f t="shared" si="241"/>
        <v>0.467533465758455</v>
      </c>
    </row>
    <row r="1408" spans="1:14" x14ac:dyDescent="0.3">
      <c r="A1408" s="1">
        <v>40737</v>
      </c>
      <c r="B1408">
        <v>98.49</v>
      </c>
      <c r="D1408">
        <f t="shared" si="231"/>
        <v>3</v>
      </c>
      <c r="E1408" s="1">
        <f t="shared" si="233"/>
        <v>40730</v>
      </c>
      <c r="F1408" s="1">
        <f t="shared" si="235"/>
        <v>40729</v>
      </c>
      <c r="G1408" s="1">
        <f t="shared" si="236"/>
        <v>40728</v>
      </c>
      <c r="H1408" s="1">
        <f t="shared" si="237"/>
        <v>40727</v>
      </c>
      <c r="I1408" s="2">
        <f t="shared" si="238"/>
        <v>96.65</v>
      </c>
      <c r="J1408">
        <f t="shared" si="232"/>
        <v>0</v>
      </c>
      <c r="K1408" s="2">
        <f t="shared" si="234"/>
        <v>96.7</v>
      </c>
      <c r="L1408" s="2">
        <f t="shared" si="239"/>
        <v>96.2</v>
      </c>
      <c r="M1408" s="2">
        <f t="shared" si="240"/>
        <v>0.99482936918304032</v>
      </c>
      <c r="N1408">
        <f t="shared" si="241"/>
        <v>1.3674769739683252</v>
      </c>
    </row>
    <row r="1409" spans="1:14" x14ac:dyDescent="0.3">
      <c r="A1409" s="1">
        <v>40738</v>
      </c>
      <c r="B1409">
        <v>96.11</v>
      </c>
      <c r="D1409">
        <f t="shared" si="231"/>
        <v>4</v>
      </c>
      <c r="E1409" s="1">
        <f t="shared" si="233"/>
        <v>40731</v>
      </c>
      <c r="F1409" s="1">
        <f t="shared" si="235"/>
        <v>40730</v>
      </c>
      <c r="G1409" s="1">
        <f t="shared" si="236"/>
        <v>40729</v>
      </c>
      <c r="H1409" s="1">
        <f t="shared" si="237"/>
        <v>40728</v>
      </c>
      <c r="I1409" s="2">
        <f t="shared" si="238"/>
        <v>98.67</v>
      </c>
      <c r="J1409">
        <f t="shared" si="232"/>
        <v>0</v>
      </c>
      <c r="K1409" s="2">
        <f t="shared" si="234"/>
        <v>96.7</v>
      </c>
      <c r="L1409" s="2">
        <f t="shared" si="239"/>
        <v>96.2</v>
      </c>
      <c r="M1409" s="2">
        <f t="shared" si="240"/>
        <v>0.99482936918304032</v>
      </c>
      <c r="N1409">
        <f t="shared" si="241"/>
        <v>-3.1471624821470194</v>
      </c>
    </row>
    <row r="1410" spans="1:14" x14ac:dyDescent="0.3">
      <c r="A1410" s="1">
        <v>40739</v>
      </c>
      <c r="B1410">
        <v>97.6</v>
      </c>
      <c r="D1410">
        <f t="shared" ref="D1410:D1473" si="242">WEEKDAY(A1410,2)</f>
        <v>5</v>
      </c>
      <c r="E1410" s="1">
        <f t="shared" si="233"/>
        <v>40732</v>
      </c>
      <c r="F1410" s="1">
        <f t="shared" si="235"/>
        <v>40731</v>
      </c>
      <c r="G1410" s="1">
        <f t="shared" si="236"/>
        <v>40730</v>
      </c>
      <c r="H1410" s="1">
        <f t="shared" si="237"/>
        <v>40729</v>
      </c>
      <c r="I1410" s="2">
        <f t="shared" si="238"/>
        <v>96.2</v>
      </c>
      <c r="J1410">
        <f t="shared" si="232"/>
        <v>0</v>
      </c>
      <c r="K1410" s="2">
        <f t="shared" si="234"/>
        <v>96.7</v>
      </c>
      <c r="L1410" s="2">
        <f t="shared" si="239"/>
        <v>96.2</v>
      </c>
      <c r="M1410" s="2">
        <f t="shared" si="240"/>
        <v>0.99482936918304032</v>
      </c>
      <c r="N1410">
        <f t="shared" si="241"/>
        <v>0.92640909597981724</v>
      </c>
    </row>
    <row r="1411" spans="1:14" x14ac:dyDescent="0.3">
      <c r="A1411" s="1">
        <v>40742</v>
      </c>
      <c r="B1411">
        <v>96.25</v>
      </c>
      <c r="D1411">
        <f t="shared" si="242"/>
        <v>1</v>
      </c>
      <c r="E1411" s="1">
        <f t="shared" si="233"/>
        <v>40735</v>
      </c>
      <c r="F1411" s="1">
        <f t="shared" si="235"/>
        <v>40734</v>
      </c>
      <c r="G1411" s="1">
        <f t="shared" si="236"/>
        <v>40733</v>
      </c>
      <c r="H1411" s="1">
        <f t="shared" si="237"/>
        <v>40732</v>
      </c>
      <c r="I1411" s="2">
        <f t="shared" si="238"/>
        <v>95.62</v>
      </c>
      <c r="J1411">
        <f t="shared" ref="J1411:J1474" si="243">C1410</f>
        <v>0</v>
      </c>
      <c r="K1411" s="2">
        <f t="shared" si="234"/>
        <v>0</v>
      </c>
      <c r="L1411" s="2">
        <f t="shared" si="239"/>
        <v>0</v>
      </c>
      <c r="M1411" s="2">
        <f t="shared" si="240"/>
        <v>1</v>
      </c>
      <c r="N1411">
        <f t="shared" si="241"/>
        <v>0.65669699699361428</v>
      </c>
    </row>
    <row r="1412" spans="1:14" x14ac:dyDescent="0.3">
      <c r="A1412" s="1">
        <v>40743</v>
      </c>
      <c r="B1412">
        <v>97.86</v>
      </c>
      <c r="D1412">
        <f t="shared" si="242"/>
        <v>2</v>
      </c>
      <c r="E1412" s="1">
        <f t="shared" si="233"/>
        <v>40736</v>
      </c>
      <c r="F1412" s="1">
        <f t="shared" si="235"/>
        <v>40735</v>
      </c>
      <c r="G1412" s="1">
        <f t="shared" si="236"/>
        <v>40734</v>
      </c>
      <c r="H1412" s="1">
        <f t="shared" si="237"/>
        <v>40733</v>
      </c>
      <c r="I1412" s="2">
        <f t="shared" si="238"/>
        <v>97.85</v>
      </c>
      <c r="J1412">
        <f t="shared" si="243"/>
        <v>0</v>
      </c>
      <c r="K1412" s="2">
        <f t="shared" si="234"/>
        <v>0</v>
      </c>
      <c r="L1412" s="2">
        <f t="shared" si="239"/>
        <v>0</v>
      </c>
      <c r="M1412" s="2">
        <f t="shared" si="240"/>
        <v>1</v>
      </c>
      <c r="N1412">
        <f t="shared" si="241"/>
        <v>1.0219201889227047E-2</v>
      </c>
    </row>
    <row r="1413" spans="1:14" x14ac:dyDescent="0.3">
      <c r="A1413" s="1">
        <v>40744</v>
      </c>
      <c r="B1413">
        <v>98.4</v>
      </c>
      <c r="D1413">
        <f t="shared" si="242"/>
        <v>3</v>
      </c>
      <c r="E1413" s="1">
        <f t="shared" si="233"/>
        <v>40737</v>
      </c>
      <c r="F1413" s="1">
        <f t="shared" si="235"/>
        <v>40736</v>
      </c>
      <c r="G1413" s="1">
        <f t="shared" si="236"/>
        <v>40735</v>
      </c>
      <c r="H1413" s="1">
        <f t="shared" si="237"/>
        <v>40734</v>
      </c>
      <c r="I1413" s="2">
        <f t="shared" si="238"/>
        <v>98.49</v>
      </c>
      <c r="J1413">
        <f t="shared" si="243"/>
        <v>0</v>
      </c>
      <c r="K1413" s="2">
        <f t="shared" si="234"/>
        <v>0</v>
      </c>
      <c r="L1413" s="2">
        <f t="shared" si="239"/>
        <v>0</v>
      </c>
      <c r="M1413" s="2">
        <f t="shared" si="240"/>
        <v>1</v>
      </c>
      <c r="N1413">
        <f t="shared" si="241"/>
        <v>-9.1421612340310224E-2</v>
      </c>
    </row>
    <row r="1414" spans="1:14" x14ac:dyDescent="0.3">
      <c r="A1414" s="1">
        <v>40745</v>
      </c>
      <c r="B1414">
        <v>99.13</v>
      </c>
      <c r="D1414">
        <f t="shared" si="242"/>
        <v>4</v>
      </c>
      <c r="E1414" s="1">
        <f t="shared" si="233"/>
        <v>40738</v>
      </c>
      <c r="F1414" s="1">
        <f t="shared" si="235"/>
        <v>40737</v>
      </c>
      <c r="G1414" s="1">
        <f t="shared" si="236"/>
        <v>40736</v>
      </c>
      <c r="H1414" s="1">
        <f t="shared" si="237"/>
        <v>40735</v>
      </c>
      <c r="I1414" s="2">
        <f t="shared" si="238"/>
        <v>96.11</v>
      </c>
      <c r="J1414">
        <f t="shared" si="243"/>
        <v>0</v>
      </c>
      <c r="K1414" s="2">
        <f t="shared" si="234"/>
        <v>0</v>
      </c>
      <c r="L1414" s="2">
        <f t="shared" si="239"/>
        <v>0</v>
      </c>
      <c r="M1414" s="2">
        <f t="shared" si="240"/>
        <v>1</v>
      </c>
      <c r="N1414">
        <f t="shared" si="241"/>
        <v>3.0938751209613162</v>
      </c>
    </row>
    <row r="1415" spans="1:14" x14ac:dyDescent="0.3">
      <c r="A1415" s="1">
        <v>40746</v>
      </c>
      <c r="B1415">
        <v>99.87</v>
      </c>
      <c r="D1415">
        <f t="shared" si="242"/>
        <v>5</v>
      </c>
      <c r="E1415" s="1">
        <f t="shared" ref="E1415:E1478" si="244">A1415-7</f>
        <v>40739</v>
      </c>
      <c r="F1415" s="1">
        <f t="shared" si="235"/>
        <v>40738</v>
      </c>
      <c r="G1415" s="1">
        <f t="shared" si="236"/>
        <v>40737</v>
      </c>
      <c r="H1415" s="1">
        <f t="shared" si="237"/>
        <v>40736</v>
      </c>
      <c r="I1415" s="2">
        <f t="shared" si="238"/>
        <v>97.6</v>
      </c>
      <c r="J1415">
        <f t="shared" si="243"/>
        <v>0</v>
      </c>
      <c r="K1415" s="2">
        <f t="shared" ref="K1415:K1478" si="245">SUMIFS($J$2:$J$3507,$A$2:$A$3507,"&gt;"&amp;E1415,$A$2:$A$3507,"&lt;="&amp;A1415)</f>
        <v>0</v>
      </c>
      <c r="L1415" s="2">
        <f t="shared" si="239"/>
        <v>0</v>
      </c>
      <c r="M1415" s="2">
        <f t="shared" si="240"/>
        <v>1</v>
      </c>
      <c r="N1415">
        <f t="shared" si="241"/>
        <v>2.299184683599667</v>
      </c>
    </row>
    <row r="1416" spans="1:14" x14ac:dyDescent="0.3">
      <c r="A1416" s="1">
        <v>40749</v>
      </c>
      <c r="B1416">
        <v>99.2</v>
      </c>
      <c r="D1416">
        <f t="shared" si="242"/>
        <v>1</v>
      </c>
      <c r="E1416" s="1">
        <f t="shared" si="244"/>
        <v>40742</v>
      </c>
      <c r="F1416" s="1">
        <f t="shared" ref="F1416:F1479" si="246">E1416-1</f>
        <v>40741</v>
      </c>
      <c r="G1416" s="1">
        <f t="shared" ref="G1416:G1479" si="247">E1416-2</f>
        <v>40740</v>
      </c>
      <c r="H1416" s="1">
        <f t="shared" ref="H1416:H1479" si="248">E1416-3</f>
        <v>40739</v>
      </c>
      <c r="I1416" s="2">
        <f t="shared" ref="I1416:I1479" si="249">IF(SUMIFS($B$2:$B$3507,$A$2:$A$3507,"="&amp;E1416)=0,IF(SUMIFS($B$2:$B$3507,$A$2:$A$3507,"="&amp;F1416)=0,IF(SUMIFS($B$2:$B$3507,$A$2:$A$3507,"="&amp;G1416)=0,SUMIFS($B$2:$B$3507,$A$2:$A$3507,"="&amp;H1416),SUMIFS($B$2:$B$3507,$A$2:$A$3507,"="&amp;G1416)),SUMIFS($B$2:$B$3507,$A$2:$A$3507,"="&amp;F1416)),SUMIFS($B$2:$B$3507,$A$2:$A$3507,"="&amp;E1416))</f>
        <v>96.25</v>
      </c>
      <c r="J1416">
        <f t="shared" si="243"/>
        <v>0</v>
      </c>
      <c r="K1416" s="2">
        <f t="shared" si="245"/>
        <v>0</v>
      </c>
      <c r="L1416" s="2">
        <f t="shared" ref="L1416:L1479" si="250">IF(K1416&lt;&gt;0,LOOKUP(K1416,C1410:C1416,B1410:B1416),0)</f>
        <v>0</v>
      </c>
      <c r="M1416" s="2">
        <f t="shared" si="240"/>
        <v>1</v>
      </c>
      <c r="N1416">
        <f t="shared" si="241"/>
        <v>3.0189041122933449</v>
      </c>
    </row>
    <row r="1417" spans="1:14" x14ac:dyDescent="0.3">
      <c r="A1417" s="1">
        <v>40750</v>
      </c>
      <c r="B1417">
        <v>99.59</v>
      </c>
      <c r="D1417">
        <f t="shared" si="242"/>
        <v>2</v>
      </c>
      <c r="E1417" s="1">
        <f t="shared" si="244"/>
        <v>40743</v>
      </c>
      <c r="F1417" s="1">
        <f t="shared" si="246"/>
        <v>40742</v>
      </c>
      <c r="G1417" s="1">
        <f t="shared" si="247"/>
        <v>40741</v>
      </c>
      <c r="H1417" s="1">
        <f t="shared" si="248"/>
        <v>40740</v>
      </c>
      <c r="I1417" s="2">
        <f t="shared" si="249"/>
        <v>97.86</v>
      </c>
      <c r="J1417">
        <f t="shared" si="243"/>
        <v>0</v>
      </c>
      <c r="K1417" s="2">
        <f t="shared" si="245"/>
        <v>0</v>
      </c>
      <c r="L1417" s="2">
        <f t="shared" si="250"/>
        <v>0</v>
      </c>
      <c r="M1417" s="2">
        <f t="shared" ref="M1417:M1480" si="251">IF(K1417&lt;&gt;0,L1417/K1417,1)</f>
        <v>1</v>
      </c>
      <c r="N1417">
        <f t="shared" ref="N1417:N1480" si="252">LN(B1417*M1417/I1417)*100</f>
        <v>1.7523872082570773</v>
      </c>
    </row>
    <row r="1418" spans="1:14" x14ac:dyDescent="0.3">
      <c r="A1418" s="1">
        <v>40751</v>
      </c>
      <c r="B1418">
        <v>97.4</v>
      </c>
      <c r="D1418">
        <f t="shared" si="242"/>
        <v>3</v>
      </c>
      <c r="E1418" s="1">
        <f t="shared" si="244"/>
        <v>40744</v>
      </c>
      <c r="F1418" s="1">
        <f t="shared" si="246"/>
        <v>40743</v>
      </c>
      <c r="G1418" s="1">
        <f t="shared" si="247"/>
        <v>40742</v>
      </c>
      <c r="H1418" s="1">
        <f t="shared" si="248"/>
        <v>40741</v>
      </c>
      <c r="I1418" s="2">
        <f t="shared" si="249"/>
        <v>98.4</v>
      </c>
      <c r="J1418">
        <f t="shared" si="243"/>
        <v>0</v>
      </c>
      <c r="K1418" s="2">
        <f t="shared" si="245"/>
        <v>0</v>
      </c>
      <c r="L1418" s="2">
        <f t="shared" si="250"/>
        <v>0</v>
      </c>
      <c r="M1418" s="2">
        <f t="shared" si="251"/>
        <v>1</v>
      </c>
      <c r="N1418">
        <f t="shared" si="252"/>
        <v>-1.0214593409718296</v>
      </c>
    </row>
    <row r="1419" spans="1:14" x14ac:dyDescent="0.3">
      <c r="A1419" s="1">
        <v>40752</v>
      </c>
      <c r="B1419">
        <v>97.44</v>
      </c>
      <c r="D1419">
        <f t="shared" si="242"/>
        <v>4</v>
      </c>
      <c r="E1419" s="1">
        <f t="shared" si="244"/>
        <v>40745</v>
      </c>
      <c r="F1419" s="1">
        <f t="shared" si="246"/>
        <v>40744</v>
      </c>
      <c r="G1419" s="1">
        <f t="shared" si="247"/>
        <v>40743</v>
      </c>
      <c r="H1419" s="1">
        <f t="shared" si="248"/>
        <v>40742</v>
      </c>
      <c r="I1419" s="2">
        <f t="shared" si="249"/>
        <v>99.13</v>
      </c>
      <c r="J1419">
        <f t="shared" si="243"/>
        <v>0</v>
      </c>
      <c r="K1419" s="2">
        <f t="shared" si="245"/>
        <v>0</v>
      </c>
      <c r="L1419" s="2">
        <f t="shared" si="250"/>
        <v>0</v>
      </c>
      <c r="M1419" s="2">
        <f t="shared" si="251"/>
        <v>1</v>
      </c>
      <c r="N1419">
        <f t="shared" si="252"/>
        <v>-1.7195316083219239</v>
      </c>
    </row>
    <row r="1420" spans="1:14" x14ac:dyDescent="0.3">
      <c r="A1420" s="1">
        <v>40753</v>
      </c>
      <c r="B1420">
        <v>95.7</v>
      </c>
      <c r="D1420">
        <f t="shared" si="242"/>
        <v>5</v>
      </c>
      <c r="E1420" s="1">
        <f t="shared" si="244"/>
        <v>40746</v>
      </c>
      <c r="F1420" s="1">
        <f t="shared" si="246"/>
        <v>40745</v>
      </c>
      <c r="G1420" s="1">
        <f t="shared" si="247"/>
        <v>40744</v>
      </c>
      <c r="H1420" s="1">
        <f t="shared" si="248"/>
        <v>40743</v>
      </c>
      <c r="I1420" s="2">
        <f t="shared" si="249"/>
        <v>99.87</v>
      </c>
      <c r="J1420">
        <f t="shared" si="243"/>
        <v>0</v>
      </c>
      <c r="K1420" s="2">
        <f t="shared" si="245"/>
        <v>0</v>
      </c>
      <c r="L1420" s="2">
        <f t="shared" si="250"/>
        <v>0</v>
      </c>
      <c r="M1420" s="2">
        <f t="shared" si="251"/>
        <v>1</v>
      </c>
      <c r="N1420">
        <f t="shared" si="252"/>
        <v>-4.2651041796134717</v>
      </c>
    </row>
    <row r="1421" spans="1:14" x14ac:dyDescent="0.3">
      <c r="A1421" s="1">
        <v>40756</v>
      </c>
      <c r="B1421">
        <v>94.89</v>
      </c>
      <c r="D1421">
        <f t="shared" si="242"/>
        <v>1</v>
      </c>
      <c r="E1421" s="1">
        <f t="shared" si="244"/>
        <v>40749</v>
      </c>
      <c r="F1421" s="1">
        <f t="shared" si="246"/>
        <v>40748</v>
      </c>
      <c r="G1421" s="1">
        <f t="shared" si="247"/>
        <v>40747</v>
      </c>
      <c r="H1421" s="1">
        <f t="shared" si="248"/>
        <v>40746</v>
      </c>
      <c r="I1421" s="2">
        <f t="shared" si="249"/>
        <v>99.2</v>
      </c>
      <c r="J1421">
        <f t="shared" si="243"/>
        <v>0</v>
      </c>
      <c r="K1421" s="2">
        <f t="shared" si="245"/>
        <v>0</v>
      </c>
      <c r="L1421" s="2">
        <f t="shared" si="250"/>
        <v>0</v>
      </c>
      <c r="M1421" s="2">
        <f t="shared" si="251"/>
        <v>1</v>
      </c>
      <c r="N1421">
        <f t="shared" si="252"/>
        <v>-4.4419688305159948</v>
      </c>
    </row>
    <row r="1422" spans="1:14" x14ac:dyDescent="0.3">
      <c r="A1422" s="1">
        <v>40757</v>
      </c>
      <c r="B1422">
        <v>93.79</v>
      </c>
      <c r="D1422">
        <f t="shared" si="242"/>
        <v>2</v>
      </c>
      <c r="E1422" s="1">
        <f t="shared" si="244"/>
        <v>40750</v>
      </c>
      <c r="F1422" s="1">
        <f t="shared" si="246"/>
        <v>40749</v>
      </c>
      <c r="G1422" s="1">
        <f t="shared" si="247"/>
        <v>40748</v>
      </c>
      <c r="H1422" s="1">
        <f t="shared" si="248"/>
        <v>40747</v>
      </c>
      <c r="I1422" s="2">
        <f t="shared" si="249"/>
        <v>99.59</v>
      </c>
      <c r="J1422">
        <f t="shared" si="243"/>
        <v>0</v>
      </c>
      <c r="K1422" s="2">
        <f t="shared" si="245"/>
        <v>0</v>
      </c>
      <c r="L1422" s="2">
        <f t="shared" si="250"/>
        <v>0</v>
      </c>
      <c r="M1422" s="2">
        <f t="shared" si="251"/>
        <v>1</v>
      </c>
      <c r="N1422">
        <f t="shared" si="252"/>
        <v>-6.0003517422701016</v>
      </c>
    </row>
    <row r="1423" spans="1:14" x14ac:dyDescent="0.3">
      <c r="A1423" s="1">
        <v>40758</v>
      </c>
      <c r="B1423">
        <v>91.93</v>
      </c>
      <c r="D1423">
        <f t="shared" si="242"/>
        <v>3</v>
      </c>
      <c r="E1423" s="1">
        <f t="shared" si="244"/>
        <v>40751</v>
      </c>
      <c r="F1423" s="1">
        <f t="shared" si="246"/>
        <v>40750</v>
      </c>
      <c r="G1423" s="1">
        <f t="shared" si="247"/>
        <v>40749</v>
      </c>
      <c r="H1423" s="1">
        <f t="shared" si="248"/>
        <v>40748</v>
      </c>
      <c r="I1423" s="2">
        <f t="shared" si="249"/>
        <v>97.4</v>
      </c>
      <c r="J1423">
        <f t="shared" si="243"/>
        <v>0</v>
      </c>
      <c r="K1423" s="2">
        <f t="shared" si="245"/>
        <v>0</v>
      </c>
      <c r="L1423" s="2">
        <f t="shared" si="250"/>
        <v>0</v>
      </c>
      <c r="M1423" s="2">
        <f t="shared" si="251"/>
        <v>1</v>
      </c>
      <c r="N1423">
        <f t="shared" si="252"/>
        <v>-5.7798792772826113</v>
      </c>
    </row>
    <row r="1424" spans="1:14" x14ac:dyDescent="0.3">
      <c r="A1424" s="1">
        <v>40759</v>
      </c>
      <c r="B1424">
        <v>86.63</v>
      </c>
      <c r="D1424">
        <f t="shared" si="242"/>
        <v>4</v>
      </c>
      <c r="E1424" s="1">
        <f t="shared" si="244"/>
        <v>40752</v>
      </c>
      <c r="F1424" s="1">
        <f t="shared" si="246"/>
        <v>40751</v>
      </c>
      <c r="G1424" s="1">
        <f t="shared" si="247"/>
        <v>40750</v>
      </c>
      <c r="H1424" s="1">
        <f t="shared" si="248"/>
        <v>40749</v>
      </c>
      <c r="I1424" s="2">
        <f t="shared" si="249"/>
        <v>97.44</v>
      </c>
      <c r="J1424">
        <f t="shared" si="243"/>
        <v>0</v>
      </c>
      <c r="K1424" s="2">
        <f t="shared" si="245"/>
        <v>0</v>
      </c>
      <c r="L1424" s="2">
        <f t="shared" si="250"/>
        <v>0</v>
      </c>
      <c r="M1424" s="2">
        <f t="shared" si="251"/>
        <v>1</v>
      </c>
      <c r="N1424">
        <f t="shared" si="252"/>
        <v>-11.759062805953796</v>
      </c>
    </row>
    <row r="1425" spans="1:14" x14ac:dyDescent="0.3">
      <c r="A1425" s="1">
        <v>40760</v>
      </c>
      <c r="B1425">
        <v>86.88</v>
      </c>
      <c r="D1425">
        <f t="shared" si="242"/>
        <v>5</v>
      </c>
      <c r="E1425" s="1">
        <f t="shared" si="244"/>
        <v>40753</v>
      </c>
      <c r="F1425" s="1">
        <f t="shared" si="246"/>
        <v>40752</v>
      </c>
      <c r="G1425" s="1">
        <f t="shared" si="247"/>
        <v>40751</v>
      </c>
      <c r="H1425" s="1">
        <f t="shared" si="248"/>
        <v>40750</v>
      </c>
      <c r="I1425" s="2">
        <f t="shared" si="249"/>
        <v>95.7</v>
      </c>
      <c r="J1425">
        <f t="shared" si="243"/>
        <v>0</v>
      </c>
      <c r="K1425" s="2">
        <f t="shared" si="245"/>
        <v>0</v>
      </c>
      <c r="L1425" s="2">
        <f t="shared" si="250"/>
        <v>0</v>
      </c>
      <c r="M1425" s="2">
        <f t="shared" si="251"/>
        <v>1</v>
      </c>
      <c r="N1425">
        <f t="shared" si="252"/>
        <v>-9.6690442273283388</v>
      </c>
    </row>
    <row r="1426" spans="1:14" x14ac:dyDescent="0.3">
      <c r="A1426" s="1">
        <v>40763</v>
      </c>
      <c r="B1426">
        <v>81.31</v>
      </c>
      <c r="D1426">
        <f t="shared" si="242"/>
        <v>1</v>
      </c>
      <c r="E1426" s="1">
        <f t="shared" si="244"/>
        <v>40756</v>
      </c>
      <c r="F1426" s="1">
        <f t="shared" si="246"/>
        <v>40755</v>
      </c>
      <c r="G1426" s="1">
        <f t="shared" si="247"/>
        <v>40754</v>
      </c>
      <c r="H1426" s="1">
        <f t="shared" si="248"/>
        <v>40753</v>
      </c>
      <c r="I1426" s="2">
        <f t="shared" si="249"/>
        <v>94.89</v>
      </c>
      <c r="J1426">
        <f t="shared" si="243"/>
        <v>0</v>
      </c>
      <c r="K1426" s="2">
        <f t="shared" si="245"/>
        <v>0</v>
      </c>
      <c r="L1426" s="2">
        <f t="shared" si="250"/>
        <v>0</v>
      </c>
      <c r="M1426" s="2">
        <f t="shared" si="251"/>
        <v>1</v>
      </c>
      <c r="N1426">
        <f t="shared" si="252"/>
        <v>-15.444931576592094</v>
      </c>
    </row>
    <row r="1427" spans="1:14" x14ac:dyDescent="0.3">
      <c r="A1427" s="1">
        <v>40764</v>
      </c>
      <c r="B1427">
        <v>79.3</v>
      </c>
      <c r="C1427">
        <v>79.67</v>
      </c>
      <c r="D1427">
        <f t="shared" si="242"/>
        <v>2</v>
      </c>
      <c r="E1427" s="1">
        <f t="shared" si="244"/>
        <v>40757</v>
      </c>
      <c r="F1427" s="1">
        <f t="shared" si="246"/>
        <v>40756</v>
      </c>
      <c r="G1427" s="1">
        <f t="shared" si="247"/>
        <v>40755</v>
      </c>
      <c r="H1427" s="1">
        <f t="shared" si="248"/>
        <v>40754</v>
      </c>
      <c r="I1427" s="2">
        <f t="shared" si="249"/>
        <v>93.79</v>
      </c>
      <c r="J1427">
        <f t="shared" si="243"/>
        <v>0</v>
      </c>
      <c r="K1427" s="2">
        <f t="shared" si="245"/>
        <v>0</v>
      </c>
      <c r="L1427" s="2">
        <f t="shared" si="250"/>
        <v>0</v>
      </c>
      <c r="M1427" s="2">
        <f t="shared" si="251"/>
        <v>1</v>
      </c>
      <c r="N1427">
        <f t="shared" si="252"/>
        <v>-16.782011188004486</v>
      </c>
    </row>
    <row r="1428" spans="1:14" x14ac:dyDescent="0.3">
      <c r="A1428" s="1">
        <v>40765</v>
      </c>
      <c r="B1428">
        <v>83.25</v>
      </c>
      <c r="D1428">
        <f t="shared" si="242"/>
        <v>3</v>
      </c>
      <c r="E1428" s="1">
        <f t="shared" si="244"/>
        <v>40758</v>
      </c>
      <c r="F1428" s="1">
        <f t="shared" si="246"/>
        <v>40757</v>
      </c>
      <c r="G1428" s="1">
        <f t="shared" si="247"/>
        <v>40756</v>
      </c>
      <c r="H1428" s="1">
        <f t="shared" si="248"/>
        <v>40755</v>
      </c>
      <c r="I1428" s="2">
        <f t="shared" si="249"/>
        <v>91.93</v>
      </c>
      <c r="J1428">
        <f t="shared" si="243"/>
        <v>79.67</v>
      </c>
      <c r="K1428" s="2">
        <f t="shared" si="245"/>
        <v>79.67</v>
      </c>
      <c r="L1428" s="2">
        <f t="shared" si="250"/>
        <v>79.3</v>
      </c>
      <c r="M1428" s="2">
        <f t="shared" si="251"/>
        <v>0.99535584285176348</v>
      </c>
      <c r="N1428">
        <f t="shared" si="252"/>
        <v>-10.383426376658266</v>
      </c>
    </row>
    <row r="1429" spans="1:14" x14ac:dyDescent="0.3">
      <c r="A1429" s="1">
        <v>40766</v>
      </c>
      <c r="B1429">
        <v>86.04</v>
      </c>
      <c r="D1429">
        <f t="shared" si="242"/>
        <v>4</v>
      </c>
      <c r="E1429" s="1">
        <f t="shared" si="244"/>
        <v>40759</v>
      </c>
      <c r="F1429" s="1">
        <f t="shared" si="246"/>
        <v>40758</v>
      </c>
      <c r="G1429" s="1">
        <f t="shared" si="247"/>
        <v>40757</v>
      </c>
      <c r="H1429" s="1">
        <f t="shared" si="248"/>
        <v>40756</v>
      </c>
      <c r="I1429" s="2">
        <f t="shared" si="249"/>
        <v>86.63</v>
      </c>
      <c r="J1429">
        <f t="shared" si="243"/>
        <v>0</v>
      </c>
      <c r="K1429" s="2">
        <f t="shared" si="245"/>
        <v>79.67</v>
      </c>
      <c r="L1429" s="2">
        <f t="shared" si="250"/>
        <v>79.3</v>
      </c>
      <c r="M1429" s="2">
        <f t="shared" si="251"/>
        <v>0.99535584285176348</v>
      </c>
      <c r="N1429">
        <f t="shared" si="252"/>
        <v>-1.1488846253991936</v>
      </c>
    </row>
    <row r="1430" spans="1:14" x14ac:dyDescent="0.3">
      <c r="A1430" s="1">
        <v>40767</v>
      </c>
      <c r="B1430">
        <v>85.69</v>
      </c>
      <c r="D1430">
        <f t="shared" si="242"/>
        <v>5</v>
      </c>
      <c r="E1430" s="1">
        <f t="shared" si="244"/>
        <v>40760</v>
      </c>
      <c r="F1430" s="1">
        <f t="shared" si="246"/>
        <v>40759</v>
      </c>
      <c r="G1430" s="1">
        <f t="shared" si="247"/>
        <v>40758</v>
      </c>
      <c r="H1430" s="1">
        <f t="shared" si="248"/>
        <v>40757</v>
      </c>
      <c r="I1430" s="2">
        <f t="shared" si="249"/>
        <v>86.88</v>
      </c>
      <c r="J1430">
        <f t="shared" si="243"/>
        <v>0</v>
      </c>
      <c r="K1430" s="2">
        <f t="shared" si="245"/>
        <v>79.67</v>
      </c>
      <c r="L1430" s="2">
        <f t="shared" si="250"/>
        <v>79.3</v>
      </c>
      <c r="M1430" s="2">
        <f t="shared" si="251"/>
        <v>0.99535584285176348</v>
      </c>
      <c r="N1430">
        <f t="shared" si="252"/>
        <v>-1.8446698256070155</v>
      </c>
    </row>
    <row r="1431" spans="1:14" x14ac:dyDescent="0.3">
      <c r="A1431" s="1">
        <v>40770</v>
      </c>
      <c r="B1431">
        <v>88.14</v>
      </c>
      <c r="D1431">
        <f t="shared" si="242"/>
        <v>1</v>
      </c>
      <c r="E1431" s="1">
        <f t="shared" si="244"/>
        <v>40763</v>
      </c>
      <c r="F1431" s="1">
        <f t="shared" si="246"/>
        <v>40762</v>
      </c>
      <c r="G1431" s="1">
        <f t="shared" si="247"/>
        <v>40761</v>
      </c>
      <c r="H1431" s="1">
        <f t="shared" si="248"/>
        <v>40760</v>
      </c>
      <c r="I1431" s="2">
        <f t="shared" si="249"/>
        <v>81.31</v>
      </c>
      <c r="J1431">
        <f t="shared" si="243"/>
        <v>0</v>
      </c>
      <c r="K1431" s="2">
        <f t="shared" si="245"/>
        <v>79.67</v>
      </c>
      <c r="L1431" s="2">
        <f t="shared" si="250"/>
        <v>79.3</v>
      </c>
      <c r="M1431" s="2">
        <f t="shared" si="251"/>
        <v>0.99535584285176348</v>
      </c>
      <c r="N1431">
        <f t="shared" si="252"/>
        <v>7.6002474442622328</v>
      </c>
    </row>
    <row r="1432" spans="1:14" x14ac:dyDescent="0.3">
      <c r="A1432" s="1">
        <v>40771</v>
      </c>
      <c r="B1432">
        <v>86.85</v>
      </c>
      <c r="D1432">
        <f t="shared" si="242"/>
        <v>2</v>
      </c>
      <c r="E1432" s="1">
        <f t="shared" si="244"/>
        <v>40764</v>
      </c>
      <c r="F1432" s="1">
        <f t="shared" si="246"/>
        <v>40763</v>
      </c>
      <c r="G1432" s="1">
        <f t="shared" si="247"/>
        <v>40762</v>
      </c>
      <c r="H1432" s="1">
        <f t="shared" si="248"/>
        <v>40761</v>
      </c>
      <c r="I1432" s="2">
        <f t="shared" si="249"/>
        <v>79.3</v>
      </c>
      <c r="J1432">
        <f t="shared" si="243"/>
        <v>0</v>
      </c>
      <c r="K1432" s="2">
        <f t="shared" si="245"/>
        <v>79.67</v>
      </c>
      <c r="L1432" s="2">
        <f t="shared" si="250"/>
        <v>79.3</v>
      </c>
      <c r="M1432" s="2">
        <f t="shared" si="251"/>
        <v>0.99535584285176348</v>
      </c>
      <c r="N1432">
        <f t="shared" si="252"/>
        <v>8.6289389294839278</v>
      </c>
    </row>
    <row r="1433" spans="1:14" x14ac:dyDescent="0.3">
      <c r="A1433" s="1">
        <v>40772</v>
      </c>
      <c r="B1433">
        <v>87.73</v>
      </c>
      <c r="D1433">
        <f t="shared" si="242"/>
        <v>3</v>
      </c>
      <c r="E1433" s="1">
        <f t="shared" si="244"/>
        <v>40765</v>
      </c>
      <c r="F1433" s="1">
        <f t="shared" si="246"/>
        <v>40764</v>
      </c>
      <c r="G1433" s="1">
        <f t="shared" si="247"/>
        <v>40763</v>
      </c>
      <c r="H1433" s="1">
        <f t="shared" si="248"/>
        <v>40762</v>
      </c>
      <c r="I1433" s="2">
        <f t="shared" si="249"/>
        <v>83.25</v>
      </c>
      <c r="J1433">
        <f t="shared" si="243"/>
        <v>0</v>
      </c>
      <c r="K1433" s="2">
        <f t="shared" si="245"/>
        <v>0</v>
      </c>
      <c r="L1433" s="2">
        <f t="shared" si="250"/>
        <v>0</v>
      </c>
      <c r="M1433" s="2">
        <f t="shared" si="251"/>
        <v>1</v>
      </c>
      <c r="N1433">
        <f t="shared" si="252"/>
        <v>5.2415787279739261</v>
      </c>
    </row>
    <row r="1434" spans="1:14" x14ac:dyDescent="0.3">
      <c r="A1434" s="1">
        <v>40773</v>
      </c>
      <c r="B1434">
        <v>82.51</v>
      </c>
      <c r="D1434">
        <f t="shared" si="242"/>
        <v>4</v>
      </c>
      <c r="E1434" s="1">
        <f t="shared" si="244"/>
        <v>40766</v>
      </c>
      <c r="F1434" s="1">
        <f t="shared" si="246"/>
        <v>40765</v>
      </c>
      <c r="G1434" s="1">
        <f t="shared" si="247"/>
        <v>40764</v>
      </c>
      <c r="H1434" s="1">
        <f t="shared" si="248"/>
        <v>40763</v>
      </c>
      <c r="I1434" s="2">
        <f t="shared" si="249"/>
        <v>86.04</v>
      </c>
      <c r="J1434">
        <f t="shared" si="243"/>
        <v>0</v>
      </c>
      <c r="K1434" s="2">
        <f t="shared" si="245"/>
        <v>0</v>
      </c>
      <c r="L1434" s="2">
        <f t="shared" si="250"/>
        <v>0</v>
      </c>
      <c r="M1434" s="2">
        <f t="shared" si="251"/>
        <v>1</v>
      </c>
      <c r="N1434">
        <f t="shared" si="252"/>
        <v>-4.1892806283277482</v>
      </c>
    </row>
    <row r="1435" spans="1:14" x14ac:dyDescent="0.3">
      <c r="A1435" s="1">
        <v>40774</v>
      </c>
      <c r="B1435">
        <v>82.41</v>
      </c>
      <c r="D1435">
        <f t="shared" si="242"/>
        <v>5</v>
      </c>
      <c r="E1435" s="1">
        <f t="shared" si="244"/>
        <v>40767</v>
      </c>
      <c r="F1435" s="1">
        <f t="shared" si="246"/>
        <v>40766</v>
      </c>
      <c r="G1435" s="1">
        <f t="shared" si="247"/>
        <v>40765</v>
      </c>
      <c r="H1435" s="1">
        <f t="shared" si="248"/>
        <v>40764</v>
      </c>
      <c r="I1435" s="2">
        <f t="shared" si="249"/>
        <v>85.69</v>
      </c>
      <c r="J1435">
        <f t="shared" si="243"/>
        <v>0</v>
      </c>
      <c r="K1435" s="2">
        <f t="shared" si="245"/>
        <v>0</v>
      </c>
      <c r="L1435" s="2">
        <f t="shared" si="250"/>
        <v>0</v>
      </c>
      <c r="M1435" s="2">
        <f t="shared" si="251"/>
        <v>1</v>
      </c>
      <c r="N1435">
        <f t="shared" si="252"/>
        <v>-3.902934390573523</v>
      </c>
    </row>
    <row r="1436" spans="1:14" x14ac:dyDescent="0.3">
      <c r="A1436" s="1">
        <v>40777</v>
      </c>
      <c r="B1436">
        <v>84.42</v>
      </c>
      <c r="D1436">
        <f t="shared" si="242"/>
        <v>1</v>
      </c>
      <c r="E1436" s="1">
        <f t="shared" si="244"/>
        <v>40770</v>
      </c>
      <c r="F1436" s="1">
        <f t="shared" si="246"/>
        <v>40769</v>
      </c>
      <c r="G1436" s="1">
        <f t="shared" si="247"/>
        <v>40768</v>
      </c>
      <c r="H1436" s="1">
        <f t="shared" si="248"/>
        <v>40767</v>
      </c>
      <c r="I1436" s="2">
        <f t="shared" si="249"/>
        <v>88.14</v>
      </c>
      <c r="J1436">
        <f t="shared" si="243"/>
        <v>0</v>
      </c>
      <c r="K1436" s="2">
        <f t="shared" si="245"/>
        <v>0</v>
      </c>
      <c r="L1436" s="2">
        <f t="shared" si="250"/>
        <v>0</v>
      </c>
      <c r="M1436" s="2">
        <f t="shared" si="251"/>
        <v>1</v>
      </c>
      <c r="N1436">
        <f t="shared" si="252"/>
        <v>-4.3122119059488186</v>
      </c>
    </row>
    <row r="1437" spans="1:14" x14ac:dyDescent="0.3">
      <c r="A1437" s="1">
        <v>40778</v>
      </c>
      <c r="B1437">
        <v>85.44</v>
      </c>
      <c r="D1437">
        <f t="shared" si="242"/>
        <v>2</v>
      </c>
      <c r="E1437" s="1">
        <f t="shared" si="244"/>
        <v>40771</v>
      </c>
      <c r="F1437" s="1">
        <f t="shared" si="246"/>
        <v>40770</v>
      </c>
      <c r="G1437" s="1">
        <f t="shared" si="247"/>
        <v>40769</v>
      </c>
      <c r="H1437" s="1">
        <f t="shared" si="248"/>
        <v>40768</v>
      </c>
      <c r="I1437" s="2">
        <f t="shared" si="249"/>
        <v>86.85</v>
      </c>
      <c r="J1437">
        <f t="shared" si="243"/>
        <v>0</v>
      </c>
      <c r="K1437" s="2">
        <f t="shared" si="245"/>
        <v>0</v>
      </c>
      <c r="L1437" s="2">
        <f t="shared" si="250"/>
        <v>0</v>
      </c>
      <c r="M1437" s="2">
        <f t="shared" si="251"/>
        <v>1</v>
      </c>
      <c r="N1437">
        <f t="shared" si="252"/>
        <v>-1.6368117475229209</v>
      </c>
    </row>
    <row r="1438" spans="1:14" x14ac:dyDescent="0.3">
      <c r="A1438" s="1">
        <v>40779</v>
      </c>
      <c r="B1438">
        <v>85.16</v>
      </c>
      <c r="D1438">
        <f t="shared" si="242"/>
        <v>3</v>
      </c>
      <c r="E1438" s="1">
        <f t="shared" si="244"/>
        <v>40772</v>
      </c>
      <c r="F1438" s="1">
        <f t="shared" si="246"/>
        <v>40771</v>
      </c>
      <c r="G1438" s="1">
        <f t="shared" si="247"/>
        <v>40770</v>
      </c>
      <c r="H1438" s="1">
        <f t="shared" si="248"/>
        <v>40769</v>
      </c>
      <c r="I1438" s="2">
        <f t="shared" si="249"/>
        <v>87.73</v>
      </c>
      <c r="J1438">
        <f t="shared" si="243"/>
        <v>0</v>
      </c>
      <c r="K1438" s="2">
        <f t="shared" si="245"/>
        <v>0</v>
      </c>
      <c r="L1438" s="2">
        <f t="shared" si="250"/>
        <v>0</v>
      </c>
      <c r="M1438" s="2">
        <f t="shared" si="251"/>
        <v>1</v>
      </c>
      <c r="N1438">
        <f t="shared" si="252"/>
        <v>-2.9732076115013855</v>
      </c>
    </row>
    <row r="1439" spans="1:14" x14ac:dyDescent="0.3">
      <c r="A1439" s="1">
        <v>40780</v>
      </c>
      <c r="B1439">
        <v>85.3</v>
      </c>
      <c r="D1439">
        <f t="shared" si="242"/>
        <v>4</v>
      </c>
      <c r="E1439" s="1">
        <f t="shared" si="244"/>
        <v>40773</v>
      </c>
      <c r="F1439" s="1">
        <f t="shared" si="246"/>
        <v>40772</v>
      </c>
      <c r="G1439" s="1">
        <f t="shared" si="247"/>
        <v>40771</v>
      </c>
      <c r="H1439" s="1">
        <f t="shared" si="248"/>
        <v>40770</v>
      </c>
      <c r="I1439" s="2">
        <f t="shared" si="249"/>
        <v>82.51</v>
      </c>
      <c r="J1439">
        <f t="shared" si="243"/>
        <v>0</v>
      </c>
      <c r="K1439" s="2">
        <f t="shared" si="245"/>
        <v>0</v>
      </c>
      <c r="L1439" s="2">
        <f t="shared" si="250"/>
        <v>0</v>
      </c>
      <c r="M1439" s="2">
        <f t="shared" si="251"/>
        <v>1</v>
      </c>
      <c r="N1439">
        <f t="shared" si="252"/>
        <v>3.3254956381381504</v>
      </c>
    </row>
    <row r="1440" spans="1:14" x14ac:dyDescent="0.3">
      <c r="A1440" s="1">
        <v>40781</v>
      </c>
      <c r="B1440">
        <v>85.37</v>
      </c>
      <c r="D1440">
        <f t="shared" si="242"/>
        <v>5</v>
      </c>
      <c r="E1440" s="1">
        <f t="shared" si="244"/>
        <v>40774</v>
      </c>
      <c r="F1440" s="1">
        <f t="shared" si="246"/>
        <v>40773</v>
      </c>
      <c r="G1440" s="1">
        <f t="shared" si="247"/>
        <v>40772</v>
      </c>
      <c r="H1440" s="1">
        <f t="shared" si="248"/>
        <v>40771</v>
      </c>
      <c r="I1440" s="2">
        <f t="shared" si="249"/>
        <v>82.41</v>
      </c>
      <c r="J1440">
        <f t="shared" si="243"/>
        <v>0</v>
      </c>
      <c r="K1440" s="2">
        <f t="shared" si="245"/>
        <v>0</v>
      </c>
      <c r="L1440" s="2">
        <f t="shared" si="250"/>
        <v>0</v>
      </c>
      <c r="M1440" s="2">
        <f t="shared" si="251"/>
        <v>1</v>
      </c>
      <c r="N1440">
        <f t="shared" si="252"/>
        <v>3.5287962246922855</v>
      </c>
    </row>
    <row r="1441" spans="1:14" x14ac:dyDescent="0.3">
      <c r="A1441" s="1">
        <v>40784</v>
      </c>
      <c r="B1441">
        <v>87.27</v>
      </c>
      <c r="D1441">
        <f t="shared" si="242"/>
        <v>1</v>
      </c>
      <c r="E1441" s="1">
        <f t="shared" si="244"/>
        <v>40777</v>
      </c>
      <c r="F1441" s="1">
        <f t="shared" si="246"/>
        <v>40776</v>
      </c>
      <c r="G1441" s="1">
        <f t="shared" si="247"/>
        <v>40775</v>
      </c>
      <c r="H1441" s="1">
        <f t="shared" si="248"/>
        <v>40774</v>
      </c>
      <c r="I1441" s="2">
        <f t="shared" si="249"/>
        <v>84.42</v>
      </c>
      <c r="J1441">
        <f t="shared" si="243"/>
        <v>0</v>
      </c>
      <c r="K1441" s="2">
        <f t="shared" si="245"/>
        <v>0</v>
      </c>
      <c r="L1441" s="2">
        <f t="shared" si="250"/>
        <v>0</v>
      </c>
      <c r="M1441" s="2">
        <f t="shared" si="251"/>
        <v>1</v>
      </c>
      <c r="N1441">
        <f t="shared" si="252"/>
        <v>3.3202420820867142</v>
      </c>
    </row>
    <row r="1442" spans="1:14" x14ac:dyDescent="0.3">
      <c r="A1442" s="1">
        <v>40785</v>
      </c>
      <c r="B1442">
        <v>88.9</v>
      </c>
      <c r="D1442">
        <f t="shared" si="242"/>
        <v>2</v>
      </c>
      <c r="E1442" s="1">
        <f t="shared" si="244"/>
        <v>40778</v>
      </c>
      <c r="F1442" s="1">
        <f t="shared" si="246"/>
        <v>40777</v>
      </c>
      <c r="G1442" s="1">
        <f t="shared" si="247"/>
        <v>40776</v>
      </c>
      <c r="H1442" s="1">
        <f t="shared" si="248"/>
        <v>40775</v>
      </c>
      <c r="I1442" s="2">
        <f t="shared" si="249"/>
        <v>85.44</v>
      </c>
      <c r="J1442">
        <f t="shared" si="243"/>
        <v>0</v>
      </c>
      <c r="K1442" s="2">
        <f t="shared" si="245"/>
        <v>0</v>
      </c>
      <c r="L1442" s="2">
        <f t="shared" si="250"/>
        <v>0</v>
      </c>
      <c r="M1442" s="2">
        <f t="shared" si="251"/>
        <v>1</v>
      </c>
      <c r="N1442">
        <f t="shared" si="252"/>
        <v>3.9697767307974323</v>
      </c>
    </row>
    <row r="1443" spans="1:14" x14ac:dyDescent="0.3">
      <c r="A1443" s="1">
        <v>40786</v>
      </c>
      <c r="B1443">
        <v>88.81</v>
      </c>
      <c r="D1443">
        <f t="shared" si="242"/>
        <v>3</v>
      </c>
      <c r="E1443" s="1">
        <f t="shared" si="244"/>
        <v>40779</v>
      </c>
      <c r="F1443" s="1">
        <f t="shared" si="246"/>
        <v>40778</v>
      </c>
      <c r="G1443" s="1">
        <f t="shared" si="247"/>
        <v>40777</v>
      </c>
      <c r="H1443" s="1">
        <f t="shared" si="248"/>
        <v>40776</v>
      </c>
      <c r="I1443" s="2">
        <f t="shared" si="249"/>
        <v>85.16</v>
      </c>
      <c r="J1443">
        <f t="shared" si="243"/>
        <v>0</v>
      </c>
      <c r="K1443" s="2">
        <f t="shared" si="245"/>
        <v>0</v>
      </c>
      <c r="L1443" s="2">
        <f t="shared" si="250"/>
        <v>0</v>
      </c>
      <c r="M1443" s="2">
        <f t="shared" si="251"/>
        <v>1</v>
      </c>
      <c r="N1443">
        <f t="shared" si="252"/>
        <v>4.1967416245134013</v>
      </c>
    </row>
    <row r="1444" spans="1:14" x14ac:dyDescent="0.3">
      <c r="A1444" s="1">
        <v>40787</v>
      </c>
      <c r="B1444">
        <v>88.93</v>
      </c>
      <c r="D1444">
        <f t="shared" si="242"/>
        <v>4</v>
      </c>
      <c r="E1444" s="1">
        <f t="shared" si="244"/>
        <v>40780</v>
      </c>
      <c r="F1444" s="1">
        <f t="shared" si="246"/>
        <v>40779</v>
      </c>
      <c r="G1444" s="1">
        <f t="shared" si="247"/>
        <v>40778</v>
      </c>
      <c r="H1444" s="1">
        <f t="shared" si="248"/>
        <v>40777</v>
      </c>
      <c r="I1444" s="2">
        <f t="shared" si="249"/>
        <v>85.3</v>
      </c>
      <c r="J1444">
        <f t="shared" si="243"/>
        <v>0</v>
      </c>
      <c r="K1444" s="2">
        <f t="shared" si="245"/>
        <v>0</v>
      </c>
      <c r="L1444" s="2">
        <f t="shared" si="250"/>
        <v>0</v>
      </c>
      <c r="M1444" s="2">
        <f t="shared" si="251"/>
        <v>1</v>
      </c>
      <c r="N1444">
        <f t="shared" si="252"/>
        <v>4.167508891391539</v>
      </c>
    </row>
    <row r="1445" spans="1:14" x14ac:dyDescent="0.3">
      <c r="A1445" s="1">
        <v>40788</v>
      </c>
      <c r="B1445">
        <v>86.45</v>
      </c>
      <c r="D1445">
        <f t="shared" si="242"/>
        <v>5</v>
      </c>
      <c r="E1445" s="1">
        <f t="shared" si="244"/>
        <v>40781</v>
      </c>
      <c r="F1445" s="1">
        <f t="shared" si="246"/>
        <v>40780</v>
      </c>
      <c r="G1445" s="1">
        <f t="shared" si="247"/>
        <v>40779</v>
      </c>
      <c r="H1445" s="1">
        <f t="shared" si="248"/>
        <v>40778</v>
      </c>
      <c r="I1445" s="2">
        <f t="shared" si="249"/>
        <v>85.37</v>
      </c>
      <c r="J1445">
        <f t="shared" si="243"/>
        <v>0</v>
      </c>
      <c r="K1445" s="2">
        <f t="shared" si="245"/>
        <v>0</v>
      </c>
      <c r="L1445" s="2">
        <f t="shared" si="250"/>
        <v>0</v>
      </c>
      <c r="M1445" s="2">
        <f t="shared" si="251"/>
        <v>1</v>
      </c>
      <c r="N1445">
        <f t="shared" si="252"/>
        <v>1.2571461107084527</v>
      </c>
    </row>
    <row r="1446" spans="1:14" x14ac:dyDescent="0.3">
      <c r="A1446" s="1">
        <v>40792</v>
      </c>
      <c r="B1446">
        <v>86.02</v>
      </c>
      <c r="D1446">
        <f t="shared" si="242"/>
        <v>2</v>
      </c>
      <c r="E1446" s="1">
        <f t="shared" si="244"/>
        <v>40785</v>
      </c>
      <c r="F1446" s="1">
        <f t="shared" si="246"/>
        <v>40784</v>
      </c>
      <c r="G1446" s="1">
        <f t="shared" si="247"/>
        <v>40783</v>
      </c>
      <c r="H1446" s="1">
        <f t="shared" si="248"/>
        <v>40782</v>
      </c>
      <c r="I1446" s="2">
        <f t="shared" si="249"/>
        <v>88.9</v>
      </c>
      <c r="J1446">
        <f t="shared" si="243"/>
        <v>0</v>
      </c>
      <c r="K1446" s="2">
        <f t="shared" si="245"/>
        <v>0</v>
      </c>
      <c r="L1446" s="2">
        <f t="shared" si="250"/>
        <v>0</v>
      </c>
      <c r="M1446" s="2">
        <f t="shared" si="251"/>
        <v>1</v>
      </c>
      <c r="N1446">
        <f t="shared" si="252"/>
        <v>-3.2932315164268733</v>
      </c>
    </row>
    <row r="1447" spans="1:14" x14ac:dyDescent="0.3">
      <c r="A1447" s="1">
        <v>40793</v>
      </c>
      <c r="B1447">
        <v>89.34</v>
      </c>
      <c r="D1447">
        <f t="shared" si="242"/>
        <v>3</v>
      </c>
      <c r="E1447" s="1">
        <f t="shared" si="244"/>
        <v>40786</v>
      </c>
      <c r="F1447" s="1">
        <f t="shared" si="246"/>
        <v>40785</v>
      </c>
      <c r="G1447" s="1">
        <f t="shared" si="247"/>
        <v>40784</v>
      </c>
      <c r="H1447" s="1">
        <f t="shared" si="248"/>
        <v>40783</v>
      </c>
      <c r="I1447" s="2">
        <f t="shared" si="249"/>
        <v>88.81</v>
      </c>
      <c r="J1447">
        <f t="shared" si="243"/>
        <v>0</v>
      </c>
      <c r="K1447" s="2">
        <f t="shared" si="245"/>
        <v>0</v>
      </c>
      <c r="L1447" s="2">
        <f t="shared" si="250"/>
        <v>0</v>
      </c>
      <c r="M1447" s="2">
        <f t="shared" si="251"/>
        <v>1</v>
      </c>
      <c r="N1447">
        <f t="shared" si="252"/>
        <v>0.59500596535598427</v>
      </c>
    </row>
    <row r="1448" spans="1:14" x14ac:dyDescent="0.3">
      <c r="A1448" s="1">
        <v>40794</v>
      </c>
      <c r="B1448">
        <v>89.05</v>
      </c>
      <c r="D1448">
        <f t="shared" si="242"/>
        <v>4</v>
      </c>
      <c r="E1448" s="1">
        <f t="shared" si="244"/>
        <v>40787</v>
      </c>
      <c r="F1448" s="1">
        <f t="shared" si="246"/>
        <v>40786</v>
      </c>
      <c r="G1448" s="1">
        <f t="shared" si="247"/>
        <v>40785</v>
      </c>
      <c r="H1448" s="1">
        <f t="shared" si="248"/>
        <v>40784</v>
      </c>
      <c r="I1448" s="2">
        <f t="shared" si="249"/>
        <v>88.93</v>
      </c>
      <c r="J1448">
        <f t="shared" si="243"/>
        <v>0</v>
      </c>
      <c r="K1448" s="2">
        <f t="shared" si="245"/>
        <v>0</v>
      </c>
      <c r="L1448" s="2">
        <f t="shared" si="250"/>
        <v>0</v>
      </c>
      <c r="M1448" s="2">
        <f t="shared" si="251"/>
        <v>1</v>
      </c>
      <c r="N1448">
        <f t="shared" si="252"/>
        <v>0.13484663241218406</v>
      </c>
    </row>
    <row r="1449" spans="1:14" x14ac:dyDescent="0.3">
      <c r="A1449" s="1">
        <v>40795</v>
      </c>
      <c r="B1449">
        <v>87.24</v>
      </c>
      <c r="C1449">
        <v>87.41</v>
      </c>
      <c r="D1449">
        <f t="shared" si="242"/>
        <v>5</v>
      </c>
      <c r="E1449" s="1">
        <f t="shared" si="244"/>
        <v>40788</v>
      </c>
      <c r="F1449" s="1">
        <f t="shared" si="246"/>
        <v>40787</v>
      </c>
      <c r="G1449" s="1">
        <f t="shared" si="247"/>
        <v>40786</v>
      </c>
      <c r="H1449" s="1">
        <f t="shared" si="248"/>
        <v>40785</v>
      </c>
      <c r="I1449" s="2">
        <f t="shared" si="249"/>
        <v>86.45</v>
      </c>
      <c r="J1449">
        <f t="shared" si="243"/>
        <v>0</v>
      </c>
      <c r="K1449" s="2">
        <f t="shared" si="245"/>
        <v>0</v>
      </c>
      <c r="L1449" s="2">
        <f t="shared" si="250"/>
        <v>0</v>
      </c>
      <c r="M1449" s="2">
        <f t="shared" si="251"/>
        <v>1</v>
      </c>
      <c r="N1449">
        <f t="shared" si="252"/>
        <v>0.90967292041286063</v>
      </c>
    </row>
    <row r="1450" spans="1:14" x14ac:dyDescent="0.3">
      <c r="A1450" s="1">
        <v>40798</v>
      </c>
      <c r="B1450">
        <v>88.31</v>
      </c>
      <c r="D1450">
        <f t="shared" si="242"/>
        <v>1</v>
      </c>
      <c r="E1450" s="1">
        <f t="shared" si="244"/>
        <v>40791</v>
      </c>
      <c r="F1450" s="1">
        <f t="shared" si="246"/>
        <v>40790</v>
      </c>
      <c r="G1450" s="1">
        <f t="shared" si="247"/>
        <v>40789</v>
      </c>
      <c r="H1450" s="1">
        <f t="shared" si="248"/>
        <v>40788</v>
      </c>
      <c r="I1450" s="2">
        <f t="shared" si="249"/>
        <v>86.45</v>
      </c>
      <c r="J1450">
        <f t="shared" si="243"/>
        <v>87.41</v>
      </c>
      <c r="K1450" s="2">
        <f t="shared" si="245"/>
        <v>87.41</v>
      </c>
      <c r="L1450" s="2">
        <f t="shared" si="250"/>
        <v>87.24</v>
      </c>
      <c r="M1450" s="2">
        <f t="shared" si="251"/>
        <v>0.99805514243221594</v>
      </c>
      <c r="N1450">
        <f t="shared" si="252"/>
        <v>1.9340388092442971</v>
      </c>
    </row>
    <row r="1451" spans="1:14" x14ac:dyDescent="0.3">
      <c r="A1451" s="1">
        <v>40799</v>
      </c>
      <c r="B1451">
        <v>90.28</v>
      </c>
      <c r="D1451">
        <f t="shared" si="242"/>
        <v>2</v>
      </c>
      <c r="E1451" s="1">
        <f t="shared" si="244"/>
        <v>40792</v>
      </c>
      <c r="F1451" s="1">
        <f t="shared" si="246"/>
        <v>40791</v>
      </c>
      <c r="G1451" s="1">
        <f t="shared" si="247"/>
        <v>40790</v>
      </c>
      <c r="H1451" s="1">
        <f t="shared" si="248"/>
        <v>40789</v>
      </c>
      <c r="I1451" s="2">
        <f t="shared" si="249"/>
        <v>86.02</v>
      </c>
      <c r="J1451">
        <f t="shared" si="243"/>
        <v>0</v>
      </c>
      <c r="K1451" s="2">
        <f t="shared" si="245"/>
        <v>87.41</v>
      </c>
      <c r="L1451" s="2">
        <f t="shared" si="250"/>
        <v>87.24</v>
      </c>
      <c r="M1451" s="2">
        <f t="shared" si="251"/>
        <v>0.99805514243221594</v>
      </c>
      <c r="N1451">
        <f t="shared" si="252"/>
        <v>4.6389373334776414</v>
      </c>
    </row>
    <row r="1452" spans="1:14" x14ac:dyDescent="0.3">
      <c r="A1452" s="1">
        <v>40800</v>
      </c>
      <c r="B1452">
        <v>89.01</v>
      </c>
      <c r="D1452">
        <f t="shared" si="242"/>
        <v>3</v>
      </c>
      <c r="E1452" s="1">
        <f t="shared" si="244"/>
        <v>40793</v>
      </c>
      <c r="F1452" s="1">
        <f t="shared" si="246"/>
        <v>40792</v>
      </c>
      <c r="G1452" s="1">
        <f t="shared" si="247"/>
        <v>40791</v>
      </c>
      <c r="H1452" s="1">
        <f t="shared" si="248"/>
        <v>40790</v>
      </c>
      <c r="I1452" s="2">
        <f t="shared" si="249"/>
        <v>89.34</v>
      </c>
      <c r="J1452">
        <f t="shared" si="243"/>
        <v>0</v>
      </c>
      <c r="K1452" s="2">
        <f t="shared" si="245"/>
        <v>87.41</v>
      </c>
      <c r="L1452" s="2">
        <f t="shared" si="250"/>
        <v>87.24</v>
      </c>
      <c r="M1452" s="2">
        <f t="shared" si="251"/>
        <v>0.99805514243221594</v>
      </c>
      <c r="N1452">
        <f t="shared" si="252"/>
        <v>-0.56473442121007322</v>
      </c>
    </row>
    <row r="1453" spans="1:14" x14ac:dyDescent="0.3">
      <c r="A1453" s="1">
        <v>40801</v>
      </c>
      <c r="B1453">
        <v>89.59</v>
      </c>
      <c r="D1453">
        <f t="shared" si="242"/>
        <v>4</v>
      </c>
      <c r="E1453" s="1">
        <f t="shared" si="244"/>
        <v>40794</v>
      </c>
      <c r="F1453" s="1">
        <f t="shared" si="246"/>
        <v>40793</v>
      </c>
      <c r="G1453" s="1">
        <f t="shared" si="247"/>
        <v>40792</v>
      </c>
      <c r="H1453" s="1">
        <f t="shared" si="248"/>
        <v>40791</v>
      </c>
      <c r="I1453" s="2">
        <f t="shared" si="249"/>
        <v>89.05</v>
      </c>
      <c r="J1453">
        <f t="shared" si="243"/>
        <v>0</v>
      </c>
      <c r="K1453" s="2">
        <f t="shared" si="245"/>
        <v>87.41</v>
      </c>
      <c r="L1453" s="2">
        <f t="shared" si="250"/>
        <v>87.24</v>
      </c>
      <c r="M1453" s="2">
        <f t="shared" si="251"/>
        <v>0.99805514243221594</v>
      </c>
      <c r="N1453">
        <f t="shared" si="252"/>
        <v>0.40989456148481807</v>
      </c>
    </row>
    <row r="1454" spans="1:14" x14ac:dyDescent="0.3">
      <c r="A1454" s="1">
        <v>40802</v>
      </c>
      <c r="B1454">
        <v>88.18</v>
      </c>
      <c r="D1454">
        <f t="shared" si="242"/>
        <v>5</v>
      </c>
      <c r="E1454" s="1">
        <f t="shared" si="244"/>
        <v>40795</v>
      </c>
      <c r="F1454" s="1">
        <f t="shared" si="246"/>
        <v>40794</v>
      </c>
      <c r="G1454" s="1">
        <f t="shared" si="247"/>
        <v>40793</v>
      </c>
      <c r="H1454" s="1">
        <f t="shared" si="248"/>
        <v>40792</v>
      </c>
      <c r="I1454" s="2">
        <f t="shared" si="249"/>
        <v>87.24</v>
      </c>
      <c r="J1454">
        <f t="shared" si="243"/>
        <v>0</v>
      </c>
      <c r="K1454" s="2">
        <f t="shared" si="245"/>
        <v>87.41</v>
      </c>
      <c r="L1454" s="2">
        <f t="shared" si="250"/>
        <v>87.24</v>
      </c>
      <c r="M1454" s="2">
        <f t="shared" si="251"/>
        <v>0.99805514243221594</v>
      </c>
      <c r="N1454">
        <f t="shared" si="252"/>
        <v>0.87704873373951708</v>
      </c>
    </row>
    <row r="1455" spans="1:14" x14ac:dyDescent="0.3">
      <c r="A1455" s="1">
        <v>40805</v>
      </c>
      <c r="B1455">
        <v>85.81</v>
      </c>
      <c r="D1455">
        <f t="shared" si="242"/>
        <v>1</v>
      </c>
      <c r="E1455" s="1">
        <f t="shared" si="244"/>
        <v>40798</v>
      </c>
      <c r="F1455" s="1">
        <f t="shared" si="246"/>
        <v>40797</v>
      </c>
      <c r="G1455" s="1">
        <f t="shared" si="247"/>
        <v>40796</v>
      </c>
      <c r="H1455" s="1">
        <f t="shared" si="248"/>
        <v>40795</v>
      </c>
      <c r="I1455" s="2">
        <f t="shared" si="249"/>
        <v>88.31</v>
      </c>
      <c r="J1455">
        <f t="shared" si="243"/>
        <v>0</v>
      </c>
      <c r="K1455" s="2">
        <f t="shared" si="245"/>
        <v>0</v>
      </c>
      <c r="L1455" s="2">
        <f t="shared" si="250"/>
        <v>0</v>
      </c>
      <c r="M1455" s="2">
        <f t="shared" si="251"/>
        <v>1</v>
      </c>
      <c r="N1455">
        <f t="shared" si="252"/>
        <v>-2.8717801661681279</v>
      </c>
    </row>
    <row r="1456" spans="1:14" x14ac:dyDescent="0.3">
      <c r="A1456" s="1">
        <v>40806</v>
      </c>
      <c r="B1456">
        <v>86.92</v>
      </c>
      <c r="D1456">
        <f t="shared" si="242"/>
        <v>2</v>
      </c>
      <c r="E1456" s="1">
        <f t="shared" si="244"/>
        <v>40799</v>
      </c>
      <c r="F1456" s="1">
        <f t="shared" si="246"/>
        <v>40798</v>
      </c>
      <c r="G1456" s="1">
        <f t="shared" si="247"/>
        <v>40797</v>
      </c>
      <c r="H1456" s="1">
        <f t="shared" si="248"/>
        <v>40796</v>
      </c>
      <c r="I1456" s="2">
        <f t="shared" si="249"/>
        <v>90.28</v>
      </c>
      <c r="J1456">
        <f t="shared" si="243"/>
        <v>0</v>
      </c>
      <c r="K1456" s="2">
        <f t="shared" si="245"/>
        <v>0</v>
      </c>
      <c r="L1456" s="2">
        <f t="shared" si="250"/>
        <v>0</v>
      </c>
      <c r="M1456" s="2">
        <f t="shared" si="251"/>
        <v>1</v>
      </c>
      <c r="N1456">
        <f t="shared" si="252"/>
        <v>-3.7927796561106022</v>
      </c>
    </row>
    <row r="1457" spans="1:14" x14ac:dyDescent="0.3">
      <c r="A1457" s="1">
        <v>40807</v>
      </c>
      <c r="B1457">
        <v>85.92</v>
      </c>
      <c r="D1457">
        <f t="shared" si="242"/>
        <v>3</v>
      </c>
      <c r="E1457" s="1">
        <f t="shared" si="244"/>
        <v>40800</v>
      </c>
      <c r="F1457" s="1">
        <f t="shared" si="246"/>
        <v>40799</v>
      </c>
      <c r="G1457" s="1">
        <f t="shared" si="247"/>
        <v>40798</v>
      </c>
      <c r="H1457" s="1">
        <f t="shared" si="248"/>
        <v>40797</v>
      </c>
      <c r="I1457" s="2">
        <f t="shared" si="249"/>
        <v>89.01</v>
      </c>
      <c r="J1457">
        <f t="shared" si="243"/>
        <v>0</v>
      </c>
      <c r="K1457" s="2">
        <f t="shared" si="245"/>
        <v>0</v>
      </c>
      <c r="L1457" s="2">
        <f t="shared" si="250"/>
        <v>0</v>
      </c>
      <c r="M1457" s="2">
        <f t="shared" si="251"/>
        <v>1</v>
      </c>
      <c r="N1457">
        <f t="shared" si="252"/>
        <v>-3.5332092210285562</v>
      </c>
    </row>
    <row r="1458" spans="1:14" x14ac:dyDescent="0.3">
      <c r="A1458" s="1">
        <v>40808</v>
      </c>
      <c r="B1458">
        <v>80.510000000000005</v>
      </c>
      <c r="D1458">
        <f t="shared" si="242"/>
        <v>4</v>
      </c>
      <c r="E1458" s="1">
        <f t="shared" si="244"/>
        <v>40801</v>
      </c>
      <c r="F1458" s="1">
        <f t="shared" si="246"/>
        <v>40800</v>
      </c>
      <c r="G1458" s="1">
        <f t="shared" si="247"/>
        <v>40799</v>
      </c>
      <c r="H1458" s="1">
        <f t="shared" si="248"/>
        <v>40798</v>
      </c>
      <c r="I1458" s="2">
        <f t="shared" si="249"/>
        <v>89.59</v>
      </c>
      <c r="J1458">
        <f t="shared" si="243"/>
        <v>0</v>
      </c>
      <c r="K1458" s="2">
        <f t="shared" si="245"/>
        <v>0</v>
      </c>
      <c r="L1458" s="2">
        <f t="shared" si="250"/>
        <v>0</v>
      </c>
      <c r="M1458" s="2">
        <f t="shared" si="251"/>
        <v>1</v>
      </c>
      <c r="N1458">
        <f t="shared" si="252"/>
        <v>-10.686230629759768</v>
      </c>
    </row>
    <row r="1459" spans="1:14" x14ac:dyDescent="0.3">
      <c r="A1459" s="1">
        <v>40809</v>
      </c>
      <c r="B1459">
        <v>79.849999999999994</v>
      </c>
      <c r="D1459">
        <f t="shared" si="242"/>
        <v>5</v>
      </c>
      <c r="E1459" s="1">
        <f t="shared" si="244"/>
        <v>40802</v>
      </c>
      <c r="F1459" s="1">
        <f t="shared" si="246"/>
        <v>40801</v>
      </c>
      <c r="G1459" s="1">
        <f t="shared" si="247"/>
        <v>40800</v>
      </c>
      <c r="H1459" s="1">
        <f t="shared" si="248"/>
        <v>40799</v>
      </c>
      <c r="I1459" s="2">
        <f t="shared" si="249"/>
        <v>88.18</v>
      </c>
      <c r="J1459">
        <f t="shared" si="243"/>
        <v>0</v>
      </c>
      <c r="K1459" s="2">
        <f t="shared" si="245"/>
        <v>0</v>
      </c>
      <c r="L1459" s="2">
        <f t="shared" si="250"/>
        <v>0</v>
      </c>
      <c r="M1459" s="2">
        <f t="shared" si="251"/>
        <v>1</v>
      </c>
      <c r="N1459">
        <f t="shared" si="252"/>
        <v>-9.9230305268770334</v>
      </c>
    </row>
    <row r="1460" spans="1:14" x14ac:dyDescent="0.3">
      <c r="A1460" s="1">
        <v>40812</v>
      </c>
      <c r="B1460">
        <v>80.239999999999995</v>
      </c>
      <c r="D1460">
        <f t="shared" si="242"/>
        <v>1</v>
      </c>
      <c r="E1460" s="1">
        <f t="shared" si="244"/>
        <v>40805</v>
      </c>
      <c r="F1460" s="1">
        <f t="shared" si="246"/>
        <v>40804</v>
      </c>
      <c r="G1460" s="1">
        <f t="shared" si="247"/>
        <v>40803</v>
      </c>
      <c r="H1460" s="1">
        <f t="shared" si="248"/>
        <v>40802</v>
      </c>
      <c r="I1460" s="2">
        <f t="shared" si="249"/>
        <v>85.81</v>
      </c>
      <c r="J1460">
        <f t="shared" si="243"/>
        <v>0</v>
      </c>
      <c r="K1460" s="2">
        <f t="shared" si="245"/>
        <v>0</v>
      </c>
      <c r="L1460" s="2">
        <f t="shared" si="250"/>
        <v>0</v>
      </c>
      <c r="M1460" s="2">
        <f t="shared" si="251"/>
        <v>1</v>
      </c>
      <c r="N1460">
        <f t="shared" si="252"/>
        <v>-6.7113406165349554</v>
      </c>
    </row>
    <row r="1461" spans="1:14" x14ac:dyDescent="0.3">
      <c r="A1461" s="1">
        <v>40813</v>
      </c>
      <c r="B1461">
        <v>84.45</v>
      </c>
      <c r="D1461">
        <f t="shared" si="242"/>
        <v>2</v>
      </c>
      <c r="E1461" s="1">
        <f t="shared" si="244"/>
        <v>40806</v>
      </c>
      <c r="F1461" s="1">
        <f t="shared" si="246"/>
        <v>40805</v>
      </c>
      <c r="G1461" s="1">
        <f t="shared" si="247"/>
        <v>40804</v>
      </c>
      <c r="H1461" s="1">
        <f t="shared" si="248"/>
        <v>40803</v>
      </c>
      <c r="I1461" s="2">
        <f t="shared" si="249"/>
        <v>86.92</v>
      </c>
      <c r="J1461">
        <f t="shared" si="243"/>
        <v>0</v>
      </c>
      <c r="K1461" s="2">
        <f t="shared" si="245"/>
        <v>0</v>
      </c>
      <c r="L1461" s="2">
        <f t="shared" si="250"/>
        <v>0</v>
      </c>
      <c r="M1461" s="2">
        <f t="shared" si="251"/>
        <v>1</v>
      </c>
      <c r="N1461">
        <f t="shared" si="252"/>
        <v>-2.8828512134419797</v>
      </c>
    </row>
    <row r="1462" spans="1:14" x14ac:dyDescent="0.3">
      <c r="A1462" s="1">
        <v>40814</v>
      </c>
      <c r="B1462">
        <v>81.209999999999994</v>
      </c>
      <c r="D1462">
        <f t="shared" si="242"/>
        <v>3</v>
      </c>
      <c r="E1462" s="1">
        <f t="shared" si="244"/>
        <v>40807</v>
      </c>
      <c r="F1462" s="1">
        <f t="shared" si="246"/>
        <v>40806</v>
      </c>
      <c r="G1462" s="1">
        <f t="shared" si="247"/>
        <v>40805</v>
      </c>
      <c r="H1462" s="1">
        <f t="shared" si="248"/>
        <v>40804</v>
      </c>
      <c r="I1462" s="2">
        <f t="shared" si="249"/>
        <v>85.92</v>
      </c>
      <c r="J1462">
        <f t="shared" si="243"/>
        <v>0</v>
      </c>
      <c r="K1462" s="2">
        <f t="shared" si="245"/>
        <v>0</v>
      </c>
      <c r="L1462" s="2">
        <f t="shared" si="250"/>
        <v>0</v>
      </c>
      <c r="M1462" s="2">
        <f t="shared" si="251"/>
        <v>1</v>
      </c>
      <c r="N1462">
        <f t="shared" si="252"/>
        <v>-5.63782384662351</v>
      </c>
    </row>
    <row r="1463" spans="1:14" x14ac:dyDescent="0.3">
      <c r="A1463" s="1">
        <v>40815</v>
      </c>
      <c r="B1463">
        <v>82.14</v>
      </c>
      <c r="D1463">
        <f t="shared" si="242"/>
        <v>4</v>
      </c>
      <c r="E1463" s="1">
        <f t="shared" si="244"/>
        <v>40808</v>
      </c>
      <c r="F1463" s="1">
        <f t="shared" si="246"/>
        <v>40807</v>
      </c>
      <c r="G1463" s="1">
        <f t="shared" si="247"/>
        <v>40806</v>
      </c>
      <c r="H1463" s="1">
        <f t="shared" si="248"/>
        <v>40805</v>
      </c>
      <c r="I1463" s="2">
        <f t="shared" si="249"/>
        <v>80.510000000000005</v>
      </c>
      <c r="J1463">
        <f t="shared" si="243"/>
        <v>0</v>
      </c>
      <c r="K1463" s="2">
        <f t="shared" si="245"/>
        <v>0</v>
      </c>
      <c r="L1463" s="2">
        <f t="shared" si="250"/>
        <v>0</v>
      </c>
      <c r="M1463" s="2">
        <f t="shared" si="251"/>
        <v>1</v>
      </c>
      <c r="N1463">
        <f t="shared" si="252"/>
        <v>2.0043708216523157</v>
      </c>
    </row>
    <row r="1464" spans="1:14" x14ac:dyDescent="0.3">
      <c r="A1464" s="1">
        <v>40816</v>
      </c>
      <c r="B1464">
        <v>79.2</v>
      </c>
      <c r="D1464">
        <f t="shared" si="242"/>
        <v>5</v>
      </c>
      <c r="E1464" s="1">
        <f t="shared" si="244"/>
        <v>40809</v>
      </c>
      <c r="F1464" s="1">
        <f t="shared" si="246"/>
        <v>40808</v>
      </c>
      <c r="G1464" s="1">
        <f t="shared" si="247"/>
        <v>40807</v>
      </c>
      <c r="H1464" s="1">
        <f t="shared" si="248"/>
        <v>40806</v>
      </c>
      <c r="I1464" s="2">
        <f t="shared" si="249"/>
        <v>79.849999999999994</v>
      </c>
      <c r="J1464">
        <f t="shared" si="243"/>
        <v>0</v>
      </c>
      <c r="K1464" s="2">
        <f t="shared" si="245"/>
        <v>0</v>
      </c>
      <c r="L1464" s="2">
        <f t="shared" si="250"/>
        <v>0</v>
      </c>
      <c r="M1464" s="2">
        <f t="shared" si="251"/>
        <v>1</v>
      </c>
      <c r="N1464">
        <f t="shared" si="252"/>
        <v>-0.8173575840641174</v>
      </c>
    </row>
    <row r="1465" spans="1:14" x14ac:dyDescent="0.3">
      <c r="A1465" s="1">
        <v>40819</v>
      </c>
      <c r="B1465">
        <v>77.61</v>
      </c>
      <c r="D1465">
        <f t="shared" si="242"/>
        <v>1</v>
      </c>
      <c r="E1465" s="1">
        <f t="shared" si="244"/>
        <v>40812</v>
      </c>
      <c r="F1465" s="1">
        <f t="shared" si="246"/>
        <v>40811</v>
      </c>
      <c r="G1465" s="1">
        <f t="shared" si="247"/>
        <v>40810</v>
      </c>
      <c r="H1465" s="1">
        <f t="shared" si="248"/>
        <v>40809</v>
      </c>
      <c r="I1465" s="2">
        <f t="shared" si="249"/>
        <v>80.239999999999995</v>
      </c>
      <c r="J1465">
        <f t="shared" si="243"/>
        <v>0</v>
      </c>
      <c r="K1465" s="2">
        <f t="shared" si="245"/>
        <v>0</v>
      </c>
      <c r="L1465" s="2">
        <f t="shared" si="250"/>
        <v>0</v>
      </c>
      <c r="M1465" s="2">
        <f t="shared" si="251"/>
        <v>1</v>
      </c>
      <c r="N1465">
        <f t="shared" si="252"/>
        <v>-3.3325858787632541</v>
      </c>
    </row>
    <row r="1466" spans="1:14" x14ac:dyDescent="0.3">
      <c r="A1466" s="1">
        <v>40820</v>
      </c>
      <c r="B1466">
        <v>75.67</v>
      </c>
      <c r="D1466">
        <f t="shared" si="242"/>
        <v>2</v>
      </c>
      <c r="E1466" s="1">
        <f t="shared" si="244"/>
        <v>40813</v>
      </c>
      <c r="F1466" s="1">
        <f t="shared" si="246"/>
        <v>40812</v>
      </c>
      <c r="G1466" s="1">
        <f t="shared" si="247"/>
        <v>40811</v>
      </c>
      <c r="H1466" s="1">
        <f t="shared" si="248"/>
        <v>40810</v>
      </c>
      <c r="I1466" s="2">
        <f t="shared" si="249"/>
        <v>84.45</v>
      </c>
      <c r="J1466">
        <f t="shared" si="243"/>
        <v>0</v>
      </c>
      <c r="K1466" s="2">
        <f t="shared" si="245"/>
        <v>0</v>
      </c>
      <c r="L1466" s="2">
        <f t="shared" si="250"/>
        <v>0</v>
      </c>
      <c r="M1466" s="2">
        <f t="shared" si="251"/>
        <v>1</v>
      </c>
      <c r="N1466">
        <f t="shared" si="252"/>
        <v>-10.977786254737888</v>
      </c>
    </row>
    <row r="1467" spans="1:14" x14ac:dyDescent="0.3">
      <c r="A1467" s="1">
        <v>40821</v>
      </c>
      <c r="B1467">
        <v>79.680000000000007</v>
      </c>
      <c r="D1467">
        <f t="shared" si="242"/>
        <v>3</v>
      </c>
      <c r="E1467" s="1">
        <f t="shared" si="244"/>
        <v>40814</v>
      </c>
      <c r="F1467" s="1">
        <f t="shared" si="246"/>
        <v>40813</v>
      </c>
      <c r="G1467" s="1">
        <f t="shared" si="247"/>
        <v>40812</v>
      </c>
      <c r="H1467" s="1">
        <f t="shared" si="248"/>
        <v>40811</v>
      </c>
      <c r="I1467" s="2">
        <f t="shared" si="249"/>
        <v>81.209999999999994</v>
      </c>
      <c r="J1467">
        <f t="shared" si="243"/>
        <v>0</v>
      </c>
      <c r="K1467" s="2">
        <f t="shared" si="245"/>
        <v>0</v>
      </c>
      <c r="L1467" s="2">
        <f t="shared" si="250"/>
        <v>0</v>
      </c>
      <c r="M1467" s="2">
        <f t="shared" si="251"/>
        <v>1</v>
      </c>
      <c r="N1467">
        <f t="shared" si="252"/>
        <v>-1.9019779017976555</v>
      </c>
    </row>
    <row r="1468" spans="1:14" x14ac:dyDescent="0.3">
      <c r="A1468" s="1">
        <v>40822</v>
      </c>
      <c r="B1468">
        <v>82.59</v>
      </c>
      <c r="D1468">
        <f t="shared" si="242"/>
        <v>4</v>
      </c>
      <c r="E1468" s="1">
        <f t="shared" si="244"/>
        <v>40815</v>
      </c>
      <c r="F1468" s="1">
        <f t="shared" si="246"/>
        <v>40814</v>
      </c>
      <c r="G1468" s="1">
        <f t="shared" si="247"/>
        <v>40813</v>
      </c>
      <c r="H1468" s="1">
        <f t="shared" si="248"/>
        <v>40812</v>
      </c>
      <c r="I1468" s="2">
        <f t="shared" si="249"/>
        <v>82.14</v>
      </c>
      <c r="J1468">
        <f t="shared" si="243"/>
        <v>0</v>
      </c>
      <c r="K1468" s="2">
        <f t="shared" si="245"/>
        <v>0</v>
      </c>
      <c r="L1468" s="2">
        <f t="shared" si="250"/>
        <v>0</v>
      </c>
      <c r="M1468" s="2">
        <f t="shared" si="251"/>
        <v>1</v>
      </c>
      <c r="N1468">
        <f t="shared" si="252"/>
        <v>0.54634992942132576</v>
      </c>
    </row>
    <row r="1469" spans="1:14" x14ac:dyDescent="0.3">
      <c r="A1469" s="1">
        <v>40823</v>
      </c>
      <c r="B1469">
        <v>82.98</v>
      </c>
      <c r="C1469">
        <v>83.17</v>
      </c>
      <c r="D1469">
        <f t="shared" si="242"/>
        <v>5</v>
      </c>
      <c r="E1469" s="1">
        <f t="shared" si="244"/>
        <v>40816</v>
      </c>
      <c r="F1469" s="1">
        <f t="shared" si="246"/>
        <v>40815</v>
      </c>
      <c r="G1469" s="1">
        <f t="shared" si="247"/>
        <v>40814</v>
      </c>
      <c r="H1469" s="1">
        <f t="shared" si="248"/>
        <v>40813</v>
      </c>
      <c r="I1469" s="2">
        <f t="shared" si="249"/>
        <v>79.2</v>
      </c>
      <c r="J1469">
        <f t="shared" si="243"/>
        <v>0</v>
      </c>
      <c r="K1469" s="2">
        <f t="shared" si="245"/>
        <v>0</v>
      </c>
      <c r="L1469" s="2">
        <f t="shared" si="250"/>
        <v>0</v>
      </c>
      <c r="M1469" s="2">
        <f t="shared" si="251"/>
        <v>1</v>
      </c>
      <c r="N1469">
        <f t="shared" si="252"/>
        <v>4.6623316084341777</v>
      </c>
    </row>
    <row r="1470" spans="1:14" x14ac:dyDescent="0.3">
      <c r="A1470" s="1">
        <v>40826</v>
      </c>
      <c r="B1470">
        <v>85.59</v>
      </c>
      <c r="D1470">
        <f t="shared" si="242"/>
        <v>1</v>
      </c>
      <c r="E1470" s="1">
        <f t="shared" si="244"/>
        <v>40819</v>
      </c>
      <c r="F1470" s="1">
        <f t="shared" si="246"/>
        <v>40818</v>
      </c>
      <c r="G1470" s="1">
        <f t="shared" si="247"/>
        <v>40817</v>
      </c>
      <c r="H1470" s="1">
        <f t="shared" si="248"/>
        <v>40816</v>
      </c>
      <c r="I1470" s="2">
        <f t="shared" si="249"/>
        <v>77.61</v>
      </c>
      <c r="J1470">
        <f t="shared" si="243"/>
        <v>83.17</v>
      </c>
      <c r="K1470" s="2">
        <f t="shared" si="245"/>
        <v>83.17</v>
      </c>
      <c r="L1470" s="2">
        <f t="shared" si="250"/>
        <v>82.98</v>
      </c>
      <c r="M1470" s="2">
        <f t="shared" si="251"/>
        <v>0.99771552242395101</v>
      </c>
      <c r="N1470">
        <f t="shared" si="252"/>
        <v>9.558507805159671</v>
      </c>
    </row>
    <row r="1471" spans="1:14" x14ac:dyDescent="0.3">
      <c r="A1471" s="1">
        <v>40827</v>
      </c>
      <c r="B1471">
        <v>86.01</v>
      </c>
      <c r="D1471">
        <f t="shared" si="242"/>
        <v>2</v>
      </c>
      <c r="E1471" s="1">
        <f t="shared" si="244"/>
        <v>40820</v>
      </c>
      <c r="F1471" s="1">
        <f t="shared" si="246"/>
        <v>40819</v>
      </c>
      <c r="G1471" s="1">
        <f t="shared" si="247"/>
        <v>40818</v>
      </c>
      <c r="H1471" s="1">
        <f t="shared" si="248"/>
        <v>40817</v>
      </c>
      <c r="I1471" s="2">
        <f t="shared" si="249"/>
        <v>75.67</v>
      </c>
      <c r="J1471">
        <f t="shared" si="243"/>
        <v>0</v>
      </c>
      <c r="K1471" s="2">
        <f t="shared" si="245"/>
        <v>83.17</v>
      </c>
      <c r="L1471" s="2">
        <f t="shared" si="250"/>
        <v>82.98</v>
      </c>
      <c r="M1471" s="2">
        <f t="shared" si="251"/>
        <v>0.99771552242395101</v>
      </c>
      <c r="N1471">
        <f t="shared" si="252"/>
        <v>12.579469688108372</v>
      </c>
    </row>
    <row r="1472" spans="1:14" x14ac:dyDescent="0.3">
      <c r="A1472" s="1">
        <v>40828</v>
      </c>
      <c r="B1472">
        <v>85.78</v>
      </c>
      <c r="D1472">
        <f t="shared" si="242"/>
        <v>3</v>
      </c>
      <c r="E1472" s="1">
        <f t="shared" si="244"/>
        <v>40821</v>
      </c>
      <c r="F1472" s="1">
        <f t="shared" si="246"/>
        <v>40820</v>
      </c>
      <c r="G1472" s="1">
        <f t="shared" si="247"/>
        <v>40819</v>
      </c>
      <c r="H1472" s="1">
        <f t="shared" si="248"/>
        <v>40818</v>
      </c>
      <c r="I1472" s="2">
        <f t="shared" si="249"/>
        <v>79.680000000000007</v>
      </c>
      <c r="J1472">
        <f t="shared" si="243"/>
        <v>0</v>
      </c>
      <c r="K1472" s="2">
        <f t="shared" si="245"/>
        <v>83.17</v>
      </c>
      <c r="L1472" s="2">
        <f t="shared" si="250"/>
        <v>82.98</v>
      </c>
      <c r="M1472" s="2">
        <f t="shared" si="251"/>
        <v>0.99771552242395101</v>
      </c>
      <c r="N1472">
        <f t="shared" si="252"/>
        <v>7.1480174836517349</v>
      </c>
    </row>
    <row r="1473" spans="1:14" x14ac:dyDescent="0.3">
      <c r="A1473" s="1">
        <v>40829</v>
      </c>
      <c r="B1473">
        <v>84.45</v>
      </c>
      <c r="D1473">
        <f t="shared" si="242"/>
        <v>4</v>
      </c>
      <c r="E1473" s="1">
        <f t="shared" si="244"/>
        <v>40822</v>
      </c>
      <c r="F1473" s="1">
        <f t="shared" si="246"/>
        <v>40821</v>
      </c>
      <c r="G1473" s="1">
        <f t="shared" si="247"/>
        <v>40820</v>
      </c>
      <c r="H1473" s="1">
        <f t="shared" si="248"/>
        <v>40819</v>
      </c>
      <c r="I1473" s="2">
        <f t="shared" si="249"/>
        <v>82.59</v>
      </c>
      <c r="J1473">
        <f t="shared" si="243"/>
        <v>0</v>
      </c>
      <c r="K1473" s="2">
        <f t="shared" si="245"/>
        <v>83.17</v>
      </c>
      <c r="L1473" s="2">
        <f t="shared" si="250"/>
        <v>82.98</v>
      </c>
      <c r="M1473" s="2">
        <f t="shared" si="251"/>
        <v>0.99771552242395101</v>
      </c>
      <c r="N1473">
        <f t="shared" si="252"/>
        <v>1.998394445530929</v>
      </c>
    </row>
    <row r="1474" spans="1:14" x14ac:dyDescent="0.3">
      <c r="A1474" s="1">
        <v>40830</v>
      </c>
      <c r="B1474">
        <v>87</v>
      </c>
      <c r="D1474">
        <f t="shared" ref="D1474:D1537" si="253">WEEKDAY(A1474,2)</f>
        <v>5</v>
      </c>
      <c r="E1474" s="1">
        <f t="shared" si="244"/>
        <v>40823</v>
      </c>
      <c r="F1474" s="1">
        <f t="shared" si="246"/>
        <v>40822</v>
      </c>
      <c r="G1474" s="1">
        <f t="shared" si="247"/>
        <v>40821</v>
      </c>
      <c r="H1474" s="1">
        <f t="shared" si="248"/>
        <v>40820</v>
      </c>
      <c r="I1474" s="2">
        <f t="shared" si="249"/>
        <v>82.98</v>
      </c>
      <c r="J1474">
        <f t="shared" si="243"/>
        <v>0</v>
      </c>
      <c r="K1474" s="2">
        <f t="shared" si="245"/>
        <v>83.17</v>
      </c>
      <c r="L1474" s="2">
        <f t="shared" si="250"/>
        <v>82.98</v>
      </c>
      <c r="M1474" s="2">
        <f t="shared" si="251"/>
        <v>0.99771552242395101</v>
      </c>
      <c r="N1474">
        <f t="shared" si="252"/>
        <v>4.5021412773987599</v>
      </c>
    </row>
    <row r="1475" spans="1:14" x14ac:dyDescent="0.3">
      <c r="A1475" s="1">
        <v>40833</v>
      </c>
      <c r="B1475">
        <v>86.62</v>
      </c>
      <c r="D1475">
        <f t="shared" si="253"/>
        <v>1</v>
      </c>
      <c r="E1475" s="1">
        <f t="shared" si="244"/>
        <v>40826</v>
      </c>
      <c r="F1475" s="1">
        <f t="shared" si="246"/>
        <v>40825</v>
      </c>
      <c r="G1475" s="1">
        <f t="shared" si="247"/>
        <v>40824</v>
      </c>
      <c r="H1475" s="1">
        <f t="shared" si="248"/>
        <v>40823</v>
      </c>
      <c r="I1475" s="2">
        <f t="shared" si="249"/>
        <v>85.59</v>
      </c>
      <c r="J1475">
        <f t="shared" ref="J1475:J1538" si="254">C1474</f>
        <v>0</v>
      </c>
      <c r="K1475" s="2">
        <f t="shared" si="245"/>
        <v>0</v>
      </c>
      <c r="L1475" s="2">
        <f t="shared" si="250"/>
        <v>0</v>
      </c>
      <c r="M1475" s="2">
        <f t="shared" si="251"/>
        <v>1</v>
      </c>
      <c r="N1475">
        <f t="shared" si="252"/>
        <v>1.1962281892962339</v>
      </c>
    </row>
    <row r="1476" spans="1:14" x14ac:dyDescent="0.3">
      <c r="A1476" s="1">
        <v>40834</v>
      </c>
      <c r="B1476">
        <v>88.53</v>
      </c>
      <c r="D1476">
        <f t="shared" si="253"/>
        <v>2</v>
      </c>
      <c r="E1476" s="1">
        <f t="shared" si="244"/>
        <v>40827</v>
      </c>
      <c r="F1476" s="1">
        <f t="shared" si="246"/>
        <v>40826</v>
      </c>
      <c r="G1476" s="1">
        <f t="shared" si="247"/>
        <v>40825</v>
      </c>
      <c r="H1476" s="1">
        <f t="shared" si="248"/>
        <v>40824</v>
      </c>
      <c r="I1476" s="2">
        <f t="shared" si="249"/>
        <v>86.01</v>
      </c>
      <c r="J1476">
        <f t="shared" si="254"/>
        <v>0</v>
      </c>
      <c r="K1476" s="2">
        <f t="shared" si="245"/>
        <v>0</v>
      </c>
      <c r="L1476" s="2">
        <f t="shared" si="250"/>
        <v>0</v>
      </c>
      <c r="M1476" s="2">
        <f t="shared" si="251"/>
        <v>1</v>
      </c>
      <c r="N1476">
        <f t="shared" si="252"/>
        <v>2.8877909059569431</v>
      </c>
    </row>
    <row r="1477" spans="1:14" x14ac:dyDescent="0.3">
      <c r="A1477" s="1">
        <v>40835</v>
      </c>
      <c r="B1477">
        <v>86.29</v>
      </c>
      <c r="D1477">
        <f t="shared" si="253"/>
        <v>3</v>
      </c>
      <c r="E1477" s="1">
        <f t="shared" si="244"/>
        <v>40828</v>
      </c>
      <c r="F1477" s="1">
        <f t="shared" si="246"/>
        <v>40827</v>
      </c>
      <c r="G1477" s="1">
        <f t="shared" si="247"/>
        <v>40826</v>
      </c>
      <c r="H1477" s="1">
        <f t="shared" si="248"/>
        <v>40825</v>
      </c>
      <c r="I1477" s="2">
        <f t="shared" si="249"/>
        <v>85.78</v>
      </c>
      <c r="J1477">
        <f t="shared" si="254"/>
        <v>0</v>
      </c>
      <c r="K1477" s="2">
        <f t="shared" si="245"/>
        <v>0</v>
      </c>
      <c r="L1477" s="2">
        <f t="shared" si="250"/>
        <v>0</v>
      </c>
      <c r="M1477" s="2">
        <f t="shared" si="251"/>
        <v>1</v>
      </c>
      <c r="N1477">
        <f t="shared" si="252"/>
        <v>0.59278374314817062</v>
      </c>
    </row>
    <row r="1478" spans="1:14" x14ac:dyDescent="0.3">
      <c r="A1478" s="1">
        <v>40836</v>
      </c>
      <c r="B1478">
        <v>86.07</v>
      </c>
      <c r="D1478">
        <f t="shared" si="253"/>
        <v>4</v>
      </c>
      <c r="E1478" s="1">
        <f t="shared" si="244"/>
        <v>40829</v>
      </c>
      <c r="F1478" s="1">
        <f t="shared" si="246"/>
        <v>40828</v>
      </c>
      <c r="G1478" s="1">
        <f t="shared" si="247"/>
        <v>40827</v>
      </c>
      <c r="H1478" s="1">
        <f t="shared" si="248"/>
        <v>40826</v>
      </c>
      <c r="I1478" s="2">
        <f t="shared" si="249"/>
        <v>84.45</v>
      </c>
      <c r="J1478">
        <f t="shared" si="254"/>
        <v>0</v>
      </c>
      <c r="K1478" s="2">
        <f t="shared" si="245"/>
        <v>0</v>
      </c>
      <c r="L1478" s="2">
        <f t="shared" si="250"/>
        <v>0</v>
      </c>
      <c r="M1478" s="2">
        <f t="shared" si="251"/>
        <v>1</v>
      </c>
      <c r="N1478">
        <f t="shared" si="252"/>
        <v>1.9001275407573963</v>
      </c>
    </row>
    <row r="1479" spans="1:14" x14ac:dyDescent="0.3">
      <c r="A1479" s="1">
        <v>40837</v>
      </c>
      <c r="B1479">
        <v>87.4</v>
      </c>
      <c r="D1479">
        <f t="shared" si="253"/>
        <v>5</v>
      </c>
      <c r="E1479" s="1">
        <f t="shared" ref="E1479:E1542" si="255">A1479-7</f>
        <v>40830</v>
      </c>
      <c r="F1479" s="1">
        <f t="shared" si="246"/>
        <v>40829</v>
      </c>
      <c r="G1479" s="1">
        <f t="shared" si="247"/>
        <v>40828</v>
      </c>
      <c r="H1479" s="1">
        <f t="shared" si="248"/>
        <v>40827</v>
      </c>
      <c r="I1479" s="2">
        <f t="shared" si="249"/>
        <v>87</v>
      </c>
      <c r="J1479">
        <f t="shared" si="254"/>
        <v>0</v>
      </c>
      <c r="K1479" s="2">
        <f t="shared" ref="K1479:K1542" si="256">SUMIFS($J$2:$J$3507,$A$2:$A$3507,"&gt;"&amp;E1479,$A$2:$A$3507,"&lt;="&amp;A1479)</f>
        <v>0</v>
      </c>
      <c r="L1479" s="2">
        <f t="shared" si="250"/>
        <v>0</v>
      </c>
      <c r="M1479" s="2">
        <f t="shared" si="251"/>
        <v>1</v>
      </c>
      <c r="N1479">
        <f t="shared" si="252"/>
        <v>0.45871640069061403</v>
      </c>
    </row>
    <row r="1480" spans="1:14" x14ac:dyDescent="0.3">
      <c r="A1480" s="1">
        <v>40840</v>
      </c>
      <c r="B1480">
        <v>91.27</v>
      </c>
      <c r="D1480">
        <f t="shared" si="253"/>
        <v>1</v>
      </c>
      <c r="E1480" s="1">
        <f t="shared" si="255"/>
        <v>40833</v>
      </c>
      <c r="F1480" s="1">
        <f t="shared" ref="F1480:F1543" si="257">E1480-1</f>
        <v>40832</v>
      </c>
      <c r="G1480" s="1">
        <f t="shared" ref="G1480:G1543" si="258">E1480-2</f>
        <v>40831</v>
      </c>
      <c r="H1480" s="1">
        <f t="shared" ref="H1480:H1543" si="259">E1480-3</f>
        <v>40830</v>
      </c>
      <c r="I1480" s="2">
        <f t="shared" ref="I1480:I1543" si="260">IF(SUMIFS($B$2:$B$3507,$A$2:$A$3507,"="&amp;E1480)=0,IF(SUMIFS($B$2:$B$3507,$A$2:$A$3507,"="&amp;F1480)=0,IF(SUMIFS($B$2:$B$3507,$A$2:$A$3507,"="&amp;G1480)=0,SUMIFS($B$2:$B$3507,$A$2:$A$3507,"="&amp;H1480),SUMIFS($B$2:$B$3507,$A$2:$A$3507,"="&amp;G1480)),SUMIFS($B$2:$B$3507,$A$2:$A$3507,"="&amp;F1480)),SUMIFS($B$2:$B$3507,$A$2:$A$3507,"="&amp;E1480))</f>
        <v>86.62</v>
      </c>
      <c r="J1480">
        <f t="shared" si="254"/>
        <v>0</v>
      </c>
      <c r="K1480" s="2">
        <f t="shared" si="256"/>
        <v>0</v>
      </c>
      <c r="L1480" s="2">
        <f t="shared" ref="L1480:L1543" si="261">IF(K1480&lt;&gt;0,LOOKUP(K1480,C1474:C1480,B1474:B1480),0)</f>
        <v>0</v>
      </c>
      <c r="M1480" s="2">
        <f t="shared" si="251"/>
        <v>1</v>
      </c>
      <c r="N1480">
        <f t="shared" si="252"/>
        <v>5.2291410742305136</v>
      </c>
    </row>
    <row r="1481" spans="1:14" x14ac:dyDescent="0.3">
      <c r="A1481" s="1">
        <v>40841</v>
      </c>
      <c r="B1481">
        <v>93.17</v>
      </c>
      <c r="D1481">
        <f t="shared" si="253"/>
        <v>2</v>
      </c>
      <c r="E1481" s="1">
        <f t="shared" si="255"/>
        <v>40834</v>
      </c>
      <c r="F1481" s="1">
        <f t="shared" si="257"/>
        <v>40833</v>
      </c>
      <c r="G1481" s="1">
        <f t="shared" si="258"/>
        <v>40832</v>
      </c>
      <c r="H1481" s="1">
        <f t="shared" si="259"/>
        <v>40831</v>
      </c>
      <c r="I1481" s="2">
        <f t="shared" si="260"/>
        <v>88.53</v>
      </c>
      <c r="J1481">
        <f t="shared" si="254"/>
        <v>0</v>
      </c>
      <c r="K1481" s="2">
        <f t="shared" si="256"/>
        <v>0</v>
      </c>
      <c r="L1481" s="2">
        <f t="shared" si="261"/>
        <v>0</v>
      </c>
      <c r="M1481" s="2">
        <f t="shared" ref="M1481:M1544" si="262">IF(K1481&lt;&gt;0,L1481/K1481,1)</f>
        <v>1</v>
      </c>
      <c r="N1481">
        <f t="shared" ref="N1481:N1544" si="263">LN(B1481*M1481/I1481)*100</f>
        <v>5.1084303839375913</v>
      </c>
    </row>
    <row r="1482" spans="1:14" x14ac:dyDescent="0.3">
      <c r="A1482" s="1">
        <v>40842</v>
      </c>
      <c r="B1482">
        <v>90.2</v>
      </c>
      <c r="D1482">
        <f t="shared" si="253"/>
        <v>3</v>
      </c>
      <c r="E1482" s="1">
        <f t="shared" si="255"/>
        <v>40835</v>
      </c>
      <c r="F1482" s="1">
        <f t="shared" si="257"/>
        <v>40834</v>
      </c>
      <c r="G1482" s="1">
        <f t="shared" si="258"/>
        <v>40833</v>
      </c>
      <c r="H1482" s="1">
        <f t="shared" si="259"/>
        <v>40832</v>
      </c>
      <c r="I1482" s="2">
        <f t="shared" si="260"/>
        <v>86.29</v>
      </c>
      <c r="J1482">
        <f t="shared" si="254"/>
        <v>0</v>
      </c>
      <c r="K1482" s="2">
        <f t="shared" si="256"/>
        <v>0</v>
      </c>
      <c r="L1482" s="2">
        <f t="shared" si="261"/>
        <v>0</v>
      </c>
      <c r="M1482" s="2">
        <f t="shared" si="262"/>
        <v>1</v>
      </c>
      <c r="N1482">
        <f t="shared" si="263"/>
        <v>4.4315710548361888</v>
      </c>
    </row>
    <row r="1483" spans="1:14" x14ac:dyDescent="0.3">
      <c r="A1483" s="1">
        <v>40843</v>
      </c>
      <c r="B1483">
        <v>93.96</v>
      </c>
      <c r="D1483">
        <f t="shared" si="253"/>
        <v>4</v>
      </c>
      <c r="E1483" s="1">
        <f t="shared" si="255"/>
        <v>40836</v>
      </c>
      <c r="F1483" s="1">
        <f t="shared" si="257"/>
        <v>40835</v>
      </c>
      <c r="G1483" s="1">
        <f t="shared" si="258"/>
        <v>40834</v>
      </c>
      <c r="H1483" s="1">
        <f t="shared" si="259"/>
        <v>40833</v>
      </c>
      <c r="I1483" s="2">
        <f t="shared" si="260"/>
        <v>86.07</v>
      </c>
      <c r="J1483">
        <f t="shared" si="254"/>
        <v>0</v>
      </c>
      <c r="K1483" s="2">
        <f t="shared" si="256"/>
        <v>0</v>
      </c>
      <c r="L1483" s="2">
        <f t="shared" si="261"/>
        <v>0</v>
      </c>
      <c r="M1483" s="2">
        <f t="shared" si="262"/>
        <v>1</v>
      </c>
      <c r="N1483">
        <f t="shared" si="263"/>
        <v>8.7708241129328872</v>
      </c>
    </row>
    <row r="1484" spans="1:14" x14ac:dyDescent="0.3">
      <c r="A1484" s="1">
        <v>40844</v>
      </c>
      <c r="B1484">
        <v>93.32</v>
      </c>
      <c r="D1484">
        <f t="shared" si="253"/>
        <v>5</v>
      </c>
      <c r="E1484" s="1">
        <f t="shared" si="255"/>
        <v>40837</v>
      </c>
      <c r="F1484" s="1">
        <f t="shared" si="257"/>
        <v>40836</v>
      </c>
      <c r="G1484" s="1">
        <f t="shared" si="258"/>
        <v>40835</v>
      </c>
      <c r="H1484" s="1">
        <f t="shared" si="259"/>
        <v>40834</v>
      </c>
      <c r="I1484" s="2">
        <f t="shared" si="260"/>
        <v>87.4</v>
      </c>
      <c r="J1484">
        <f t="shared" si="254"/>
        <v>0</v>
      </c>
      <c r="K1484" s="2">
        <f t="shared" si="256"/>
        <v>0</v>
      </c>
      <c r="L1484" s="2">
        <f t="shared" si="261"/>
        <v>0</v>
      </c>
      <c r="M1484" s="2">
        <f t="shared" si="262"/>
        <v>1</v>
      </c>
      <c r="N1484">
        <f t="shared" si="263"/>
        <v>6.5539164491739408</v>
      </c>
    </row>
    <row r="1485" spans="1:14" x14ac:dyDescent="0.3">
      <c r="A1485" s="1">
        <v>40847</v>
      </c>
      <c r="B1485">
        <v>93.19</v>
      </c>
      <c r="D1485">
        <f t="shared" si="253"/>
        <v>1</v>
      </c>
      <c r="E1485" s="1">
        <f t="shared" si="255"/>
        <v>40840</v>
      </c>
      <c r="F1485" s="1">
        <f t="shared" si="257"/>
        <v>40839</v>
      </c>
      <c r="G1485" s="1">
        <f t="shared" si="258"/>
        <v>40838</v>
      </c>
      <c r="H1485" s="1">
        <f t="shared" si="259"/>
        <v>40837</v>
      </c>
      <c r="I1485" s="2">
        <f t="shared" si="260"/>
        <v>91.27</v>
      </c>
      <c r="J1485">
        <f t="shared" si="254"/>
        <v>0</v>
      </c>
      <c r="K1485" s="2">
        <f t="shared" si="256"/>
        <v>0</v>
      </c>
      <c r="L1485" s="2">
        <f t="shared" si="261"/>
        <v>0</v>
      </c>
      <c r="M1485" s="2">
        <f t="shared" si="262"/>
        <v>1</v>
      </c>
      <c r="N1485">
        <f t="shared" si="263"/>
        <v>2.0818273268778178</v>
      </c>
    </row>
    <row r="1486" spans="1:14" x14ac:dyDescent="0.3">
      <c r="A1486" s="1">
        <v>40848</v>
      </c>
      <c r="B1486">
        <v>92.19</v>
      </c>
      <c r="D1486">
        <f t="shared" si="253"/>
        <v>2</v>
      </c>
      <c r="E1486" s="1">
        <f t="shared" si="255"/>
        <v>40841</v>
      </c>
      <c r="F1486" s="1">
        <f t="shared" si="257"/>
        <v>40840</v>
      </c>
      <c r="G1486" s="1">
        <f t="shared" si="258"/>
        <v>40839</v>
      </c>
      <c r="H1486" s="1">
        <f t="shared" si="259"/>
        <v>40838</v>
      </c>
      <c r="I1486" s="2">
        <f t="shared" si="260"/>
        <v>93.17</v>
      </c>
      <c r="J1486">
        <f t="shared" si="254"/>
        <v>0</v>
      </c>
      <c r="K1486" s="2">
        <f t="shared" si="256"/>
        <v>0</v>
      </c>
      <c r="L1486" s="2">
        <f t="shared" si="261"/>
        <v>0</v>
      </c>
      <c r="M1486" s="2">
        <f t="shared" si="262"/>
        <v>1</v>
      </c>
      <c r="N1486">
        <f t="shared" si="263"/>
        <v>-1.0574116651830596</v>
      </c>
    </row>
    <row r="1487" spans="1:14" x14ac:dyDescent="0.3">
      <c r="A1487" s="1">
        <v>40849</v>
      </c>
      <c r="B1487">
        <v>92.51</v>
      </c>
      <c r="D1487">
        <f t="shared" si="253"/>
        <v>3</v>
      </c>
      <c r="E1487" s="1">
        <f t="shared" si="255"/>
        <v>40842</v>
      </c>
      <c r="F1487" s="1">
        <f t="shared" si="257"/>
        <v>40841</v>
      </c>
      <c r="G1487" s="1">
        <f t="shared" si="258"/>
        <v>40840</v>
      </c>
      <c r="H1487" s="1">
        <f t="shared" si="259"/>
        <v>40839</v>
      </c>
      <c r="I1487" s="2">
        <f t="shared" si="260"/>
        <v>90.2</v>
      </c>
      <c r="J1487">
        <f t="shared" si="254"/>
        <v>0</v>
      </c>
      <c r="K1487" s="2">
        <f t="shared" si="256"/>
        <v>0</v>
      </c>
      <c r="L1487" s="2">
        <f t="shared" si="261"/>
        <v>0</v>
      </c>
      <c r="M1487" s="2">
        <f t="shared" si="262"/>
        <v>1</v>
      </c>
      <c r="N1487">
        <f t="shared" si="263"/>
        <v>2.5287319714649281</v>
      </c>
    </row>
    <row r="1488" spans="1:14" x14ac:dyDescent="0.3">
      <c r="A1488" s="1">
        <v>40850</v>
      </c>
      <c r="B1488">
        <v>94.07</v>
      </c>
      <c r="D1488">
        <f t="shared" si="253"/>
        <v>4</v>
      </c>
      <c r="E1488" s="1">
        <f t="shared" si="255"/>
        <v>40843</v>
      </c>
      <c r="F1488" s="1">
        <f t="shared" si="257"/>
        <v>40842</v>
      </c>
      <c r="G1488" s="1">
        <f t="shared" si="258"/>
        <v>40841</v>
      </c>
      <c r="H1488" s="1">
        <f t="shared" si="259"/>
        <v>40840</v>
      </c>
      <c r="I1488" s="2">
        <f t="shared" si="260"/>
        <v>93.96</v>
      </c>
      <c r="J1488">
        <f t="shared" si="254"/>
        <v>0</v>
      </c>
      <c r="K1488" s="2">
        <f t="shared" si="256"/>
        <v>0</v>
      </c>
      <c r="L1488" s="2">
        <f t="shared" si="261"/>
        <v>0</v>
      </c>
      <c r="M1488" s="2">
        <f t="shared" si="262"/>
        <v>1</v>
      </c>
      <c r="N1488">
        <f t="shared" si="263"/>
        <v>0.11700261931480226</v>
      </c>
    </row>
    <row r="1489" spans="1:14" x14ac:dyDescent="0.3">
      <c r="A1489" s="1">
        <v>40851</v>
      </c>
      <c r="B1489">
        <v>94.26</v>
      </c>
      <c r="D1489">
        <f t="shared" si="253"/>
        <v>5</v>
      </c>
      <c r="E1489" s="1">
        <f t="shared" si="255"/>
        <v>40844</v>
      </c>
      <c r="F1489" s="1">
        <f t="shared" si="257"/>
        <v>40843</v>
      </c>
      <c r="G1489" s="1">
        <f t="shared" si="258"/>
        <v>40842</v>
      </c>
      <c r="H1489" s="1">
        <f t="shared" si="259"/>
        <v>40841</v>
      </c>
      <c r="I1489" s="2">
        <f t="shared" si="260"/>
        <v>93.32</v>
      </c>
      <c r="J1489">
        <f t="shared" si="254"/>
        <v>0</v>
      </c>
      <c r="K1489" s="2">
        <f t="shared" si="256"/>
        <v>0</v>
      </c>
      <c r="L1489" s="2">
        <f t="shared" si="261"/>
        <v>0</v>
      </c>
      <c r="M1489" s="2">
        <f t="shared" si="262"/>
        <v>1</v>
      </c>
      <c r="N1489">
        <f t="shared" si="263"/>
        <v>1.0022474342355758</v>
      </c>
    </row>
    <row r="1490" spans="1:14" x14ac:dyDescent="0.3">
      <c r="A1490" s="1">
        <v>40854</v>
      </c>
      <c r="B1490">
        <v>95.52</v>
      </c>
      <c r="D1490">
        <f t="shared" si="253"/>
        <v>1</v>
      </c>
      <c r="E1490" s="1">
        <f t="shared" si="255"/>
        <v>40847</v>
      </c>
      <c r="F1490" s="1">
        <f t="shared" si="257"/>
        <v>40846</v>
      </c>
      <c r="G1490" s="1">
        <f t="shared" si="258"/>
        <v>40845</v>
      </c>
      <c r="H1490" s="1">
        <f t="shared" si="259"/>
        <v>40844</v>
      </c>
      <c r="I1490" s="2">
        <f t="shared" si="260"/>
        <v>93.19</v>
      </c>
      <c r="J1490">
        <f t="shared" si="254"/>
        <v>0</v>
      </c>
      <c r="K1490" s="2">
        <f t="shared" si="256"/>
        <v>0</v>
      </c>
      <c r="L1490" s="2">
        <f t="shared" si="261"/>
        <v>0</v>
      </c>
      <c r="M1490" s="2">
        <f t="shared" si="262"/>
        <v>1</v>
      </c>
      <c r="N1490">
        <f t="shared" si="263"/>
        <v>2.4695229846727873</v>
      </c>
    </row>
    <row r="1491" spans="1:14" x14ac:dyDescent="0.3">
      <c r="A1491" s="1">
        <v>40855</v>
      </c>
      <c r="B1491">
        <v>96.8</v>
      </c>
      <c r="D1491">
        <f t="shared" si="253"/>
        <v>2</v>
      </c>
      <c r="E1491" s="1">
        <f t="shared" si="255"/>
        <v>40848</v>
      </c>
      <c r="F1491" s="1">
        <f t="shared" si="257"/>
        <v>40847</v>
      </c>
      <c r="G1491" s="1">
        <f t="shared" si="258"/>
        <v>40846</v>
      </c>
      <c r="H1491" s="1">
        <f t="shared" si="259"/>
        <v>40845</v>
      </c>
      <c r="I1491" s="2">
        <f t="shared" si="260"/>
        <v>92.19</v>
      </c>
      <c r="J1491">
        <f t="shared" si="254"/>
        <v>0</v>
      </c>
      <c r="K1491" s="2">
        <f t="shared" si="256"/>
        <v>0</v>
      </c>
      <c r="L1491" s="2">
        <f t="shared" si="261"/>
        <v>0</v>
      </c>
      <c r="M1491" s="2">
        <f t="shared" si="262"/>
        <v>1</v>
      </c>
      <c r="N1491">
        <f t="shared" si="263"/>
        <v>4.8795329472028302</v>
      </c>
    </row>
    <row r="1492" spans="1:14" x14ac:dyDescent="0.3">
      <c r="A1492" s="1">
        <v>40856</v>
      </c>
      <c r="B1492">
        <v>95.74</v>
      </c>
      <c r="C1492">
        <v>95.64</v>
      </c>
      <c r="D1492">
        <f t="shared" si="253"/>
        <v>3</v>
      </c>
      <c r="E1492" s="1">
        <f t="shared" si="255"/>
        <v>40849</v>
      </c>
      <c r="F1492" s="1">
        <f t="shared" si="257"/>
        <v>40848</v>
      </c>
      <c r="G1492" s="1">
        <f t="shared" si="258"/>
        <v>40847</v>
      </c>
      <c r="H1492" s="1">
        <f t="shared" si="259"/>
        <v>40846</v>
      </c>
      <c r="I1492" s="2">
        <f t="shared" si="260"/>
        <v>92.51</v>
      </c>
      <c r="J1492">
        <f t="shared" si="254"/>
        <v>0</v>
      </c>
      <c r="K1492" s="2">
        <f t="shared" si="256"/>
        <v>0</v>
      </c>
      <c r="L1492" s="2">
        <f t="shared" si="261"/>
        <v>0</v>
      </c>
      <c r="M1492" s="2">
        <f t="shared" si="262"/>
        <v>1</v>
      </c>
      <c r="N1492">
        <f t="shared" si="263"/>
        <v>3.4319437181135588</v>
      </c>
    </row>
    <row r="1493" spans="1:14" x14ac:dyDescent="0.3">
      <c r="A1493" s="1">
        <v>40857</v>
      </c>
      <c r="B1493">
        <v>97.68</v>
      </c>
      <c r="D1493">
        <f t="shared" si="253"/>
        <v>4</v>
      </c>
      <c r="E1493" s="1">
        <f t="shared" si="255"/>
        <v>40850</v>
      </c>
      <c r="F1493" s="1">
        <f t="shared" si="257"/>
        <v>40849</v>
      </c>
      <c r="G1493" s="1">
        <f t="shared" si="258"/>
        <v>40848</v>
      </c>
      <c r="H1493" s="1">
        <f t="shared" si="259"/>
        <v>40847</v>
      </c>
      <c r="I1493" s="2">
        <f t="shared" si="260"/>
        <v>94.07</v>
      </c>
      <c r="J1493">
        <f t="shared" si="254"/>
        <v>95.64</v>
      </c>
      <c r="K1493" s="2">
        <f t="shared" si="256"/>
        <v>95.64</v>
      </c>
      <c r="L1493" s="2">
        <f t="shared" si="261"/>
        <v>95.74</v>
      </c>
      <c r="M1493" s="2">
        <f t="shared" si="262"/>
        <v>1.0010455876202424</v>
      </c>
      <c r="N1493">
        <f t="shared" si="263"/>
        <v>3.8702685192828032</v>
      </c>
    </row>
    <row r="1494" spans="1:14" x14ac:dyDescent="0.3">
      <c r="A1494" s="1">
        <v>40858</v>
      </c>
      <c r="B1494">
        <v>98.89</v>
      </c>
      <c r="D1494">
        <f t="shared" si="253"/>
        <v>5</v>
      </c>
      <c r="E1494" s="1">
        <f t="shared" si="255"/>
        <v>40851</v>
      </c>
      <c r="F1494" s="1">
        <f t="shared" si="257"/>
        <v>40850</v>
      </c>
      <c r="G1494" s="1">
        <f t="shared" si="258"/>
        <v>40849</v>
      </c>
      <c r="H1494" s="1">
        <f t="shared" si="259"/>
        <v>40848</v>
      </c>
      <c r="I1494" s="2">
        <f t="shared" si="260"/>
        <v>94.26</v>
      </c>
      <c r="J1494">
        <f t="shared" si="254"/>
        <v>0</v>
      </c>
      <c r="K1494" s="2">
        <f t="shared" si="256"/>
        <v>95.64</v>
      </c>
      <c r="L1494" s="2">
        <f t="shared" si="261"/>
        <v>95.74</v>
      </c>
      <c r="M1494" s="2">
        <f t="shared" si="262"/>
        <v>1.0010455876202424</v>
      </c>
      <c r="N1494">
        <f t="shared" si="263"/>
        <v>4.899624116055346</v>
      </c>
    </row>
    <row r="1495" spans="1:14" x14ac:dyDescent="0.3">
      <c r="A1495" s="1">
        <v>40861</v>
      </c>
      <c r="B1495">
        <v>98.22</v>
      </c>
      <c r="D1495">
        <f t="shared" si="253"/>
        <v>1</v>
      </c>
      <c r="E1495" s="1">
        <f t="shared" si="255"/>
        <v>40854</v>
      </c>
      <c r="F1495" s="1">
        <f t="shared" si="257"/>
        <v>40853</v>
      </c>
      <c r="G1495" s="1">
        <f t="shared" si="258"/>
        <v>40852</v>
      </c>
      <c r="H1495" s="1">
        <f t="shared" si="259"/>
        <v>40851</v>
      </c>
      <c r="I1495" s="2">
        <f t="shared" si="260"/>
        <v>95.52</v>
      </c>
      <c r="J1495">
        <f t="shared" si="254"/>
        <v>0</v>
      </c>
      <c r="K1495" s="2">
        <f t="shared" si="256"/>
        <v>95.64</v>
      </c>
      <c r="L1495" s="2">
        <f t="shared" si="261"/>
        <v>95.74</v>
      </c>
      <c r="M1495" s="2">
        <f t="shared" si="262"/>
        <v>1.0010455876202424</v>
      </c>
      <c r="N1495">
        <f t="shared" si="263"/>
        <v>2.8919252341045518</v>
      </c>
    </row>
    <row r="1496" spans="1:14" x14ac:dyDescent="0.3">
      <c r="A1496" s="1">
        <v>40862</v>
      </c>
      <c r="B1496">
        <v>99.43</v>
      </c>
      <c r="D1496">
        <f t="shared" si="253"/>
        <v>2</v>
      </c>
      <c r="E1496" s="1">
        <f t="shared" si="255"/>
        <v>40855</v>
      </c>
      <c r="F1496" s="1">
        <f t="shared" si="257"/>
        <v>40854</v>
      </c>
      <c r="G1496" s="1">
        <f t="shared" si="258"/>
        <v>40853</v>
      </c>
      <c r="H1496" s="1">
        <f t="shared" si="259"/>
        <v>40852</v>
      </c>
      <c r="I1496" s="2">
        <f t="shared" si="260"/>
        <v>96.8</v>
      </c>
      <c r="J1496">
        <f t="shared" si="254"/>
        <v>0</v>
      </c>
      <c r="K1496" s="2">
        <f t="shared" si="256"/>
        <v>95.64</v>
      </c>
      <c r="L1496" s="2">
        <f t="shared" si="261"/>
        <v>95.74</v>
      </c>
      <c r="M1496" s="2">
        <f t="shared" si="262"/>
        <v>1.0010455876202424</v>
      </c>
      <c r="N1496">
        <f t="shared" si="263"/>
        <v>2.785192608368996</v>
      </c>
    </row>
    <row r="1497" spans="1:14" x14ac:dyDescent="0.3">
      <c r="A1497" s="1">
        <v>40863</v>
      </c>
      <c r="B1497">
        <v>102.6</v>
      </c>
      <c r="D1497">
        <f t="shared" si="253"/>
        <v>3</v>
      </c>
      <c r="E1497" s="1">
        <f t="shared" si="255"/>
        <v>40856</v>
      </c>
      <c r="F1497" s="1">
        <f t="shared" si="257"/>
        <v>40855</v>
      </c>
      <c r="G1497" s="1">
        <f t="shared" si="258"/>
        <v>40854</v>
      </c>
      <c r="H1497" s="1">
        <f t="shared" si="259"/>
        <v>40853</v>
      </c>
      <c r="I1497" s="2">
        <f t="shared" si="260"/>
        <v>95.74</v>
      </c>
      <c r="J1497">
        <f t="shared" si="254"/>
        <v>0</v>
      </c>
      <c r="K1497" s="2">
        <f t="shared" si="256"/>
        <v>95.64</v>
      </c>
      <c r="L1497" s="2">
        <f t="shared" si="261"/>
        <v>95.74</v>
      </c>
      <c r="M1497" s="2">
        <f t="shared" si="262"/>
        <v>1.0010455876202424</v>
      </c>
      <c r="N1497">
        <f t="shared" si="263"/>
        <v>7.0246790146545006</v>
      </c>
    </row>
    <row r="1498" spans="1:14" x14ac:dyDescent="0.3">
      <c r="A1498" s="1">
        <v>40864</v>
      </c>
      <c r="B1498">
        <v>98.93</v>
      </c>
      <c r="D1498">
        <f t="shared" si="253"/>
        <v>4</v>
      </c>
      <c r="E1498" s="1">
        <f t="shared" si="255"/>
        <v>40857</v>
      </c>
      <c r="F1498" s="1">
        <f t="shared" si="257"/>
        <v>40856</v>
      </c>
      <c r="G1498" s="1">
        <f t="shared" si="258"/>
        <v>40855</v>
      </c>
      <c r="H1498" s="1">
        <f t="shared" si="259"/>
        <v>40854</v>
      </c>
      <c r="I1498" s="2">
        <f t="shared" si="260"/>
        <v>97.68</v>
      </c>
      <c r="J1498">
        <f t="shared" si="254"/>
        <v>0</v>
      </c>
      <c r="K1498" s="2">
        <f t="shared" si="256"/>
        <v>0</v>
      </c>
      <c r="L1498" s="2">
        <f t="shared" si="261"/>
        <v>0</v>
      </c>
      <c r="M1498" s="2">
        <f t="shared" si="262"/>
        <v>1</v>
      </c>
      <c r="N1498">
        <f t="shared" si="263"/>
        <v>1.2715699532681981</v>
      </c>
    </row>
    <row r="1499" spans="1:14" x14ac:dyDescent="0.3">
      <c r="A1499" s="1">
        <v>40865</v>
      </c>
      <c r="B1499">
        <v>97.67</v>
      </c>
      <c r="D1499">
        <f t="shared" si="253"/>
        <v>5</v>
      </c>
      <c r="E1499" s="1">
        <f t="shared" si="255"/>
        <v>40858</v>
      </c>
      <c r="F1499" s="1">
        <f t="shared" si="257"/>
        <v>40857</v>
      </c>
      <c r="G1499" s="1">
        <f t="shared" si="258"/>
        <v>40856</v>
      </c>
      <c r="H1499" s="1">
        <f t="shared" si="259"/>
        <v>40855</v>
      </c>
      <c r="I1499" s="2">
        <f t="shared" si="260"/>
        <v>98.89</v>
      </c>
      <c r="J1499">
        <f t="shared" si="254"/>
        <v>0</v>
      </c>
      <c r="K1499" s="2">
        <f t="shared" si="256"/>
        <v>0</v>
      </c>
      <c r="L1499" s="2">
        <f t="shared" si="261"/>
        <v>0</v>
      </c>
      <c r="M1499" s="2">
        <f t="shared" si="262"/>
        <v>1</v>
      </c>
      <c r="N1499">
        <f t="shared" si="263"/>
        <v>-1.2413671822513719</v>
      </c>
    </row>
    <row r="1500" spans="1:14" x14ac:dyDescent="0.3">
      <c r="A1500" s="1">
        <v>40868</v>
      </c>
      <c r="B1500">
        <v>96.92</v>
      </c>
      <c r="D1500">
        <f t="shared" si="253"/>
        <v>1</v>
      </c>
      <c r="E1500" s="1">
        <f t="shared" si="255"/>
        <v>40861</v>
      </c>
      <c r="F1500" s="1">
        <f t="shared" si="257"/>
        <v>40860</v>
      </c>
      <c r="G1500" s="1">
        <f t="shared" si="258"/>
        <v>40859</v>
      </c>
      <c r="H1500" s="1">
        <f t="shared" si="259"/>
        <v>40858</v>
      </c>
      <c r="I1500" s="2">
        <f t="shared" si="260"/>
        <v>98.22</v>
      </c>
      <c r="J1500">
        <f t="shared" si="254"/>
        <v>0</v>
      </c>
      <c r="K1500" s="2">
        <f t="shared" si="256"/>
        <v>0</v>
      </c>
      <c r="L1500" s="2">
        <f t="shared" si="261"/>
        <v>0</v>
      </c>
      <c r="M1500" s="2">
        <f t="shared" si="262"/>
        <v>1</v>
      </c>
      <c r="N1500">
        <f t="shared" si="263"/>
        <v>-1.3323964662773491</v>
      </c>
    </row>
    <row r="1501" spans="1:14" x14ac:dyDescent="0.3">
      <c r="A1501" s="1">
        <v>40869</v>
      </c>
      <c r="B1501">
        <v>98.01</v>
      </c>
      <c r="D1501">
        <f t="shared" si="253"/>
        <v>2</v>
      </c>
      <c r="E1501" s="1">
        <f t="shared" si="255"/>
        <v>40862</v>
      </c>
      <c r="F1501" s="1">
        <f t="shared" si="257"/>
        <v>40861</v>
      </c>
      <c r="G1501" s="1">
        <f t="shared" si="258"/>
        <v>40860</v>
      </c>
      <c r="H1501" s="1">
        <f t="shared" si="259"/>
        <v>40859</v>
      </c>
      <c r="I1501" s="2">
        <f t="shared" si="260"/>
        <v>99.43</v>
      </c>
      <c r="J1501">
        <f t="shared" si="254"/>
        <v>0</v>
      </c>
      <c r="K1501" s="2">
        <f t="shared" si="256"/>
        <v>0</v>
      </c>
      <c r="L1501" s="2">
        <f t="shared" si="261"/>
        <v>0</v>
      </c>
      <c r="M1501" s="2">
        <f t="shared" si="262"/>
        <v>1</v>
      </c>
      <c r="N1501">
        <f t="shared" si="263"/>
        <v>-1.4384364710893756</v>
      </c>
    </row>
    <row r="1502" spans="1:14" x14ac:dyDescent="0.3">
      <c r="A1502" s="1">
        <v>40870</v>
      </c>
      <c r="B1502">
        <v>96.17</v>
      </c>
      <c r="D1502">
        <f t="shared" si="253"/>
        <v>3</v>
      </c>
      <c r="E1502" s="1">
        <f t="shared" si="255"/>
        <v>40863</v>
      </c>
      <c r="F1502" s="1">
        <f t="shared" si="257"/>
        <v>40862</v>
      </c>
      <c r="G1502" s="1">
        <f t="shared" si="258"/>
        <v>40861</v>
      </c>
      <c r="H1502" s="1">
        <f t="shared" si="259"/>
        <v>40860</v>
      </c>
      <c r="I1502" s="2">
        <f t="shared" si="260"/>
        <v>102.6</v>
      </c>
      <c r="J1502">
        <f t="shared" si="254"/>
        <v>0</v>
      </c>
      <c r="K1502" s="2">
        <f t="shared" si="256"/>
        <v>0</v>
      </c>
      <c r="L1502" s="2">
        <f t="shared" si="261"/>
        <v>0</v>
      </c>
      <c r="M1502" s="2">
        <f t="shared" si="262"/>
        <v>1</v>
      </c>
      <c r="N1502">
        <f t="shared" si="263"/>
        <v>-6.4720474012278704</v>
      </c>
    </row>
    <row r="1503" spans="1:14" x14ac:dyDescent="0.3">
      <c r="A1503" s="1">
        <v>40872</v>
      </c>
      <c r="B1503">
        <v>96.77</v>
      </c>
      <c r="D1503">
        <f t="shared" si="253"/>
        <v>5</v>
      </c>
      <c r="E1503" s="1">
        <f t="shared" si="255"/>
        <v>40865</v>
      </c>
      <c r="F1503" s="1">
        <f t="shared" si="257"/>
        <v>40864</v>
      </c>
      <c r="G1503" s="1">
        <f t="shared" si="258"/>
        <v>40863</v>
      </c>
      <c r="H1503" s="1">
        <f t="shared" si="259"/>
        <v>40862</v>
      </c>
      <c r="I1503" s="2">
        <f t="shared" si="260"/>
        <v>97.67</v>
      </c>
      <c r="J1503">
        <f t="shared" si="254"/>
        <v>0</v>
      </c>
      <c r="K1503" s="2">
        <f t="shared" si="256"/>
        <v>0</v>
      </c>
      <c r="L1503" s="2">
        <f t="shared" si="261"/>
        <v>0</v>
      </c>
      <c r="M1503" s="2">
        <f t="shared" si="262"/>
        <v>1</v>
      </c>
      <c r="N1503">
        <f t="shared" si="263"/>
        <v>-0.9257420566534571</v>
      </c>
    </row>
    <row r="1504" spans="1:14" x14ac:dyDescent="0.3">
      <c r="A1504" s="1">
        <v>40875</v>
      </c>
      <c r="B1504">
        <v>98.21</v>
      </c>
      <c r="D1504">
        <f t="shared" si="253"/>
        <v>1</v>
      </c>
      <c r="E1504" s="1">
        <f t="shared" si="255"/>
        <v>40868</v>
      </c>
      <c r="F1504" s="1">
        <f t="shared" si="257"/>
        <v>40867</v>
      </c>
      <c r="G1504" s="1">
        <f t="shared" si="258"/>
        <v>40866</v>
      </c>
      <c r="H1504" s="1">
        <f t="shared" si="259"/>
        <v>40865</v>
      </c>
      <c r="I1504" s="2">
        <f t="shared" si="260"/>
        <v>96.92</v>
      </c>
      <c r="J1504">
        <f t="shared" si="254"/>
        <v>0</v>
      </c>
      <c r="K1504" s="2">
        <f t="shared" si="256"/>
        <v>0</v>
      </c>
      <c r="L1504" s="2">
        <f t="shared" si="261"/>
        <v>0</v>
      </c>
      <c r="M1504" s="2">
        <f t="shared" si="262"/>
        <v>1</v>
      </c>
      <c r="N1504">
        <f t="shared" si="263"/>
        <v>1.3222147221357843</v>
      </c>
    </row>
    <row r="1505" spans="1:14" x14ac:dyDescent="0.3">
      <c r="A1505" s="1">
        <v>40876</v>
      </c>
      <c r="B1505">
        <v>99.79</v>
      </c>
      <c r="D1505">
        <f t="shared" si="253"/>
        <v>2</v>
      </c>
      <c r="E1505" s="1">
        <f t="shared" si="255"/>
        <v>40869</v>
      </c>
      <c r="F1505" s="1">
        <f t="shared" si="257"/>
        <v>40868</v>
      </c>
      <c r="G1505" s="1">
        <f t="shared" si="258"/>
        <v>40867</v>
      </c>
      <c r="H1505" s="1">
        <f t="shared" si="259"/>
        <v>40866</v>
      </c>
      <c r="I1505" s="2">
        <f t="shared" si="260"/>
        <v>98.01</v>
      </c>
      <c r="J1505">
        <f t="shared" si="254"/>
        <v>0</v>
      </c>
      <c r="K1505" s="2">
        <f t="shared" si="256"/>
        <v>0</v>
      </c>
      <c r="L1505" s="2">
        <f t="shared" si="261"/>
        <v>0</v>
      </c>
      <c r="M1505" s="2">
        <f t="shared" si="262"/>
        <v>1</v>
      </c>
      <c r="N1505">
        <f t="shared" si="263"/>
        <v>1.7998463615132652</v>
      </c>
    </row>
    <row r="1506" spans="1:14" x14ac:dyDescent="0.3">
      <c r="A1506" s="1">
        <v>40877</v>
      </c>
      <c r="B1506">
        <v>100.36</v>
      </c>
      <c r="D1506">
        <f t="shared" si="253"/>
        <v>3</v>
      </c>
      <c r="E1506" s="1">
        <f t="shared" si="255"/>
        <v>40870</v>
      </c>
      <c r="F1506" s="1">
        <f t="shared" si="257"/>
        <v>40869</v>
      </c>
      <c r="G1506" s="1">
        <f t="shared" si="258"/>
        <v>40868</v>
      </c>
      <c r="H1506" s="1">
        <f t="shared" si="259"/>
        <v>40867</v>
      </c>
      <c r="I1506" s="2">
        <f t="shared" si="260"/>
        <v>96.17</v>
      </c>
      <c r="J1506">
        <f t="shared" si="254"/>
        <v>0</v>
      </c>
      <c r="K1506" s="2">
        <f t="shared" si="256"/>
        <v>0</v>
      </c>
      <c r="L1506" s="2">
        <f t="shared" si="261"/>
        <v>0</v>
      </c>
      <c r="M1506" s="2">
        <f t="shared" si="262"/>
        <v>1</v>
      </c>
      <c r="N1506">
        <f t="shared" si="263"/>
        <v>4.2646262773831074</v>
      </c>
    </row>
    <row r="1507" spans="1:14" x14ac:dyDescent="0.3">
      <c r="A1507" s="1">
        <v>40878</v>
      </c>
      <c r="B1507">
        <v>100.2</v>
      </c>
      <c r="D1507">
        <f t="shared" si="253"/>
        <v>4</v>
      </c>
      <c r="E1507" s="1">
        <f t="shared" si="255"/>
        <v>40871</v>
      </c>
      <c r="F1507" s="1">
        <f t="shared" si="257"/>
        <v>40870</v>
      </c>
      <c r="G1507" s="1">
        <f t="shared" si="258"/>
        <v>40869</v>
      </c>
      <c r="H1507" s="1">
        <f t="shared" si="259"/>
        <v>40868</v>
      </c>
      <c r="I1507" s="2">
        <f t="shared" si="260"/>
        <v>96.17</v>
      </c>
      <c r="J1507">
        <f t="shared" si="254"/>
        <v>0</v>
      </c>
      <c r="K1507" s="2">
        <f t="shared" si="256"/>
        <v>0</v>
      </c>
      <c r="L1507" s="2">
        <f t="shared" si="261"/>
        <v>0</v>
      </c>
      <c r="M1507" s="2">
        <f t="shared" si="262"/>
        <v>1</v>
      </c>
      <c r="N1507">
        <f t="shared" si="263"/>
        <v>4.1050729926374023</v>
      </c>
    </row>
    <row r="1508" spans="1:14" x14ac:dyDescent="0.3">
      <c r="A1508" s="1">
        <v>40879</v>
      </c>
      <c r="B1508">
        <v>100.96</v>
      </c>
      <c r="D1508">
        <f t="shared" si="253"/>
        <v>5</v>
      </c>
      <c r="E1508" s="1">
        <f t="shared" si="255"/>
        <v>40872</v>
      </c>
      <c r="F1508" s="1">
        <f t="shared" si="257"/>
        <v>40871</v>
      </c>
      <c r="G1508" s="1">
        <f t="shared" si="258"/>
        <v>40870</v>
      </c>
      <c r="H1508" s="1">
        <f t="shared" si="259"/>
        <v>40869</v>
      </c>
      <c r="I1508" s="2">
        <f t="shared" si="260"/>
        <v>96.77</v>
      </c>
      <c r="J1508">
        <f t="shared" si="254"/>
        <v>0</v>
      </c>
      <c r="K1508" s="2">
        <f t="shared" si="256"/>
        <v>0</v>
      </c>
      <c r="L1508" s="2">
        <f t="shared" si="261"/>
        <v>0</v>
      </c>
      <c r="M1508" s="2">
        <f t="shared" si="262"/>
        <v>1</v>
      </c>
      <c r="N1508">
        <f t="shared" si="263"/>
        <v>4.2387369900051919</v>
      </c>
    </row>
    <row r="1509" spans="1:14" x14ac:dyDescent="0.3">
      <c r="A1509" s="1">
        <v>40882</v>
      </c>
      <c r="B1509">
        <v>100.99</v>
      </c>
      <c r="D1509">
        <f t="shared" si="253"/>
        <v>1</v>
      </c>
      <c r="E1509" s="1">
        <f t="shared" si="255"/>
        <v>40875</v>
      </c>
      <c r="F1509" s="1">
        <f t="shared" si="257"/>
        <v>40874</v>
      </c>
      <c r="G1509" s="1">
        <f t="shared" si="258"/>
        <v>40873</v>
      </c>
      <c r="H1509" s="1">
        <f t="shared" si="259"/>
        <v>40872</v>
      </c>
      <c r="I1509" s="2">
        <f t="shared" si="260"/>
        <v>98.21</v>
      </c>
      <c r="J1509">
        <f t="shared" si="254"/>
        <v>0</v>
      </c>
      <c r="K1509" s="2">
        <f t="shared" si="256"/>
        <v>0</v>
      </c>
      <c r="L1509" s="2">
        <f t="shared" si="261"/>
        <v>0</v>
      </c>
      <c r="M1509" s="2">
        <f t="shared" si="262"/>
        <v>1</v>
      </c>
      <c r="N1509">
        <f t="shared" si="263"/>
        <v>2.7913458868782675</v>
      </c>
    </row>
    <row r="1510" spans="1:14" x14ac:dyDescent="0.3">
      <c r="A1510" s="1">
        <v>40883</v>
      </c>
      <c r="B1510">
        <v>101.28</v>
      </c>
      <c r="D1510">
        <f t="shared" si="253"/>
        <v>2</v>
      </c>
      <c r="E1510" s="1">
        <f t="shared" si="255"/>
        <v>40876</v>
      </c>
      <c r="F1510" s="1">
        <f t="shared" si="257"/>
        <v>40875</v>
      </c>
      <c r="G1510" s="1">
        <f t="shared" si="258"/>
        <v>40874</v>
      </c>
      <c r="H1510" s="1">
        <f t="shared" si="259"/>
        <v>40873</v>
      </c>
      <c r="I1510" s="2">
        <f t="shared" si="260"/>
        <v>99.79</v>
      </c>
      <c r="J1510">
        <f t="shared" si="254"/>
        <v>0</v>
      </c>
      <c r="K1510" s="2">
        <f t="shared" si="256"/>
        <v>0</v>
      </c>
      <c r="L1510" s="2">
        <f t="shared" si="261"/>
        <v>0</v>
      </c>
      <c r="M1510" s="2">
        <f t="shared" si="262"/>
        <v>1</v>
      </c>
      <c r="N1510">
        <f t="shared" si="263"/>
        <v>1.4820980499644838</v>
      </c>
    </row>
    <row r="1511" spans="1:14" x14ac:dyDescent="0.3">
      <c r="A1511" s="1">
        <v>40884</v>
      </c>
      <c r="B1511">
        <v>100.49</v>
      </c>
      <c r="D1511">
        <f t="shared" si="253"/>
        <v>3</v>
      </c>
      <c r="E1511" s="1">
        <f t="shared" si="255"/>
        <v>40877</v>
      </c>
      <c r="F1511" s="1">
        <f t="shared" si="257"/>
        <v>40876</v>
      </c>
      <c r="G1511" s="1">
        <f t="shared" si="258"/>
        <v>40875</v>
      </c>
      <c r="H1511" s="1">
        <f t="shared" si="259"/>
        <v>40874</v>
      </c>
      <c r="I1511" s="2">
        <f t="shared" si="260"/>
        <v>100.36</v>
      </c>
      <c r="J1511">
        <f t="shared" si="254"/>
        <v>0</v>
      </c>
      <c r="K1511" s="2">
        <f t="shared" si="256"/>
        <v>0</v>
      </c>
      <c r="L1511" s="2">
        <f t="shared" si="261"/>
        <v>0</v>
      </c>
      <c r="M1511" s="2">
        <f t="shared" si="262"/>
        <v>1</v>
      </c>
      <c r="N1511">
        <f t="shared" si="263"/>
        <v>0.12944985626457955</v>
      </c>
    </row>
    <row r="1512" spans="1:14" x14ac:dyDescent="0.3">
      <c r="A1512" s="1">
        <v>40885</v>
      </c>
      <c r="B1512">
        <v>98.34</v>
      </c>
      <c r="D1512">
        <f t="shared" si="253"/>
        <v>4</v>
      </c>
      <c r="E1512" s="1">
        <f t="shared" si="255"/>
        <v>40878</v>
      </c>
      <c r="F1512" s="1">
        <f t="shared" si="257"/>
        <v>40877</v>
      </c>
      <c r="G1512" s="1">
        <f t="shared" si="258"/>
        <v>40876</v>
      </c>
      <c r="H1512" s="1">
        <f t="shared" si="259"/>
        <v>40875</v>
      </c>
      <c r="I1512" s="2">
        <f t="shared" si="260"/>
        <v>100.2</v>
      </c>
      <c r="J1512">
        <f t="shared" si="254"/>
        <v>0</v>
      </c>
      <c r="K1512" s="2">
        <f t="shared" si="256"/>
        <v>0</v>
      </c>
      <c r="L1512" s="2">
        <f t="shared" si="261"/>
        <v>0</v>
      </c>
      <c r="M1512" s="2">
        <f t="shared" si="262"/>
        <v>1</v>
      </c>
      <c r="N1512">
        <f t="shared" si="263"/>
        <v>-1.8737326666971155</v>
      </c>
    </row>
    <row r="1513" spans="1:14" x14ac:dyDescent="0.3">
      <c r="A1513" s="1">
        <v>40886</v>
      </c>
      <c r="B1513">
        <v>99.41</v>
      </c>
      <c r="C1513">
        <v>99.6</v>
      </c>
      <c r="D1513">
        <f t="shared" si="253"/>
        <v>5</v>
      </c>
      <c r="E1513" s="1">
        <f t="shared" si="255"/>
        <v>40879</v>
      </c>
      <c r="F1513" s="1">
        <f t="shared" si="257"/>
        <v>40878</v>
      </c>
      <c r="G1513" s="1">
        <f t="shared" si="258"/>
        <v>40877</v>
      </c>
      <c r="H1513" s="1">
        <f t="shared" si="259"/>
        <v>40876</v>
      </c>
      <c r="I1513" s="2">
        <f t="shared" si="260"/>
        <v>100.96</v>
      </c>
      <c r="J1513">
        <f t="shared" si="254"/>
        <v>0</v>
      </c>
      <c r="K1513" s="2">
        <f t="shared" si="256"/>
        <v>0</v>
      </c>
      <c r="L1513" s="2">
        <f t="shared" si="261"/>
        <v>0</v>
      </c>
      <c r="M1513" s="2">
        <f t="shared" si="262"/>
        <v>1</v>
      </c>
      <c r="N1513">
        <f t="shared" si="263"/>
        <v>-1.5471686568849274</v>
      </c>
    </row>
    <row r="1514" spans="1:14" x14ac:dyDescent="0.3">
      <c r="A1514" s="1">
        <v>40889</v>
      </c>
      <c r="B1514">
        <v>97.99</v>
      </c>
      <c r="D1514">
        <f t="shared" si="253"/>
        <v>1</v>
      </c>
      <c r="E1514" s="1">
        <f t="shared" si="255"/>
        <v>40882</v>
      </c>
      <c r="F1514" s="1">
        <f t="shared" si="257"/>
        <v>40881</v>
      </c>
      <c r="G1514" s="1">
        <f t="shared" si="258"/>
        <v>40880</v>
      </c>
      <c r="H1514" s="1">
        <f t="shared" si="259"/>
        <v>40879</v>
      </c>
      <c r="I1514" s="2">
        <f t="shared" si="260"/>
        <v>100.99</v>
      </c>
      <c r="J1514">
        <f t="shared" si="254"/>
        <v>99.6</v>
      </c>
      <c r="K1514" s="2">
        <f t="shared" si="256"/>
        <v>99.6</v>
      </c>
      <c r="L1514" s="2">
        <f t="shared" si="261"/>
        <v>99.41</v>
      </c>
      <c r="M1514" s="2">
        <f t="shared" si="262"/>
        <v>0.99809236947791169</v>
      </c>
      <c r="N1514">
        <f t="shared" si="263"/>
        <v>-3.2065521757237252</v>
      </c>
    </row>
    <row r="1515" spans="1:14" x14ac:dyDescent="0.3">
      <c r="A1515" s="1">
        <v>40890</v>
      </c>
      <c r="B1515">
        <v>100.32</v>
      </c>
      <c r="D1515">
        <f t="shared" si="253"/>
        <v>2</v>
      </c>
      <c r="E1515" s="1">
        <f t="shared" si="255"/>
        <v>40883</v>
      </c>
      <c r="F1515" s="1">
        <f t="shared" si="257"/>
        <v>40882</v>
      </c>
      <c r="G1515" s="1">
        <f t="shared" si="258"/>
        <v>40881</v>
      </c>
      <c r="H1515" s="1">
        <f t="shared" si="259"/>
        <v>40880</v>
      </c>
      <c r="I1515" s="2">
        <f t="shared" si="260"/>
        <v>101.28</v>
      </c>
      <c r="J1515">
        <f t="shared" si="254"/>
        <v>0</v>
      </c>
      <c r="K1515" s="2">
        <f t="shared" si="256"/>
        <v>99.6</v>
      </c>
      <c r="L1515" s="2">
        <f t="shared" si="261"/>
        <v>99.41</v>
      </c>
      <c r="M1515" s="2">
        <f t="shared" si="262"/>
        <v>0.99809236947791169</v>
      </c>
      <c r="N1515">
        <f t="shared" si="263"/>
        <v>-1.1433333877754333</v>
      </c>
    </row>
    <row r="1516" spans="1:14" x14ac:dyDescent="0.3">
      <c r="A1516" s="1">
        <v>40891</v>
      </c>
      <c r="B1516">
        <v>95.14</v>
      </c>
      <c r="D1516">
        <f t="shared" si="253"/>
        <v>3</v>
      </c>
      <c r="E1516" s="1">
        <f t="shared" si="255"/>
        <v>40884</v>
      </c>
      <c r="F1516" s="1">
        <f t="shared" si="257"/>
        <v>40883</v>
      </c>
      <c r="G1516" s="1">
        <f t="shared" si="258"/>
        <v>40882</v>
      </c>
      <c r="H1516" s="1">
        <f t="shared" si="259"/>
        <v>40881</v>
      </c>
      <c r="I1516" s="2">
        <f t="shared" si="260"/>
        <v>100.49</v>
      </c>
      <c r="J1516">
        <f t="shared" si="254"/>
        <v>0</v>
      </c>
      <c r="K1516" s="2">
        <f t="shared" si="256"/>
        <v>99.6</v>
      </c>
      <c r="L1516" s="2">
        <f t="shared" si="261"/>
        <v>99.41</v>
      </c>
      <c r="M1516" s="2">
        <f t="shared" si="262"/>
        <v>0.99809236947791169</v>
      </c>
      <c r="N1516">
        <f t="shared" si="263"/>
        <v>-5.6618181423230549</v>
      </c>
    </row>
    <row r="1517" spans="1:14" x14ac:dyDescent="0.3">
      <c r="A1517" s="1">
        <v>40892</v>
      </c>
      <c r="B1517">
        <v>94.07</v>
      </c>
      <c r="D1517">
        <f t="shared" si="253"/>
        <v>4</v>
      </c>
      <c r="E1517" s="1">
        <f t="shared" si="255"/>
        <v>40885</v>
      </c>
      <c r="F1517" s="1">
        <f t="shared" si="257"/>
        <v>40884</v>
      </c>
      <c r="G1517" s="1">
        <f t="shared" si="258"/>
        <v>40883</v>
      </c>
      <c r="H1517" s="1">
        <f t="shared" si="259"/>
        <v>40882</v>
      </c>
      <c r="I1517" s="2">
        <f t="shared" si="260"/>
        <v>98.34</v>
      </c>
      <c r="J1517">
        <f t="shared" si="254"/>
        <v>0</v>
      </c>
      <c r="K1517" s="2">
        <f t="shared" si="256"/>
        <v>99.6</v>
      </c>
      <c r="L1517" s="2">
        <f t="shared" si="261"/>
        <v>99.41</v>
      </c>
      <c r="M1517" s="2">
        <f t="shared" si="262"/>
        <v>0.99809236947791169</v>
      </c>
      <c r="N1517">
        <f t="shared" si="263"/>
        <v>-4.6301128366432049</v>
      </c>
    </row>
    <row r="1518" spans="1:14" x14ac:dyDescent="0.3">
      <c r="A1518" s="1">
        <v>40893</v>
      </c>
      <c r="B1518">
        <v>93.75</v>
      </c>
      <c r="D1518">
        <f t="shared" si="253"/>
        <v>5</v>
      </c>
      <c r="E1518" s="1">
        <f t="shared" si="255"/>
        <v>40886</v>
      </c>
      <c r="F1518" s="1">
        <f t="shared" si="257"/>
        <v>40885</v>
      </c>
      <c r="G1518" s="1">
        <f t="shared" si="258"/>
        <v>40884</v>
      </c>
      <c r="H1518" s="1">
        <f t="shared" si="259"/>
        <v>40883</v>
      </c>
      <c r="I1518" s="2">
        <f t="shared" si="260"/>
        <v>99.41</v>
      </c>
      <c r="J1518">
        <f t="shared" si="254"/>
        <v>0</v>
      </c>
      <c r="K1518" s="2">
        <f t="shared" si="256"/>
        <v>99.6</v>
      </c>
      <c r="L1518" s="2">
        <f t="shared" si="261"/>
        <v>99.41</v>
      </c>
      <c r="M1518" s="2">
        <f t="shared" si="262"/>
        <v>0.99809236947791169</v>
      </c>
      <c r="N1518">
        <f t="shared" si="263"/>
        <v>-6.0530499740032297</v>
      </c>
    </row>
    <row r="1519" spans="1:14" x14ac:dyDescent="0.3">
      <c r="A1519" s="1">
        <v>40896</v>
      </c>
      <c r="B1519">
        <v>94.05</v>
      </c>
      <c r="D1519">
        <f t="shared" si="253"/>
        <v>1</v>
      </c>
      <c r="E1519" s="1">
        <f t="shared" si="255"/>
        <v>40889</v>
      </c>
      <c r="F1519" s="1">
        <f t="shared" si="257"/>
        <v>40888</v>
      </c>
      <c r="G1519" s="1">
        <f t="shared" si="258"/>
        <v>40887</v>
      </c>
      <c r="H1519" s="1">
        <f t="shared" si="259"/>
        <v>40886</v>
      </c>
      <c r="I1519" s="2">
        <f t="shared" si="260"/>
        <v>97.99</v>
      </c>
      <c r="J1519">
        <f t="shared" si="254"/>
        <v>0</v>
      </c>
      <c r="K1519" s="2">
        <f t="shared" si="256"/>
        <v>0</v>
      </c>
      <c r="L1519" s="2">
        <f t="shared" si="261"/>
        <v>0</v>
      </c>
      <c r="M1519" s="2">
        <f t="shared" si="262"/>
        <v>1</v>
      </c>
      <c r="N1519">
        <f t="shared" si="263"/>
        <v>-4.1038876900687669</v>
      </c>
    </row>
    <row r="1520" spans="1:14" x14ac:dyDescent="0.3">
      <c r="A1520" s="1">
        <v>40897</v>
      </c>
      <c r="B1520">
        <v>97.24</v>
      </c>
      <c r="D1520">
        <f t="shared" si="253"/>
        <v>2</v>
      </c>
      <c r="E1520" s="1">
        <f t="shared" si="255"/>
        <v>40890</v>
      </c>
      <c r="F1520" s="1">
        <f t="shared" si="257"/>
        <v>40889</v>
      </c>
      <c r="G1520" s="1">
        <f t="shared" si="258"/>
        <v>40888</v>
      </c>
      <c r="H1520" s="1">
        <f t="shared" si="259"/>
        <v>40887</v>
      </c>
      <c r="I1520" s="2">
        <f t="shared" si="260"/>
        <v>100.32</v>
      </c>
      <c r="J1520">
        <f t="shared" si="254"/>
        <v>0</v>
      </c>
      <c r="K1520" s="2">
        <f t="shared" si="256"/>
        <v>0</v>
      </c>
      <c r="L1520" s="2">
        <f t="shared" si="261"/>
        <v>0</v>
      </c>
      <c r="M1520" s="2">
        <f t="shared" si="262"/>
        <v>1</v>
      </c>
      <c r="N1520">
        <f t="shared" si="263"/>
        <v>-3.1182927436687939</v>
      </c>
    </row>
    <row r="1521" spans="1:14" x14ac:dyDescent="0.3">
      <c r="A1521" s="1">
        <v>40898</v>
      </c>
      <c r="B1521">
        <v>98.67</v>
      </c>
      <c r="D1521">
        <f t="shared" si="253"/>
        <v>3</v>
      </c>
      <c r="E1521" s="1">
        <f t="shared" si="255"/>
        <v>40891</v>
      </c>
      <c r="F1521" s="1">
        <f t="shared" si="257"/>
        <v>40890</v>
      </c>
      <c r="G1521" s="1">
        <f t="shared" si="258"/>
        <v>40889</v>
      </c>
      <c r="H1521" s="1">
        <f t="shared" si="259"/>
        <v>40888</v>
      </c>
      <c r="I1521" s="2">
        <f t="shared" si="260"/>
        <v>95.14</v>
      </c>
      <c r="J1521">
        <f t="shared" si="254"/>
        <v>0</v>
      </c>
      <c r="K1521" s="2">
        <f t="shared" si="256"/>
        <v>0</v>
      </c>
      <c r="L1521" s="2">
        <f t="shared" si="261"/>
        <v>0</v>
      </c>
      <c r="M1521" s="2">
        <f t="shared" si="262"/>
        <v>1</v>
      </c>
      <c r="N1521">
        <f t="shared" si="263"/>
        <v>3.6431457864939905</v>
      </c>
    </row>
    <row r="1522" spans="1:14" x14ac:dyDescent="0.3">
      <c r="A1522" s="1">
        <v>40899</v>
      </c>
      <c r="B1522">
        <v>99.53</v>
      </c>
      <c r="D1522">
        <f t="shared" si="253"/>
        <v>4</v>
      </c>
      <c r="E1522" s="1">
        <f t="shared" si="255"/>
        <v>40892</v>
      </c>
      <c r="F1522" s="1">
        <f t="shared" si="257"/>
        <v>40891</v>
      </c>
      <c r="G1522" s="1">
        <f t="shared" si="258"/>
        <v>40890</v>
      </c>
      <c r="H1522" s="1">
        <f t="shared" si="259"/>
        <v>40889</v>
      </c>
      <c r="I1522" s="2">
        <f t="shared" si="260"/>
        <v>94.07</v>
      </c>
      <c r="J1522">
        <f t="shared" si="254"/>
        <v>0</v>
      </c>
      <c r="K1522" s="2">
        <f t="shared" si="256"/>
        <v>0</v>
      </c>
      <c r="L1522" s="2">
        <f t="shared" si="261"/>
        <v>0</v>
      </c>
      <c r="M1522" s="2">
        <f t="shared" si="262"/>
        <v>1</v>
      </c>
      <c r="N1522">
        <f t="shared" si="263"/>
        <v>5.6419920274112103</v>
      </c>
    </row>
    <row r="1523" spans="1:14" x14ac:dyDescent="0.3">
      <c r="A1523" s="1">
        <v>40900</v>
      </c>
      <c r="B1523">
        <v>99.68</v>
      </c>
      <c r="D1523">
        <f t="shared" si="253"/>
        <v>5</v>
      </c>
      <c r="E1523" s="1">
        <f t="shared" si="255"/>
        <v>40893</v>
      </c>
      <c r="F1523" s="1">
        <f t="shared" si="257"/>
        <v>40892</v>
      </c>
      <c r="G1523" s="1">
        <f t="shared" si="258"/>
        <v>40891</v>
      </c>
      <c r="H1523" s="1">
        <f t="shared" si="259"/>
        <v>40890</v>
      </c>
      <c r="I1523" s="2">
        <f t="shared" si="260"/>
        <v>93.75</v>
      </c>
      <c r="J1523">
        <f t="shared" si="254"/>
        <v>0</v>
      </c>
      <c r="K1523" s="2">
        <f t="shared" si="256"/>
        <v>0</v>
      </c>
      <c r="L1523" s="2">
        <f t="shared" si="261"/>
        <v>0</v>
      </c>
      <c r="M1523" s="2">
        <f t="shared" si="262"/>
        <v>1</v>
      </c>
      <c r="N1523">
        <f t="shared" si="263"/>
        <v>6.1333390188622863</v>
      </c>
    </row>
    <row r="1524" spans="1:14" x14ac:dyDescent="0.3">
      <c r="A1524" s="1">
        <v>40904</v>
      </c>
      <c r="B1524">
        <v>101.34</v>
      </c>
      <c r="D1524">
        <f t="shared" si="253"/>
        <v>2</v>
      </c>
      <c r="E1524" s="1">
        <f t="shared" si="255"/>
        <v>40897</v>
      </c>
      <c r="F1524" s="1">
        <f t="shared" si="257"/>
        <v>40896</v>
      </c>
      <c r="G1524" s="1">
        <f t="shared" si="258"/>
        <v>40895</v>
      </c>
      <c r="H1524" s="1">
        <f t="shared" si="259"/>
        <v>40894</v>
      </c>
      <c r="I1524" s="2">
        <f t="shared" si="260"/>
        <v>97.24</v>
      </c>
      <c r="J1524">
        <f t="shared" si="254"/>
        <v>0</v>
      </c>
      <c r="K1524" s="2">
        <f t="shared" si="256"/>
        <v>0</v>
      </c>
      <c r="L1524" s="2">
        <f t="shared" si="261"/>
        <v>0</v>
      </c>
      <c r="M1524" s="2">
        <f t="shared" si="262"/>
        <v>1</v>
      </c>
      <c r="N1524">
        <f t="shared" si="263"/>
        <v>4.1299050599841127</v>
      </c>
    </row>
    <row r="1525" spans="1:14" x14ac:dyDescent="0.3">
      <c r="A1525" s="1">
        <v>40905</v>
      </c>
      <c r="B1525">
        <v>99.36</v>
      </c>
      <c r="D1525">
        <f t="shared" si="253"/>
        <v>3</v>
      </c>
      <c r="E1525" s="1">
        <f t="shared" si="255"/>
        <v>40898</v>
      </c>
      <c r="F1525" s="1">
        <f t="shared" si="257"/>
        <v>40897</v>
      </c>
      <c r="G1525" s="1">
        <f t="shared" si="258"/>
        <v>40896</v>
      </c>
      <c r="H1525" s="1">
        <f t="shared" si="259"/>
        <v>40895</v>
      </c>
      <c r="I1525" s="2">
        <f t="shared" si="260"/>
        <v>98.67</v>
      </c>
      <c r="J1525">
        <f t="shared" si="254"/>
        <v>0</v>
      </c>
      <c r="K1525" s="2">
        <f t="shared" si="256"/>
        <v>0</v>
      </c>
      <c r="L1525" s="2">
        <f t="shared" si="261"/>
        <v>0</v>
      </c>
      <c r="M1525" s="2">
        <f t="shared" si="262"/>
        <v>1</v>
      </c>
      <c r="N1525">
        <f t="shared" si="263"/>
        <v>0.69686693160932156</v>
      </c>
    </row>
    <row r="1526" spans="1:14" x14ac:dyDescent="0.3">
      <c r="A1526" s="1">
        <v>40906</v>
      </c>
      <c r="B1526">
        <v>99.65</v>
      </c>
      <c r="D1526">
        <f t="shared" si="253"/>
        <v>4</v>
      </c>
      <c r="E1526" s="1">
        <f t="shared" si="255"/>
        <v>40899</v>
      </c>
      <c r="F1526" s="1">
        <f t="shared" si="257"/>
        <v>40898</v>
      </c>
      <c r="G1526" s="1">
        <f t="shared" si="258"/>
        <v>40897</v>
      </c>
      <c r="H1526" s="1">
        <f t="shared" si="259"/>
        <v>40896</v>
      </c>
      <c r="I1526" s="2">
        <f t="shared" si="260"/>
        <v>99.53</v>
      </c>
      <c r="J1526">
        <f t="shared" si="254"/>
        <v>0</v>
      </c>
      <c r="K1526" s="2">
        <f t="shared" si="256"/>
        <v>0</v>
      </c>
      <c r="L1526" s="2">
        <f t="shared" si="261"/>
        <v>0</v>
      </c>
      <c r="M1526" s="2">
        <f t="shared" si="262"/>
        <v>1</v>
      </c>
      <c r="N1526">
        <f t="shared" si="263"/>
        <v>0.12049404008315107</v>
      </c>
    </row>
    <row r="1527" spans="1:14" x14ac:dyDescent="0.3">
      <c r="A1527" s="1">
        <v>40907</v>
      </c>
      <c r="B1527">
        <v>98.83</v>
      </c>
      <c r="D1527">
        <f t="shared" si="253"/>
        <v>5</v>
      </c>
      <c r="E1527" s="1">
        <f t="shared" si="255"/>
        <v>40900</v>
      </c>
      <c r="F1527" s="1">
        <f t="shared" si="257"/>
        <v>40899</v>
      </c>
      <c r="G1527" s="1">
        <f t="shared" si="258"/>
        <v>40898</v>
      </c>
      <c r="H1527" s="1">
        <f t="shared" si="259"/>
        <v>40897</v>
      </c>
      <c r="I1527" s="2">
        <f t="shared" si="260"/>
        <v>99.68</v>
      </c>
      <c r="J1527">
        <f t="shared" si="254"/>
        <v>0</v>
      </c>
      <c r="K1527" s="2">
        <f t="shared" si="256"/>
        <v>0</v>
      </c>
      <c r="L1527" s="2">
        <f t="shared" si="261"/>
        <v>0</v>
      </c>
      <c r="M1527" s="2">
        <f t="shared" si="262"/>
        <v>1</v>
      </c>
      <c r="N1527">
        <f t="shared" si="263"/>
        <v>-0.85638526510505453</v>
      </c>
    </row>
    <row r="1528" spans="1:14" x14ac:dyDescent="0.3">
      <c r="A1528" s="1">
        <v>40911</v>
      </c>
      <c r="B1528">
        <v>102.96</v>
      </c>
      <c r="D1528">
        <f t="shared" si="253"/>
        <v>2</v>
      </c>
      <c r="E1528" s="1">
        <f t="shared" si="255"/>
        <v>40904</v>
      </c>
      <c r="F1528" s="1">
        <f t="shared" si="257"/>
        <v>40903</v>
      </c>
      <c r="G1528" s="1">
        <f t="shared" si="258"/>
        <v>40902</v>
      </c>
      <c r="H1528" s="1">
        <f t="shared" si="259"/>
        <v>40901</v>
      </c>
      <c r="I1528" s="2">
        <f t="shared" si="260"/>
        <v>101.34</v>
      </c>
      <c r="J1528">
        <f t="shared" si="254"/>
        <v>0</v>
      </c>
      <c r="K1528" s="2">
        <f t="shared" si="256"/>
        <v>0</v>
      </c>
      <c r="L1528" s="2">
        <f t="shared" si="261"/>
        <v>0</v>
      </c>
      <c r="M1528" s="2">
        <f t="shared" si="262"/>
        <v>1</v>
      </c>
      <c r="N1528">
        <f t="shared" si="263"/>
        <v>1.585936324010742</v>
      </c>
    </row>
    <row r="1529" spans="1:14" x14ac:dyDescent="0.3">
      <c r="A1529" s="1">
        <v>40912</v>
      </c>
      <c r="B1529">
        <v>103.22</v>
      </c>
      <c r="D1529">
        <f t="shared" si="253"/>
        <v>3</v>
      </c>
      <c r="E1529" s="1">
        <f t="shared" si="255"/>
        <v>40905</v>
      </c>
      <c r="F1529" s="1">
        <f t="shared" si="257"/>
        <v>40904</v>
      </c>
      <c r="G1529" s="1">
        <f t="shared" si="258"/>
        <v>40903</v>
      </c>
      <c r="H1529" s="1">
        <f t="shared" si="259"/>
        <v>40902</v>
      </c>
      <c r="I1529" s="2">
        <f t="shared" si="260"/>
        <v>99.36</v>
      </c>
      <c r="J1529">
        <f t="shared" si="254"/>
        <v>0</v>
      </c>
      <c r="K1529" s="2">
        <f t="shared" si="256"/>
        <v>0</v>
      </c>
      <c r="L1529" s="2">
        <f t="shared" si="261"/>
        <v>0</v>
      </c>
      <c r="M1529" s="2">
        <f t="shared" si="262"/>
        <v>1</v>
      </c>
      <c r="N1529">
        <f t="shared" si="263"/>
        <v>3.8113014535412515</v>
      </c>
    </row>
    <row r="1530" spans="1:14" x14ac:dyDescent="0.3">
      <c r="A1530" s="1">
        <v>40913</v>
      </c>
      <c r="B1530">
        <v>101.81</v>
      </c>
      <c r="D1530">
        <f t="shared" si="253"/>
        <v>4</v>
      </c>
      <c r="E1530" s="1">
        <f t="shared" si="255"/>
        <v>40906</v>
      </c>
      <c r="F1530" s="1">
        <f t="shared" si="257"/>
        <v>40905</v>
      </c>
      <c r="G1530" s="1">
        <f t="shared" si="258"/>
        <v>40904</v>
      </c>
      <c r="H1530" s="1">
        <f t="shared" si="259"/>
        <v>40903</v>
      </c>
      <c r="I1530" s="2">
        <f t="shared" si="260"/>
        <v>99.65</v>
      </c>
      <c r="J1530">
        <f t="shared" si="254"/>
        <v>0</v>
      </c>
      <c r="K1530" s="2">
        <f t="shared" si="256"/>
        <v>0</v>
      </c>
      <c r="L1530" s="2">
        <f t="shared" si="261"/>
        <v>0</v>
      </c>
      <c r="M1530" s="2">
        <f t="shared" si="262"/>
        <v>1</v>
      </c>
      <c r="N1530">
        <f t="shared" si="263"/>
        <v>2.1444284460300644</v>
      </c>
    </row>
    <row r="1531" spans="1:14" x14ac:dyDescent="0.3">
      <c r="A1531" s="1">
        <v>40914</v>
      </c>
      <c r="B1531">
        <v>101.56</v>
      </c>
      <c r="D1531">
        <f t="shared" si="253"/>
        <v>5</v>
      </c>
      <c r="E1531" s="1">
        <f t="shared" si="255"/>
        <v>40907</v>
      </c>
      <c r="F1531" s="1">
        <f t="shared" si="257"/>
        <v>40906</v>
      </c>
      <c r="G1531" s="1">
        <f t="shared" si="258"/>
        <v>40905</v>
      </c>
      <c r="H1531" s="1">
        <f t="shared" si="259"/>
        <v>40904</v>
      </c>
      <c r="I1531" s="2">
        <f t="shared" si="260"/>
        <v>98.83</v>
      </c>
      <c r="J1531">
        <f t="shared" si="254"/>
        <v>0</v>
      </c>
      <c r="K1531" s="2">
        <f t="shared" si="256"/>
        <v>0</v>
      </c>
      <c r="L1531" s="2">
        <f t="shared" si="261"/>
        <v>0</v>
      </c>
      <c r="M1531" s="2">
        <f t="shared" si="262"/>
        <v>1</v>
      </c>
      <c r="N1531">
        <f t="shared" si="263"/>
        <v>2.7248554448385232</v>
      </c>
    </row>
    <row r="1532" spans="1:14" x14ac:dyDescent="0.3">
      <c r="A1532" s="1">
        <v>40917</v>
      </c>
      <c r="B1532">
        <v>101.31</v>
      </c>
      <c r="C1532">
        <v>101.52</v>
      </c>
      <c r="D1532">
        <f t="shared" si="253"/>
        <v>1</v>
      </c>
      <c r="E1532" s="1">
        <f t="shared" si="255"/>
        <v>40910</v>
      </c>
      <c r="F1532" s="1">
        <f t="shared" si="257"/>
        <v>40909</v>
      </c>
      <c r="G1532" s="1">
        <f t="shared" si="258"/>
        <v>40908</v>
      </c>
      <c r="H1532" s="1">
        <f t="shared" si="259"/>
        <v>40907</v>
      </c>
      <c r="I1532" s="2">
        <f t="shared" si="260"/>
        <v>98.83</v>
      </c>
      <c r="J1532">
        <f t="shared" si="254"/>
        <v>0</v>
      </c>
      <c r="K1532" s="2">
        <f t="shared" si="256"/>
        <v>0</v>
      </c>
      <c r="L1532" s="2">
        <f t="shared" si="261"/>
        <v>0</v>
      </c>
      <c r="M1532" s="2">
        <f t="shared" si="262"/>
        <v>1</v>
      </c>
      <c r="N1532">
        <f t="shared" si="263"/>
        <v>2.4783920677493616</v>
      </c>
    </row>
    <row r="1533" spans="1:14" x14ac:dyDescent="0.3">
      <c r="A1533" s="1">
        <v>40918</v>
      </c>
      <c r="B1533">
        <v>102.44</v>
      </c>
      <c r="D1533">
        <f t="shared" si="253"/>
        <v>2</v>
      </c>
      <c r="E1533" s="1">
        <f t="shared" si="255"/>
        <v>40911</v>
      </c>
      <c r="F1533" s="1">
        <f t="shared" si="257"/>
        <v>40910</v>
      </c>
      <c r="G1533" s="1">
        <f t="shared" si="258"/>
        <v>40909</v>
      </c>
      <c r="H1533" s="1">
        <f t="shared" si="259"/>
        <v>40908</v>
      </c>
      <c r="I1533" s="2">
        <f t="shared" si="260"/>
        <v>102.96</v>
      </c>
      <c r="J1533">
        <f t="shared" si="254"/>
        <v>101.52</v>
      </c>
      <c r="K1533" s="2">
        <f t="shared" si="256"/>
        <v>101.52</v>
      </c>
      <c r="L1533" s="2">
        <f t="shared" si="261"/>
        <v>101.31</v>
      </c>
      <c r="M1533" s="2">
        <f t="shared" si="262"/>
        <v>0.99793144208037832</v>
      </c>
      <c r="N1533">
        <f t="shared" si="263"/>
        <v>-0.71340022970928818</v>
      </c>
    </row>
    <row r="1534" spans="1:14" x14ac:dyDescent="0.3">
      <c r="A1534" s="1">
        <v>40919</v>
      </c>
      <c r="B1534">
        <v>101.09</v>
      </c>
      <c r="D1534">
        <f t="shared" si="253"/>
        <v>3</v>
      </c>
      <c r="E1534" s="1">
        <f t="shared" si="255"/>
        <v>40912</v>
      </c>
      <c r="F1534" s="1">
        <f t="shared" si="257"/>
        <v>40911</v>
      </c>
      <c r="G1534" s="1">
        <f t="shared" si="258"/>
        <v>40910</v>
      </c>
      <c r="H1534" s="1">
        <f t="shared" si="259"/>
        <v>40909</v>
      </c>
      <c r="I1534" s="2">
        <f t="shared" si="260"/>
        <v>103.22</v>
      </c>
      <c r="J1534">
        <f t="shared" si="254"/>
        <v>0</v>
      </c>
      <c r="K1534" s="2">
        <f t="shared" si="256"/>
        <v>101.52</v>
      </c>
      <c r="L1534" s="2">
        <f t="shared" si="261"/>
        <v>101.31</v>
      </c>
      <c r="M1534" s="2">
        <f t="shared" si="262"/>
        <v>0.99793144208037832</v>
      </c>
      <c r="N1534">
        <f t="shared" si="263"/>
        <v>-2.2922123895160942</v>
      </c>
    </row>
    <row r="1535" spans="1:14" x14ac:dyDescent="0.3">
      <c r="A1535" s="1">
        <v>40920</v>
      </c>
      <c r="B1535">
        <v>99.31</v>
      </c>
      <c r="D1535">
        <f t="shared" si="253"/>
        <v>4</v>
      </c>
      <c r="E1535" s="1">
        <f t="shared" si="255"/>
        <v>40913</v>
      </c>
      <c r="F1535" s="1">
        <f t="shared" si="257"/>
        <v>40912</v>
      </c>
      <c r="G1535" s="1">
        <f t="shared" si="258"/>
        <v>40911</v>
      </c>
      <c r="H1535" s="1">
        <f t="shared" si="259"/>
        <v>40910</v>
      </c>
      <c r="I1535" s="2">
        <f t="shared" si="260"/>
        <v>101.81</v>
      </c>
      <c r="J1535">
        <f t="shared" si="254"/>
        <v>0</v>
      </c>
      <c r="K1535" s="2">
        <f t="shared" si="256"/>
        <v>101.52</v>
      </c>
      <c r="L1535" s="2">
        <f t="shared" si="261"/>
        <v>101.31</v>
      </c>
      <c r="M1535" s="2">
        <f t="shared" si="262"/>
        <v>0.99793144208037832</v>
      </c>
      <c r="N1535">
        <f t="shared" si="263"/>
        <v>-2.693276054438329</v>
      </c>
    </row>
    <row r="1536" spans="1:14" x14ac:dyDescent="0.3">
      <c r="A1536" s="1">
        <v>40921</v>
      </c>
      <c r="B1536">
        <v>98.88</v>
      </c>
      <c r="D1536">
        <f t="shared" si="253"/>
        <v>5</v>
      </c>
      <c r="E1536" s="1">
        <f t="shared" si="255"/>
        <v>40914</v>
      </c>
      <c r="F1536" s="1">
        <f t="shared" si="257"/>
        <v>40913</v>
      </c>
      <c r="G1536" s="1">
        <f t="shared" si="258"/>
        <v>40912</v>
      </c>
      <c r="H1536" s="1">
        <f t="shared" si="259"/>
        <v>40911</v>
      </c>
      <c r="I1536" s="2">
        <f t="shared" si="260"/>
        <v>101.56</v>
      </c>
      <c r="J1536">
        <f t="shared" si="254"/>
        <v>0</v>
      </c>
      <c r="K1536" s="2">
        <f t="shared" si="256"/>
        <v>101.52</v>
      </c>
      <c r="L1536" s="2">
        <f t="shared" si="261"/>
        <v>101.31</v>
      </c>
      <c r="M1536" s="2">
        <f t="shared" si="262"/>
        <v>0.99793144208037832</v>
      </c>
      <c r="N1536">
        <f t="shared" si="263"/>
        <v>-2.8813463467643312</v>
      </c>
    </row>
    <row r="1537" spans="1:14" x14ac:dyDescent="0.3">
      <c r="A1537" s="1">
        <v>40925</v>
      </c>
      <c r="B1537">
        <v>100.87</v>
      </c>
      <c r="D1537">
        <f t="shared" si="253"/>
        <v>2</v>
      </c>
      <c r="E1537" s="1">
        <f t="shared" si="255"/>
        <v>40918</v>
      </c>
      <c r="F1537" s="1">
        <f t="shared" si="257"/>
        <v>40917</v>
      </c>
      <c r="G1537" s="1">
        <f t="shared" si="258"/>
        <v>40916</v>
      </c>
      <c r="H1537" s="1">
        <f t="shared" si="259"/>
        <v>40915</v>
      </c>
      <c r="I1537" s="2">
        <f t="shared" si="260"/>
        <v>102.44</v>
      </c>
      <c r="J1537">
        <f t="shared" si="254"/>
        <v>0</v>
      </c>
      <c r="K1537" s="2">
        <f t="shared" si="256"/>
        <v>0</v>
      </c>
      <c r="L1537" s="2">
        <f t="shared" si="261"/>
        <v>0</v>
      </c>
      <c r="M1537" s="2">
        <f t="shared" si="262"/>
        <v>1</v>
      </c>
      <c r="N1537">
        <f t="shared" si="263"/>
        <v>-1.5444702264580352</v>
      </c>
    </row>
    <row r="1538" spans="1:14" x14ac:dyDescent="0.3">
      <c r="A1538" s="1">
        <v>40926</v>
      </c>
      <c r="B1538">
        <v>100.76</v>
      </c>
      <c r="D1538">
        <f t="shared" ref="D1538:D1601" si="264">WEEKDAY(A1538,2)</f>
        <v>3</v>
      </c>
      <c r="E1538" s="1">
        <f t="shared" si="255"/>
        <v>40919</v>
      </c>
      <c r="F1538" s="1">
        <f t="shared" si="257"/>
        <v>40918</v>
      </c>
      <c r="G1538" s="1">
        <f t="shared" si="258"/>
        <v>40917</v>
      </c>
      <c r="H1538" s="1">
        <f t="shared" si="259"/>
        <v>40916</v>
      </c>
      <c r="I1538" s="2">
        <f t="shared" si="260"/>
        <v>101.09</v>
      </c>
      <c r="J1538">
        <f t="shared" si="254"/>
        <v>0</v>
      </c>
      <c r="K1538" s="2">
        <f t="shared" si="256"/>
        <v>0</v>
      </c>
      <c r="L1538" s="2">
        <f t="shared" si="261"/>
        <v>0</v>
      </c>
      <c r="M1538" s="2">
        <f t="shared" si="262"/>
        <v>1</v>
      </c>
      <c r="N1538">
        <f t="shared" si="263"/>
        <v>-0.3269757681556818</v>
      </c>
    </row>
    <row r="1539" spans="1:14" x14ac:dyDescent="0.3">
      <c r="A1539" s="1">
        <v>40927</v>
      </c>
      <c r="B1539">
        <v>100.54</v>
      </c>
      <c r="D1539">
        <f t="shared" si="264"/>
        <v>4</v>
      </c>
      <c r="E1539" s="1">
        <f t="shared" si="255"/>
        <v>40920</v>
      </c>
      <c r="F1539" s="1">
        <f t="shared" si="257"/>
        <v>40919</v>
      </c>
      <c r="G1539" s="1">
        <f t="shared" si="258"/>
        <v>40918</v>
      </c>
      <c r="H1539" s="1">
        <f t="shared" si="259"/>
        <v>40917</v>
      </c>
      <c r="I1539" s="2">
        <f t="shared" si="260"/>
        <v>99.31</v>
      </c>
      <c r="J1539">
        <f t="shared" ref="J1539:J1602" si="265">C1538</f>
        <v>0</v>
      </c>
      <c r="K1539" s="2">
        <f t="shared" si="256"/>
        <v>0</v>
      </c>
      <c r="L1539" s="2">
        <f t="shared" si="261"/>
        <v>0</v>
      </c>
      <c r="M1539" s="2">
        <f t="shared" si="262"/>
        <v>1</v>
      </c>
      <c r="N1539">
        <f t="shared" si="263"/>
        <v>1.2309387349162015</v>
      </c>
    </row>
    <row r="1540" spans="1:14" x14ac:dyDescent="0.3">
      <c r="A1540" s="1">
        <v>40928</v>
      </c>
      <c r="B1540">
        <v>98.33</v>
      </c>
      <c r="D1540">
        <f t="shared" si="264"/>
        <v>5</v>
      </c>
      <c r="E1540" s="1">
        <f t="shared" si="255"/>
        <v>40921</v>
      </c>
      <c r="F1540" s="1">
        <f t="shared" si="257"/>
        <v>40920</v>
      </c>
      <c r="G1540" s="1">
        <f t="shared" si="258"/>
        <v>40919</v>
      </c>
      <c r="H1540" s="1">
        <f t="shared" si="259"/>
        <v>40918</v>
      </c>
      <c r="I1540" s="2">
        <f t="shared" si="260"/>
        <v>98.88</v>
      </c>
      <c r="J1540">
        <f t="shared" si="265"/>
        <v>0</v>
      </c>
      <c r="K1540" s="2">
        <f t="shared" si="256"/>
        <v>0</v>
      </c>
      <c r="L1540" s="2">
        <f t="shared" si="261"/>
        <v>0</v>
      </c>
      <c r="M1540" s="2">
        <f t="shared" si="262"/>
        <v>1</v>
      </c>
      <c r="N1540">
        <f t="shared" si="263"/>
        <v>-0.55778249173157457</v>
      </c>
    </row>
    <row r="1541" spans="1:14" x14ac:dyDescent="0.3">
      <c r="A1541" s="1">
        <v>40931</v>
      </c>
      <c r="B1541">
        <v>99.58</v>
      </c>
      <c r="D1541">
        <f t="shared" si="264"/>
        <v>1</v>
      </c>
      <c r="E1541" s="1">
        <f t="shared" si="255"/>
        <v>40924</v>
      </c>
      <c r="F1541" s="1">
        <f t="shared" si="257"/>
        <v>40923</v>
      </c>
      <c r="G1541" s="1">
        <f t="shared" si="258"/>
        <v>40922</v>
      </c>
      <c r="H1541" s="1">
        <f t="shared" si="259"/>
        <v>40921</v>
      </c>
      <c r="I1541" s="2">
        <f t="shared" si="260"/>
        <v>98.88</v>
      </c>
      <c r="J1541">
        <f t="shared" si="265"/>
        <v>0</v>
      </c>
      <c r="K1541" s="2">
        <f t="shared" si="256"/>
        <v>0</v>
      </c>
      <c r="L1541" s="2">
        <f t="shared" si="261"/>
        <v>0</v>
      </c>
      <c r="M1541" s="2">
        <f t="shared" si="262"/>
        <v>1</v>
      </c>
      <c r="N1541">
        <f t="shared" si="263"/>
        <v>0.70543475046561421</v>
      </c>
    </row>
    <row r="1542" spans="1:14" x14ac:dyDescent="0.3">
      <c r="A1542" s="1">
        <v>40932</v>
      </c>
      <c r="B1542">
        <v>98.95</v>
      </c>
      <c r="D1542">
        <f t="shared" si="264"/>
        <v>2</v>
      </c>
      <c r="E1542" s="1">
        <f t="shared" si="255"/>
        <v>40925</v>
      </c>
      <c r="F1542" s="1">
        <f t="shared" si="257"/>
        <v>40924</v>
      </c>
      <c r="G1542" s="1">
        <f t="shared" si="258"/>
        <v>40923</v>
      </c>
      <c r="H1542" s="1">
        <f t="shared" si="259"/>
        <v>40922</v>
      </c>
      <c r="I1542" s="2">
        <f t="shared" si="260"/>
        <v>100.87</v>
      </c>
      <c r="J1542">
        <f t="shared" si="265"/>
        <v>0</v>
      </c>
      <c r="K1542" s="2">
        <f t="shared" si="256"/>
        <v>0</v>
      </c>
      <c r="L1542" s="2">
        <f t="shared" si="261"/>
        <v>0</v>
      </c>
      <c r="M1542" s="2">
        <f t="shared" si="262"/>
        <v>1</v>
      </c>
      <c r="N1542">
        <f t="shared" si="263"/>
        <v>-1.92178870181693</v>
      </c>
    </row>
    <row r="1543" spans="1:14" x14ac:dyDescent="0.3">
      <c r="A1543" s="1">
        <v>40933</v>
      </c>
      <c r="B1543">
        <v>99.4</v>
      </c>
      <c r="D1543">
        <f t="shared" si="264"/>
        <v>3</v>
      </c>
      <c r="E1543" s="1">
        <f t="shared" ref="E1543:E1606" si="266">A1543-7</f>
        <v>40926</v>
      </c>
      <c r="F1543" s="1">
        <f t="shared" si="257"/>
        <v>40925</v>
      </c>
      <c r="G1543" s="1">
        <f t="shared" si="258"/>
        <v>40924</v>
      </c>
      <c r="H1543" s="1">
        <f t="shared" si="259"/>
        <v>40923</v>
      </c>
      <c r="I1543" s="2">
        <f t="shared" si="260"/>
        <v>100.76</v>
      </c>
      <c r="J1543">
        <f t="shared" si="265"/>
        <v>0</v>
      </c>
      <c r="K1543" s="2">
        <f t="shared" ref="K1543:K1606" si="267">SUMIFS($J$2:$J$3507,$A$2:$A$3507,"&gt;"&amp;E1543,$A$2:$A$3507,"&lt;="&amp;A1543)</f>
        <v>0</v>
      </c>
      <c r="L1543" s="2">
        <f t="shared" si="261"/>
        <v>0</v>
      </c>
      <c r="M1543" s="2">
        <f t="shared" si="262"/>
        <v>1</v>
      </c>
      <c r="N1543">
        <f t="shared" si="263"/>
        <v>-1.3589337821881102</v>
      </c>
    </row>
    <row r="1544" spans="1:14" x14ac:dyDescent="0.3">
      <c r="A1544" s="1">
        <v>40934</v>
      </c>
      <c r="B1544">
        <v>99.7</v>
      </c>
      <c r="D1544">
        <f t="shared" si="264"/>
        <v>4</v>
      </c>
      <c r="E1544" s="1">
        <f t="shared" si="266"/>
        <v>40927</v>
      </c>
      <c r="F1544" s="1">
        <f t="shared" ref="F1544:F1607" si="268">E1544-1</f>
        <v>40926</v>
      </c>
      <c r="G1544" s="1">
        <f t="shared" ref="G1544:G1607" si="269">E1544-2</f>
        <v>40925</v>
      </c>
      <c r="H1544" s="1">
        <f t="shared" ref="H1544:H1607" si="270">E1544-3</f>
        <v>40924</v>
      </c>
      <c r="I1544" s="2">
        <f t="shared" ref="I1544:I1607" si="271">IF(SUMIFS($B$2:$B$3507,$A$2:$A$3507,"="&amp;E1544)=0,IF(SUMIFS($B$2:$B$3507,$A$2:$A$3507,"="&amp;F1544)=0,IF(SUMIFS($B$2:$B$3507,$A$2:$A$3507,"="&amp;G1544)=0,SUMIFS($B$2:$B$3507,$A$2:$A$3507,"="&amp;H1544),SUMIFS($B$2:$B$3507,$A$2:$A$3507,"="&amp;G1544)),SUMIFS($B$2:$B$3507,$A$2:$A$3507,"="&amp;F1544)),SUMIFS($B$2:$B$3507,$A$2:$A$3507,"="&amp;E1544))</f>
        <v>100.54</v>
      </c>
      <c r="J1544">
        <f t="shared" si="265"/>
        <v>0</v>
      </c>
      <c r="K1544" s="2">
        <f t="shared" si="267"/>
        <v>0</v>
      </c>
      <c r="L1544" s="2">
        <f t="shared" ref="L1544:L1607" si="272">IF(K1544&lt;&gt;0,LOOKUP(K1544,C1538:C1544,B1538:B1544),0)</f>
        <v>0</v>
      </c>
      <c r="M1544" s="2">
        <f t="shared" si="262"/>
        <v>1</v>
      </c>
      <c r="N1544">
        <f t="shared" si="263"/>
        <v>-0.83899812966365739</v>
      </c>
    </row>
    <row r="1545" spans="1:14" x14ac:dyDescent="0.3">
      <c r="A1545" s="1">
        <v>40935</v>
      </c>
      <c r="B1545">
        <v>99.56</v>
      </c>
      <c r="D1545">
        <f t="shared" si="264"/>
        <v>5</v>
      </c>
      <c r="E1545" s="1">
        <f t="shared" si="266"/>
        <v>40928</v>
      </c>
      <c r="F1545" s="1">
        <f t="shared" si="268"/>
        <v>40927</v>
      </c>
      <c r="G1545" s="1">
        <f t="shared" si="269"/>
        <v>40926</v>
      </c>
      <c r="H1545" s="1">
        <f t="shared" si="270"/>
        <v>40925</v>
      </c>
      <c r="I1545" s="2">
        <f t="shared" si="271"/>
        <v>98.33</v>
      </c>
      <c r="J1545">
        <f t="shared" si="265"/>
        <v>0</v>
      </c>
      <c r="K1545" s="2">
        <f t="shared" si="267"/>
        <v>0</v>
      </c>
      <c r="L1545" s="2">
        <f t="shared" si="272"/>
        <v>0</v>
      </c>
      <c r="M1545" s="2">
        <f t="shared" ref="M1545:M1608" si="273">IF(K1545&lt;&gt;0,L1545/K1545,1)</f>
        <v>1</v>
      </c>
      <c r="N1545">
        <f t="shared" ref="N1545:N1608" si="274">LN(B1545*M1545/I1545)*100</f>
        <v>1.2431308707326505</v>
      </c>
    </row>
    <row r="1546" spans="1:14" x14ac:dyDescent="0.3">
      <c r="A1546" s="1">
        <v>40938</v>
      </c>
      <c r="B1546">
        <v>98.78</v>
      </c>
      <c r="D1546">
        <f t="shared" si="264"/>
        <v>1</v>
      </c>
      <c r="E1546" s="1">
        <f t="shared" si="266"/>
        <v>40931</v>
      </c>
      <c r="F1546" s="1">
        <f t="shared" si="268"/>
        <v>40930</v>
      </c>
      <c r="G1546" s="1">
        <f t="shared" si="269"/>
        <v>40929</v>
      </c>
      <c r="H1546" s="1">
        <f t="shared" si="270"/>
        <v>40928</v>
      </c>
      <c r="I1546" s="2">
        <f t="shared" si="271"/>
        <v>99.58</v>
      </c>
      <c r="J1546">
        <f t="shared" si="265"/>
        <v>0</v>
      </c>
      <c r="K1546" s="2">
        <f t="shared" si="267"/>
        <v>0</v>
      </c>
      <c r="L1546" s="2">
        <f t="shared" si="272"/>
        <v>0</v>
      </c>
      <c r="M1546" s="2">
        <f t="shared" si="273"/>
        <v>1</v>
      </c>
      <c r="N1546">
        <f t="shared" si="274"/>
        <v>-0.80661861015579128</v>
      </c>
    </row>
    <row r="1547" spans="1:14" x14ac:dyDescent="0.3">
      <c r="A1547" s="1">
        <v>40939</v>
      </c>
      <c r="B1547">
        <v>98.48</v>
      </c>
      <c r="D1547">
        <f t="shared" si="264"/>
        <v>2</v>
      </c>
      <c r="E1547" s="1">
        <f t="shared" si="266"/>
        <v>40932</v>
      </c>
      <c r="F1547" s="1">
        <f t="shared" si="268"/>
        <v>40931</v>
      </c>
      <c r="G1547" s="1">
        <f t="shared" si="269"/>
        <v>40930</v>
      </c>
      <c r="H1547" s="1">
        <f t="shared" si="270"/>
        <v>40929</v>
      </c>
      <c r="I1547" s="2">
        <f t="shared" si="271"/>
        <v>98.95</v>
      </c>
      <c r="J1547">
        <f t="shared" si="265"/>
        <v>0</v>
      </c>
      <c r="K1547" s="2">
        <f t="shared" si="267"/>
        <v>0</v>
      </c>
      <c r="L1547" s="2">
        <f t="shared" si="272"/>
        <v>0</v>
      </c>
      <c r="M1547" s="2">
        <f t="shared" si="273"/>
        <v>1</v>
      </c>
      <c r="N1547">
        <f t="shared" si="274"/>
        <v>-0.47611901723766425</v>
      </c>
    </row>
    <row r="1548" spans="1:14" x14ac:dyDescent="0.3">
      <c r="A1548" s="1">
        <v>40940</v>
      </c>
      <c r="B1548">
        <v>97.61</v>
      </c>
      <c r="D1548">
        <f t="shared" si="264"/>
        <v>3</v>
      </c>
      <c r="E1548" s="1">
        <f t="shared" si="266"/>
        <v>40933</v>
      </c>
      <c r="F1548" s="1">
        <f t="shared" si="268"/>
        <v>40932</v>
      </c>
      <c r="G1548" s="1">
        <f t="shared" si="269"/>
        <v>40931</v>
      </c>
      <c r="H1548" s="1">
        <f t="shared" si="270"/>
        <v>40930</v>
      </c>
      <c r="I1548" s="2">
        <f t="shared" si="271"/>
        <v>99.4</v>
      </c>
      <c r="J1548">
        <f t="shared" si="265"/>
        <v>0</v>
      </c>
      <c r="K1548" s="2">
        <f t="shared" si="267"/>
        <v>0</v>
      </c>
      <c r="L1548" s="2">
        <f t="shared" si="272"/>
        <v>0</v>
      </c>
      <c r="M1548" s="2">
        <f t="shared" si="273"/>
        <v>1</v>
      </c>
      <c r="N1548">
        <f t="shared" si="274"/>
        <v>-1.8172166475654645</v>
      </c>
    </row>
    <row r="1549" spans="1:14" x14ac:dyDescent="0.3">
      <c r="A1549" s="1">
        <v>40941</v>
      </c>
      <c r="B1549">
        <v>96.36</v>
      </c>
      <c r="D1549">
        <f t="shared" si="264"/>
        <v>4</v>
      </c>
      <c r="E1549" s="1">
        <f t="shared" si="266"/>
        <v>40934</v>
      </c>
      <c r="F1549" s="1">
        <f t="shared" si="268"/>
        <v>40933</v>
      </c>
      <c r="G1549" s="1">
        <f t="shared" si="269"/>
        <v>40932</v>
      </c>
      <c r="H1549" s="1">
        <f t="shared" si="270"/>
        <v>40931</v>
      </c>
      <c r="I1549" s="2">
        <f t="shared" si="271"/>
        <v>99.7</v>
      </c>
      <c r="J1549">
        <f t="shared" si="265"/>
        <v>0</v>
      </c>
      <c r="K1549" s="2">
        <f t="shared" si="267"/>
        <v>0</v>
      </c>
      <c r="L1549" s="2">
        <f t="shared" si="272"/>
        <v>0</v>
      </c>
      <c r="M1549" s="2">
        <f t="shared" si="273"/>
        <v>1</v>
      </c>
      <c r="N1549">
        <f t="shared" si="274"/>
        <v>-3.4074499221122045</v>
      </c>
    </row>
    <row r="1550" spans="1:14" x14ac:dyDescent="0.3">
      <c r="A1550" s="1">
        <v>40942</v>
      </c>
      <c r="B1550">
        <v>97.84</v>
      </c>
      <c r="D1550">
        <f t="shared" si="264"/>
        <v>5</v>
      </c>
      <c r="E1550" s="1">
        <f t="shared" si="266"/>
        <v>40935</v>
      </c>
      <c r="F1550" s="1">
        <f t="shared" si="268"/>
        <v>40934</v>
      </c>
      <c r="G1550" s="1">
        <f t="shared" si="269"/>
        <v>40933</v>
      </c>
      <c r="H1550" s="1">
        <f t="shared" si="270"/>
        <v>40932</v>
      </c>
      <c r="I1550" s="2">
        <f t="shared" si="271"/>
        <v>99.56</v>
      </c>
      <c r="J1550">
        <f t="shared" si="265"/>
        <v>0</v>
      </c>
      <c r="K1550" s="2">
        <f t="shared" si="267"/>
        <v>0</v>
      </c>
      <c r="L1550" s="2">
        <f t="shared" si="272"/>
        <v>0</v>
      </c>
      <c r="M1550" s="2">
        <f t="shared" si="273"/>
        <v>1</v>
      </c>
      <c r="N1550">
        <f t="shared" si="274"/>
        <v>-1.7426986120474344</v>
      </c>
    </row>
    <row r="1551" spans="1:14" x14ac:dyDescent="0.3">
      <c r="A1551" s="1">
        <v>40945</v>
      </c>
      <c r="B1551">
        <v>96.91</v>
      </c>
      <c r="D1551">
        <f t="shared" si="264"/>
        <v>1</v>
      </c>
      <c r="E1551" s="1">
        <f t="shared" si="266"/>
        <v>40938</v>
      </c>
      <c r="F1551" s="1">
        <f t="shared" si="268"/>
        <v>40937</v>
      </c>
      <c r="G1551" s="1">
        <f t="shared" si="269"/>
        <v>40936</v>
      </c>
      <c r="H1551" s="1">
        <f t="shared" si="270"/>
        <v>40935</v>
      </c>
      <c r="I1551" s="2">
        <f t="shared" si="271"/>
        <v>98.78</v>
      </c>
      <c r="J1551">
        <f t="shared" si="265"/>
        <v>0</v>
      </c>
      <c r="K1551" s="2">
        <f t="shared" si="267"/>
        <v>0</v>
      </c>
      <c r="L1551" s="2">
        <f t="shared" si="272"/>
        <v>0</v>
      </c>
      <c r="M1551" s="2">
        <f t="shared" si="273"/>
        <v>1</v>
      </c>
      <c r="N1551">
        <f t="shared" si="274"/>
        <v>-1.911244236602009</v>
      </c>
    </row>
    <row r="1552" spans="1:14" x14ac:dyDescent="0.3">
      <c r="A1552" s="1">
        <v>40946</v>
      </c>
      <c r="B1552">
        <v>98.41</v>
      </c>
      <c r="D1552">
        <f t="shared" si="264"/>
        <v>2</v>
      </c>
      <c r="E1552" s="1">
        <f t="shared" si="266"/>
        <v>40939</v>
      </c>
      <c r="F1552" s="1">
        <f t="shared" si="268"/>
        <v>40938</v>
      </c>
      <c r="G1552" s="1">
        <f t="shared" si="269"/>
        <v>40937</v>
      </c>
      <c r="H1552" s="1">
        <f t="shared" si="270"/>
        <v>40936</v>
      </c>
      <c r="I1552" s="2">
        <f t="shared" si="271"/>
        <v>98.48</v>
      </c>
      <c r="J1552">
        <f t="shared" si="265"/>
        <v>0</v>
      </c>
      <c r="K1552" s="2">
        <f t="shared" si="267"/>
        <v>0</v>
      </c>
      <c r="L1552" s="2">
        <f t="shared" si="272"/>
        <v>0</v>
      </c>
      <c r="M1552" s="2">
        <f t="shared" si="273"/>
        <v>1</v>
      </c>
      <c r="N1552">
        <f t="shared" si="274"/>
        <v>-7.1105696530396015E-2</v>
      </c>
    </row>
    <row r="1553" spans="1:14" x14ac:dyDescent="0.3">
      <c r="A1553" s="1">
        <v>40947</v>
      </c>
      <c r="B1553">
        <v>98.71</v>
      </c>
      <c r="D1553">
        <f t="shared" si="264"/>
        <v>3</v>
      </c>
      <c r="E1553" s="1">
        <f t="shared" si="266"/>
        <v>40940</v>
      </c>
      <c r="F1553" s="1">
        <f t="shared" si="268"/>
        <v>40939</v>
      </c>
      <c r="G1553" s="1">
        <f t="shared" si="269"/>
        <v>40938</v>
      </c>
      <c r="H1553" s="1">
        <f t="shared" si="270"/>
        <v>40937</v>
      </c>
      <c r="I1553" s="2">
        <f t="shared" si="271"/>
        <v>97.61</v>
      </c>
      <c r="J1553">
        <f t="shared" si="265"/>
        <v>0</v>
      </c>
      <c r="K1553" s="2">
        <f t="shared" si="267"/>
        <v>0</v>
      </c>
      <c r="L1553" s="2">
        <f t="shared" si="272"/>
        <v>0</v>
      </c>
      <c r="M1553" s="2">
        <f t="shared" si="273"/>
        <v>1</v>
      </c>
      <c r="N1553">
        <f t="shared" si="274"/>
        <v>1.1206311242922904</v>
      </c>
    </row>
    <row r="1554" spans="1:14" x14ac:dyDescent="0.3">
      <c r="A1554" s="1">
        <v>40948</v>
      </c>
      <c r="B1554">
        <v>99.84</v>
      </c>
      <c r="C1554">
        <v>100.24</v>
      </c>
      <c r="D1554">
        <f t="shared" si="264"/>
        <v>4</v>
      </c>
      <c r="E1554" s="1">
        <f t="shared" si="266"/>
        <v>40941</v>
      </c>
      <c r="F1554" s="1">
        <f t="shared" si="268"/>
        <v>40940</v>
      </c>
      <c r="G1554" s="1">
        <f t="shared" si="269"/>
        <v>40939</v>
      </c>
      <c r="H1554" s="1">
        <f t="shared" si="270"/>
        <v>40938</v>
      </c>
      <c r="I1554" s="2">
        <f t="shared" si="271"/>
        <v>96.36</v>
      </c>
      <c r="J1554">
        <f t="shared" si="265"/>
        <v>0</v>
      </c>
      <c r="K1554" s="2">
        <f t="shared" si="267"/>
        <v>0</v>
      </c>
      <c r="L1554" s="2">
        <f t="shared" si="272"/>
        <v>0</v>
      </c>
      <c r="M1554" s="2">
        <f t="shared" si="273"/>
        <v>1</v>
      </c>
      <c r="N1554">
        <f t="shared" si="274"/>
        <v>3.5477726874447058</v>
      </c>
    </row>
    <row r="1555" spans="1:14" x14ac:dyDescent="0.3">
      <c r="A1555" s="1">
        <v>40949</v>
      </c>
      <c r="B1555">
        <v>99.03</v>
      </c>
      <c r="D1555">
        <f t="shared" si="264"/>
        <v>5</v>
      </c>
      <c r="E1555" s="1">
        <f t="shared" si="266"/>
        <v>40942</v>
      </c>
      <c r="F1555" s="1">
        <f t="shared" si="268"/>
        <v>40941</v>
      </c>
      <c r="G1555" s="1">
        <f t="shared" si="269"/>
        <v>40940</v>
      </c>
      <c r="H1555" s="1">
        <f t="shared" si="270"/>
        <v>40939</v>
      </c>
      <c r="I1555" s="2">
        <f t="shared" si="271"/>
        <v>97.84</v>
      </c>
      <c r="J1555">
        <f t="shared" si="265"/>
        <v>100.24</v>
      </c>
      <c r="K1555" s="2">
        <f t="shared" si="267"/>
        <v>100.24</v>
      </c>
      <c r="L1555" s="2">
        <f t="shared" si="272"/>
        <v>99.84</v>
      </c>
      <c r="M1555" s="2">
        <f t="shared" si="273"/>
        <v>0.99600957701516368</v>
      </c>
      <c r="N1555">
        <f t="shared" si="274"/>
        <v>0.80909371875990654</v>
      </c>
    </row>
    <row r="1556" spans="1:14" x14ac:dyDescent="0.3">
      <c r="A1556" s="1">
        <v>40952</v>
      </c>
      <c r="B1556">
        <v>101.29</v>
      </c>
      <c r="D1556">
        <f t="shared" si="264"/>
        <v>1</v>
      </c>
      <c r="E1556" s="1">
        <f t="shared" si="266"/>
        <v>40945</v>
      </c>
      <c r="F1556" s="1">
        <f t="shared" si="268"/>
        <v>40944</v>
      </c>
      <c r="G1556" s="1">
        <f t="shared" si="269"/>
        <v>40943</v>
      </c>
      <c r="H1556" s="1">
        <f t="shared" si="270"/>
        <v>40942</v>
      </c>
      <c r="I1556" s="2">
        <f t="shared" si="271"/>
        <v>96.91</v>
      </c>
      <c r="J1556">
        <f t="shared" si="265"/>
        <v>0</v>
      </c>
      <c r="K1556" s="2">
        <f t="shared" si="267"/>
        <v>100.24</v>
      </c>
      <c r="L1556" s="2">
        <f t="shared" si="272"/>
        <v>99.84</v>
      </c>
      <c r="M1556" s="2">
        <f t="shared" si="273"/>
        <v>0.99600957701516368</v>
      </c>
      <c r="N1556">
        <f t="shared" si="274"/>
        <v>4.0206570985552013</v>
      </c>
    </row>
    <row r="1557" spans="1:14" x14ac:dyDescent="0.3">
      <c r="A1557" s="1">
        <v>40953</v>
      </c>
      <c r="B1557">
        <v>101.08</v>
      </c>
      <c r="D1557">
        <f t="shared" si="264"/>
        <v>2</v>
      </c>
      <c r="E1557" s="1">
        <f t="shared" si="266"/>
        <v>40946</v>
      </c>
      <c r="F1557" s="1">
        <f t="shared" si="268"/>
        <v>40945</v>
      </c>
      <c r="G1557" s="1">
        <f t="shared" si="269"/>
        <v>40944</v>
      </c>
      <c r="H1557" s="1">
        <f t="shared" si="270"/>
        <v>40943</v>
      </c>
      <c r="I1557" s="2">
        <f t="shared" si="271"/>
        <v>98.41</v>
      </c>
      <c r="J1557">
        <f t="shared" si="265"/>
        <v>0</v>
      </c>
      <c r="K1557" s="2">
        <f t="shared" si="267"/>
        <v>100.24</v>
      </c>
      <c r="L1557" s="2">
        <f t="shared" si="272"/>
        <v>99.84</v>
      </c>
      <c r="M1557" s="2">
        <f t="shared" si="273"/>
        <v>0.99600957701516368</v>
      </c>
      <c r="N1557">
        <f t="shared" si="274"/>
        <v>2.2771451642404172</v>
      </c>
    </row>
    <row r="1558" spans="1:14" x14ac:dyDescent="0.3">
      <c r="A1558" s="1">
        <v>40954</v>
      </c>
      <c r="B1558">
        <v>102.14</v>
      </c>
      <c r="D1558">
        <f t="shared" si="264"/>
        <v>3</v>
      </c>
      <c r="E1558" s="1">
        <f t="shared" si="266"/>
        <v>40947</v>
      </c>
      <c r="F1558" s="1">
        <f t="shared" si="268"/>
        <v>40946</v>
      </c>
      <c r="G1558" s="1">
        <f t="shared" si="269"/>
        <v>40945</v>
      </c>
      <c r="H1558" s="1">
        <f t="shared" si="270"/>
        <v>40944</v>
      </c>
      <c r="I1558" s="2">
        <f t="shared" si="271"/>
        <v>98.71</v>
      </c>
      <c r="J1558">
        <f t="shared" si="265"/>
        <v>0</v>
      </c>
      <c r="K1558" s="2">
        <f t="shared" si="267"/>
        <v>100.24</v>
      </c>
      <c r="L1558" s="2">
        <f t="shared" si="272"/>
        <v>99.84</v>
      </c>
      <c r="M1558" s="2">
        <f t="shared" si="273"/>
        <v>0.99600957701516368</v>
      </c>
      <c r="N1558">
        <f t="shared" si="274"/>
        <v>3.0159756823006001</v>
      </c>
    </row>
    <row r="1559" spans="1:14" x14ac:dyDescent="0.3">
      <c r="A1559" s="1">
        <v>40955</v>
      </c>
      <c r="B1559">
        <v>102.64</v>
      </c>
      <c r="D1559">
        <f t="shared" si="264"/>
        <v>4</v>
      </c>
      <c r="E1559" s="1">
        <f t="shared" si="266"/>
        <v>40948</v>
      </c>
      <c r="F1559" s="1">
        <f t="shared" si="268"/>
        <v>40947</v>
      </c>
      <c r="G1559" s="1">
        <f t="shared" si="269"/>
        <v>40946</v>
      </c>
      <c r="H1559" s="1">
        <f t="shared" si="270"/>
        <v>40945</v>
      </c>
      <c r="I1559" s="2">
        <f t="shared" si="271"/>
        <v>99.84</v>
      </c>
      <c r="J1559">
        <f t="shared" si="265"/>
        <v>0</v>
      </c>
      <c r="K1559" s="2">
        <f t="shared" si="267"/>
        <v>100.24</v>
      </c>
      <c r="L1559" s="2">
        <f t="shared" si="272"/>
        <v>99.84</v>
      </c>
      <c r="M1559" s="2">
        <f t="shared" si="273"/>
        <v>0.99600957701516368</v>
      </c>
      <c r="N1559">
        <f t="shared" si="274"/>
        <v>2.3660409719568118</v>
      </c>
    </row>
    <row r="1560" spans="1:14" x14ac:dyDescent="0.3">
      <c r="A1560" s="1">
        <v>40956</v>
      </c>
      <c r="B1560">
        <v>103.6</v>
      </c>
      <c r="D1560">
        <f t="shared" si="264"/>
        <v>5</v>
      </c>
      <c r="E1560" s="1">
        <f t="shared" si="266"/>
        <v>40949</v>
      </c>
      <c r="F1560" s="1">
        <f t="shared" si="268"/>
        <v>40948</v>
      </c>
      <c r="G1560" s="1">
        <f t="shared" si="269"/>
        <v>40947</v>
      </c>
      <c r="H1560" s="1">
        <f t="shared" si="270"/>
        <v>40946</v>
      </c>
      <c r="I1560" s="2">
        <f t="shared" si="271"/>
        <v>99.03</v>
      </c>
      <c r="J1560">
        <f t="shared" si="265"/>
        <v>0</v>
      </c>
      <c r="K1560" s="2">
        <f t="shared" si="267"/>
        <v>0</v>
      </c>
      <c r="L1560" s="2">
        <f t="shared" si="272"/>
        <v>0</v>
      </c>
      <c r="M1560" s="2">
        <f t="shared" si="273"/>
        <v>1</v>
      </c>
      <c r="N1560">
        <f t="shared" si="274"/>
        <v>4.5114495292171295</v>
      </c>
    </row>
    <row r="1561" spans="1:14" x14ac:dyDescent="0.3">
      <c r="A1561" s="1">
        <v>40960</v>
      </c>
      <c r="B1561">
        <v>106.25</v>
      </c>
      <c r="D1561">
        <f t="shared" si="264"/>
        <v>2</v>
      </c>
      <c r="E1561" s="1">
        <f t="shared" si="266"/>
        <v>40953</v>
      </c>
      <c r="F1561" s="1">
        <f t="shared" si="268"/>
        <v>40952</v>
      </c>
      <c r="G1561" s="1">
        <f t="shared" si="269"/>
        <v>40951</v>
      </c>
      <c r="H1561" s="1">
        <f t="shared" si="270"/>
        <v>40950</v>
      </c>
      <c r="I1561" s="2">
        <f t="shared" si="271"/>
        <v>101.08</v>
      </c>
      <c r="J1561">
        <f t="shared" si="265"/>
        <v>0</v>
      </c>
      <c r="K1561" s="2">
        <f t="shared" si="267"/>
        <v>0</v>
      </c>
      <c r="L1561" s="2">
        <f t="shared" si="272"/>
        <v>0</v>
      </c>
      <c r="M1561" s="2">
        <f t="shared" si="273"/>
        <v>1</v>
      </c>
      <c r="N1561">
        <f t="shared" si="274"/>
        <v>4.9882525284532662</v>
      </c>
    </row>
    <row r="1562" spans="1:14" x14ac:dyDescent="0.3">
      <c r="A1562" s="1">
        <v>40961</v>
      </c>
      <c r="B1562">
        <v>106.28</v>
      </c>
      <c r="D1562">
        <f t="shared" si="264"/>
        <v>3</v>
      </c>
      <c r="E1562" s="1">
        <f t="shared" si="266"/>
        <v>40954</v>
      </c>
      <c r="F1562" s="1">
        <f t="shared" si="268"/>
        <v>40953</v>
      </c>
      <c r="G1562" s="1">
        <f t="shared" si="269"/>
        <v>40952</v>
      </c>
      <c r="H1562" s="1">
        <f t="shared" si="270"/>
        <v>40951</v>
      </c>
      <c r="I1562" s="2">
        <f t="shared" si="271"/>
        <v>102.14</v>
      </c>
      <c r="J1562">
        <f t="shared" si="265"/>
        <v>0</v>
      </c>
      <c r="K1562" s="2">
        <f t="shared" si="267"/>
        <v>0</v>
      </c>
      <c r="L1562" s="2">
        <f t="shared" si="272"/>
        <v>0</v>
      </c>
      <c r="M1562" s="2">
        <f t="shared" si="273"/>
        <v>1</v>
      </c>
      <c r="N1562">
        <f t="shared" si="274"/>
        <v>3.9732699672114875</v>
      </c>
    </row>
    <row r="1563" spans="1:14" x14ac:dyDescent="0.3">
      <c r="A1563" s="1">
        <v>40962</v>
      </c>
      <c r="B1563">
        <v>107.83</v>
      </c>
      <c r="D1563">
        <f t="shared" si="264"/>
        <v>4</v>
      </c>
      <c r="E1563" s="1">
        <f t="shared" si="266"/>
        <v>40955</v>
      </c>
      <c r="F1563" s="1">
        <f t="shared" si="268"/>
        <v>40954</v>
      </c>
      <c r="G1563" s="1">
        <f t="shared" si="269"/>
        <v>40953</v>
      </c>
      <c r="H1563" s="1">
        <f t="shared" si="270"/>
        <v>40952</v>
      </c>
      <c r="I1563" s="2">
        <f t="shared" si="271"/>
        <v>102.64</v>
      </c>
      <c r="J1563">
        <f t="shared" si="265"/>
        <v>0</v>
      </c>
      <c r="K1563" s="2">
        <f t="shared" si="267"/>
        <v>0</v>
      </c>
      <c r="L1563" s="2">
        <f t="shared" si="272"/>
        <v>0</v>
      </c>
      <c r="M1563" s="2">
        <f t="shared" si="273"/>
        <v>1</v>
      </c>
      <c r="N1563">
        <f t="shared" si="274"/>
        <v>4.9328192586599942</v>
      </c>
    </row>
    <row r="1564" spans="1:14" x14ac:dyDescent="0.3">
      <c r="A1564" s="1">
        <v>40963</v>
      </c>
      <c r="B1564">
        <v>109.77</v>
      </c>
      <c r="D1564">
        <f t="shared" si="264"/>
        <v>5</v>
      </c>
      <c r="E1564" s="1">
        <f t="shared" si="266"/>
        <v>40956</v>
      </c>
      <c r="F1564" s="1">
        <f t="shared" si="268"/>
        <v>40955</v>
      </c>
      <c r="G1564" s="1">
        <f t="shared" si="269"/>
        <v>40954</v>
      </c>
      <c r="H1564" s="1">
        <f t="shared" si="270"/>
        <v>40953</v>
      </c>
      <c r="I1564" s="2">
        <f t="shared" si="271"/>
        <v>103.6</v>
      </c>
      <c r="J1564">
        <f t="shared" si="265"/>
        <v>0</v>
      </c>
      <c r="K1564" s="2">
        <f t="shared" si="267"/>
        <v>0</v>
      </c>
      <c r="L1564" s="2">
        <f t="shared" si="272"/>
        <v>0</v>
      </c>
      <c r="M1564" s="2">
        <f t="shared" si="273"/>
        <v>1</v>
      </c>
      <c r="N1564">
        <f t="shared" si="274"/>
        <v>5.7849937873842441</v>
      </c>
    </row>
    <row r="1565" spans="1:14" x14ac:dyDescent="0.3">
      <c r="A1565" s="1">
        <v>40966</v>
      </c>
      <c r="B1565">
        <v>108.56</v>
      </c>
      <c r="D1565">
        <f t="shared" si="264"/>
        <v>1</v>
      </c>
      <c r="E1565" s="1">
        <f t="shared" si="266"/>
        <v>40959</v>
      </c>
      <c r="F1565" s="1">
        <f t="shared" si="268"/>
        <v>40958</v>
      </c>
      <c r="G1565" s="1">
        <f t="shared" si="269"/>
        <v>40957</v>
      </c>
      <c r="H1565" s="1">
        <f t="shared" si="270"/>
        <v>40956</v>
      </c>
      <c r="I1565" s="2">
        <f t="shared" si="271"/>
        <v>103.6</v>
      </c>
      <c r="J1565">
        <f t="shared" si="265"/>
        <v>0</v>
      </c>
      <c r="K1565" s="2">
        <f t="shared" si="267"/>
        <v>0</v>
      </c>
      <c r="L1565" s="2">
        <f t="shared" si="272"/>
        <v>0</v>
      </c>
      <c r="M1565" s="2">
        <f t="shared" si="273"/>
        <v>1</v>
      </c>
      <c r="N1565">
        <f t="shared" si="274"/>
        <v>4.6765685701231092</v>
      </c>
    </row>
    <row r="1566" spans="1:14" x14ac:dyDescent="0.3">
      <c r="A1566" s="1">
        <v>40967</v>
      </c>
      <c r="B1566">
        <v>106.55</v>
      </c>
      <c r="D1566">
        <f t="shared" si="264"/>
        <v>2</v>
      </c>
      <c r="E1566" s="1">
        <f t="shared" si="266"/>
        <v>40960</v>
      </c>
      <c r="F1566" s="1">
        <f t="shared" si="268"/>
        <v>40959</v>
      </c>
      <c r="G1566" s="1">
        <f t="shared" si="269"/>
        <v>40958</v>
      </c>
      <c r="H1566" s="1">
        <f t="shared" si="270"/>
        <v>40957</v>
      </c>
      <c r="I1566" s="2">
        <f t="shared" si="271"/>
        <v>106.25</v>
      </c>
      <c r="J1566">
        <f t="shared" si="265"/>
        <v>0</v>
      </c>
      <c r="K1566" s="2">
        <f t="shared" si="267"/>
        <v>0</v>
      </c>
      <c r="L1566" s="2">
        <f t="shared" si="272"/>
        <v>0</v>
      </c>
      <c r="M1566" s="2">
        <f t="shared" si="273"/>
        <v>1</v>
      </c>
      <c r="N1566">
        <f t="shared" si="274"/>
        <v>0.28195507400998981</v>
      </c>
    </row>
    <row r="1567" spans="1:14" x14ac:dyDescent="0.3">
      <c r="A1567" s="1">
        <v>40968</v>
      </c>
      <c r="B1567">
        <v>107.07</v>
      </c>
      <c r="D1567">
        <f t="shared" si="264"/>
        <v>3</v>
      </c>
      <c r="E1567" s="1">
        <f t="shared" si="266"/>
        <v>40961</v>
      </c>
      <c r="F1567" s="1">
        <f t="shared" si="268"/>
        <v>40960</v>
      </c>
      <c r="G1567" s="1">
        <f t="shared" si="269"/>
        <v>40959</v>
      </c>
      <c r="H1567" s="1">
        <f t="shared" si="270"/>
        <v>40958</v>
      </c>
      <c r="I1567" s="2">
        <f t="shared" si="271"/>
        <v>106.28</v>
      </c>
      <c r="J1567">
        <f t="shared" si="265"/>
        <v>0</v>
      </c>
      <c r="K1567" s="2">
        <f t="shared" si="267"/>
        <v>0</v>
      </c>
      <c r="L1567" s="2">
        <f t="shared" si="272"/>
        <v>0</v>
      </c>
      <c r="M1567" s="2">
        <f t="shared" si="273"/>
        <v>1</v>
      </c>
      <c r="N1567">
        <f t="shared" si="274"/>
        <v>0.74057052785658894</v>
      </c>
    </row>
    <row r="1568" spans="1:14" x14ac:dyDescent="0.3">
      <c r="A1568" s="1">
        <v>40969</v>
      </c>
      <c r="B1568">
        <v>108.84</v>
      </c>
      <c r="D1568">
        <f t="shared" si="264"/>
        <v>4</v>
      </c>
      <c r="E1568" s="1">
        <f t="shared" si="266"/>
        <v>40962</v>
      </c>
      <c r="F1568" s="1">
        <f t="shared" si="268"/>
        <v>40961</v>
      </c>
      <c r="G1568" s="1">
        <f t="shared" si="269"/>
        <v>40960</v>
      </c>
      <c r="H1568" s="1">
        <f t="shared" si="270"/>
        <v>40959</v>
      </c>
      <c r="I1568" s="2">
        <f t="shared" si="271"/>
        <v>107.83</v>
      </c>
      <c r="J1568">
        <f t="shared" si="265"/>
        <v>0</v>
      </c>
      <c r="K1568" s="2">
        <f t="shared" si="267"/>
        <v>0</v>
      </c>
      <c r="L1568" s="2">
        <f t="shared" si="272"/>
        <v>0</v>
      </c>
      <c r="M1568" s="2">
        <f t="shared" si="273"/>
        <v>1</v>
      </c>
      <c r="N1568">
        <f t="shared" si="274"/>
        <v>0.93230010210647152</v>
      </c>
    </row>
    <row r="1569" spans="1:14" x14ac:dyDescent="0.3">
      <c r="A1569" s="1">
        <v>40970</v>
      </c>
      <c r="B1569">
        <v>106.7</v>
      </c>
      <c r="D1569">
        <f t="shared" si="264"/>
        <v>5</v>
      </c>
      <c r="E1569" s="1">
        <f t="shared" si="266"/>
        <v>40963</v>
      </c>
      <c r="F1569" s="1">
        <f t="shared" si="268"/>
        <v>40962</v>
      </c>
      <c r="G1569" s="1">
        <f t="shared" si="269"/>
        <v>40961</v>
      </c>
      <c r="H1569" s="1">
        <f t="shared" si="270"/>
        <v>40960</v>
      </c>
      <c r="I1569" s="2">
        <f t="shared" si="271"/>
        <v>109.77</v>
      </c>
      <c r="J1569">
        <f t="shared" si="265"/>
        <v>0</v>
      </c>
      <c r="K1569" s="2">
        <f t="shared" si="267"/>
        <v>0</v>
      </c>
      <c r="L1569" s="2">
        <f t="shared" si="272"/>
        <v>0</v>
      </c>
      <c r="M1569" s="2">
        <f t="shared" si="273"/>
        <v>1</v>
      </c>
      <c r="N1569">
        <f t="shared" si="274"/>
        <v>-2.8366109391517416</v>
      </c>
    </row>
    <row r="1570" spans="1:14" x14ac:dyDescent="0.3">
      <c r="A1570" s="1">
        <v>40973</v>
      </c>
      <c r="B1570">
        <v>106.72</v>
      </c>
      <c r="D1570">
        <f t="shared" si="264"/>
        <v>1</v>
      </c>
      <c r="E1570" s="1">
        <f t="shared" si="266"/>
        <v>40966</v>
      </c>
      <c r="F1570" s="1">
        <f t="shared" si="268"/>
        <v>40965</v>
      </c>
      <c r="G1570" s="1">
        <f t="shared" si="269"/>
        <v>40964</v>
      </c>
      <c r="H1570" s="1">
        <f t="shared" si="270"/>
        <v>40963</v>
      </c>
      <c r="I1570" s="2">
        <f t="shared" si="271"/>
        <v>108.56</v>
      </c>
      <c r="J1570">
        <f t="shared" si="265"/>
        <v>0</v>
      </c>
      <c r="K1570" s="2">
        <f t="shared" si="267"/>
        <v>0</v>
      </c>
      <c r="L1570" s="2">
        <f t="shared" si="272"/>
        <v>0</v>
      </c>
      <c r="M1570" s="2">
        <f t="shared" si="273"/>
        <v>1</v>
      </c>
      <c r="N1570">
        <f t="shared" si="274"/>
        <v>-1.7094433359300183</v>
      </c>
    </row>
    <row r="1571" spans="1:14" x14ac:dyDescent="0.3">
      <c r="A1571" s="1">
        <v>40974</v>
      </c>
      <c r="B1571">
        <v>104.7</v>
      </c>
      <c r="D1571">
        <f t="shared" si="264"/>
        <v>2</v>
      </c>
      <c r="E1571" s="1">
        <f t="shared" si="266"/>
        <v>40967</v>
      </c>
      <c r="F1571" s="1">
        <f t="shared" si="268"/>
        <v>40966</v>
      </c>
      <c r="G1571" s="1">
        <f t="shared" si="269"/>
        <v>40965</v>
      </c>
      <c r="H1571" s="1">
        <f t="shared" si="270"/>
        <v>40964</v>
      </c>
      <c r="I1571" s="2">
        <f t="shared" si="271"/>
        <v>106.55</v>
      </c>
      <c r="J1571">
        <f t="shared" si="265"/>
        <v>0</v>
      </c>
      <c r="K1571" s="2">
        <f t="shared" si="267"/>
        <v>0</v>
      </c>
      <c r="L1571" s="2">
        <f t="shared" si="272"/>
        <v>0</v>
      </c>
      <c r="M1571" s="2">
        <f t="shared" si="273"/>
        <v>1</v>
      </c>
      <c r="N1571">
        <f t="shared" si="274"/>
        <v>-1.7515240668134961</v>
      </c>
    </row>
    <row r="1572" spans="1:14" x14ac:dyDescent="0.3">
      <c r="A1572" s="1">
        <v>40975</v>
      </c>
      <c r="B1572">
        <v>106.16</v>
      </c>
      <c r="D1572">
        <f t="shared" si="264"/>
        <v>3</v>
      </c>
      <c r="E1572" s="1">
        <f t="shared" si="266"/>
        <v>40968</v>
      </c>
      <c r="F1572" s="1">
        <f t="shared" si="268"/>
        <v>40967</v>
      </c>
      <c r="G1572" s="1">
        <f t="shared" si="269"/>
        <v>40966</v>
      </c>
      <c r="H1572" s="1">
        <f t="shared" si="270"/>
        <v>40965</v>
      </c>
      <c r="I1572" s="2">
        <f t="shared" si="271"/>
        <v>107.07</v>
      </c>
      <c r="J1572">
        <f t="shared" si="265"/>
        <v>0</v>
      </c>
      <c r="K1572" s="2">
        <f t="shared" si="267"/>
        <v>0</v>
      </c>
      <c r="L1572" s="2">
        <f t="shared" si="272"/>
        <v>0</v>
      </c>
      <c r="M1572" s="2">
        <f t="shared" si="273"/>
        <v>1</v>
      </c>
      <c r="N1572">
        <f t="shared" si="274"/>
        <v>-0.85354361462265849</v>
      </c>
    </row>
    <row r="1573" spans="1:14" x14ac:dyDescent="0.3">
      <c r="A1573" s="1">
        <v>40976</v>
      </c>
      <c r="B1573">
        <v>106.58</v>
      </c>
      <c r="D1573">
        <f t="shared" si="264"/>
        <v>4</v>
      </c>
      <c r="E1573" s="1">
        <f t="shared" si="266"/>
        <v>40969</v>
      </c>
      <c r="F1573" s="1">
        <f t="shared" si="268"/>
        <v>40968</v>
      </c>
      <c r="G1573" s="1">
        <f t="shared" si="269"/>
        <v>40967</v>
      </c>
      <c r="H1573" s="1">
        <f t="shared" si="270"/>
        <v>40966</v>
      </c>
      <c r="I1573" s="2">
        <f t="shared" si="271"/>
        <v>108.84</v>
      </c>
      <c r="J1573">
        <f t="shared" si="265"/>
        <v>0</v>
      </c>
      <c r="K1573" s="2">
        <f t="shared" si="267"/>
        <v>0</v>
      </c>
      <c r="L1573" s="2">
        <f t="shared" si="272"/>
        <v>0</v>
      </c>
      <c r="M1573" s="2">
        <f t="shared" si="273"/>
        <v>1</v>
      </c>
      <c r="N1573">
        <f t="shared" si="274"/>
        <v>-2.0983037046409394</v>
      </c>
    </row>
    <row r="1574" spans="1:14" x14ac:dyDescent="0.3">
      <c r="A1574" s="1">
        <v>40977</v>
      </c>
      <c r="B1574">
        <v>107.4</v>
      </c>
      <c r="C1574">
        <v>107.87</v>
      </c>
      <c r="D1574">
        <f t="shared" si="264"/>
        <v>5</v>
      </c>
      <c r="E1574" s="1">
        <f t="shared" si="266"/>
        <v>40970</v>
      </c>
      <c r="F1574" s="1">
        <f t="shared" si="268"/>
        <v>40969</v>
      </c>
      <c r="G1574" s="1">
        <f t="shared" si="269"/>
        <v>40968</v>
      </c>
      <c r="H1574" s="1">
        <f t="shared" si="270"/>
        <v>40967</v>
      </c>
      <c r="I1574" s="2">
        <f t="shared" si="271"/>
        <v>106.7</v>
      </c>
      <c r="J1574">
        <f t="shared" si="265"/>
        <v>0</v>
      </c>
      <c r="K1574" s="2">
        <f t="shared" si="267"/>
        <v>0</v>
      </c>
      <c r="L1574" s="2">
        <f t="shared" si="272"/>
        <v>0</v>
      </c>
      <c r="M1574" s="2">
        <f t="shared" si="273"/>
        <v>1</v>
      </c>
      <c r="N1574">
        <f t="shared" si="274"/>
        <v>0.65390237670566476</v>
      </c>
    </row>
    <row r="1575" spans="1:14" x14ac:dyDescent="0.3">
      <c r="A1575" s="1">
        <v>40980</v>
      </c>
      <c r="B1575">
        <v>106.84</v>
      </c>
      <c r="D1575">
        <f t="shared" si="264"/>
        <v>1</v>
      </c>
      <c r="E1575" s="1">
        <f t="shared" si="266"/>
        <v>40973</v>
      </c>
      <c r="F1575" s="1">
        <f t="shared" si="268"/>
        <v>40972</v>
      </c>
      <c r="G1575" s="1">
        <f t="shared" si="269"/>
        <v>40971</v>
      </c>
      <c r="H1575" s="1">
        <f t="shared" si="270"/>
        <v>40970</v>
      </c>
      <c r="I1575" s="2">
        <f t="shared" si="271"/>
        <v>106.72</v>
      </c>
      <c r="J1575">
        <f t="shared" si="265"/>
        <v>107.87</v>
      </c>
      <c r="K1575" s="2">
        <f t="shared" si="267"/>
        <v>107.87</v>
      </c>
      <c r="L1575" s="2">
        <f t="shared" si="272"/>
        <v>107.4</v>
      </c>
      <c r="M1575" s="2">
        <f t="shared" si="273"/>
        <v>0.99564290349494766</v>
      </c>
      <c r="N1575">
        <f t="shared" si="274"/>
        <v>-0.32428102381267571</v>
      </c>
    </row>
    <row r="1576" spans="1:14" x14ac:dyDescent="0.3">
      <c r="A1576" s="1">
        <v>40981</v>
      </c>
      <c r="B1576">
        <v>107.24</v>
      </c>
      <c r="D1576">
        <f t="shared" si="264"/>
        <v>2</v>
      </c>
      <c r="E1576" s="1">
        <f t="shared" si="266"/>
        <v>40974</v>
      </c>
      <c r="F1576" s="1">
        <f t="shared" si="268"/>
        <v>40973</v>
      </c>
      <c r="G1576" s="1">
        <f t="shared" si="269"/>
        <v>40972</v>
      </c>
      <c r="H1576" s="1">
        <f t="shared" si="270"/>
        <v>40971</v>
      </c>
      <c r="I1576" s="2">
        <f t="shared" si="271"/>
        <v>104.7</v>
      </c>
      <c r="J1576">
        <f t="shared" si="265"/>
        <v>0</v>
      </c>
      <c r="K1576" s="2">
        <f t="shared" si="267"/>
        <v>107.87</v>
      </c>
      <c r="L1576" s="2">
        <f t="shared" si="272"/>
        <v>107.4</v>
      </c>
      <c r="M1576" s="2">
        <f t="shared" si="273"/>
        <v>0.99564290349494766</v>
      </c>
      <c r="N1576">
        <f t="shared" si="274"/>
        <v>1.9603579178694102</v>
      </c>
    </row>
    <row r="1577" spans="1:14" x14ac:dyDescent="0.3">
      <c r="A1577" s="1">
        <v>40982</v>
      </c>
      <c r="B1577">
        <v>105.95</v>
      </c>
      <c r="D1577">
        <f t="shared" si="264"/>
        <v>3</v>
      </c>
      <c r="E1577" s="1">
        <f t="shared" si="266"/>
        <v>40975</v>
      </c>
      <c r="F1577" s="1">
        <f t="shared" si="268"/>
        <v>40974</v>
      </c>
      <c r="G1577" s="1">
        <f t="shared" si="269"/>
        <v>40973</v>
      </c>
      <c r="H1577" s="1">
        <f t="shared" si="270"/>
        <v>40972</v>
      </c>
      <c r="I1577" s="2">
        <f t="shared" si="271"/>
        <v>106.16</v>
      </c>
      <c r="J1577">
        <f t="shared" si="265"/>
        <v>0</v>
      </c>
      <c r="K1577" s="2">
        <f t="shared" si="267"/>
        <v>107.87</v>
      </c>
      <c r="L1577" s="2">
        <f t="shared" si="272"/>
        <v>107.4</v>
      </c>
      <c r="M1577" s="2">
        <f t="shared" si="273"/>
        <v>0.99564290349494766</v>
      </c>
      <c r="N1577">
        <f t="shared" si="274"/>
        <v>-0.63467216222173461</v>
      </c>
    </row>
    <row r="1578" spans="1:14" x14ac:dyDescent="0.3">
      <c r="A1578" s="1">
        <v>40983</v>
      </c>
      <c r="B1578">
        <v>105.65</v>
      </c>
      <c r="D1578">
        <f t="shared" si="264"/>
        <v>4</v>
      </c>
      <c r="E1578" s="1">
        <f t="shared" si="266"/>
        <v>40976</v>
      </c>
      <c r="F1578" s="1">
        <f t="shared" si="268"/>
        <v>40975</v>
      </c>
      <c r="G1578" s="1">
        <f t="shared" si="269"/>
        <v>40974</v>
      </c>
      <c r="H1578" s="1">
        <f t="shared" si="270"/>
        <v>40973</v>
      </c>
      <c r="I1578" s="2">
        <f t="shared" si="271"/>
        <v>106.58</v>
      </c>
      <c r="J1578">
        <f t="shared" si="265"/>
        <v>0</v>
      </c>
      <c r="K1578" s="2">
        <f t="shared" si="267"/>
        <v>107.87</v>
      </c>
      <c r="L1578" s="2">
        <f t="shared" si="272"/>
        <v>107.4</v>
      </c>
      <c r="M1578" s="2">
        <f t="shared" si="273"/>
        <v>0.99564290349494766</v>
      </c>
      <c r="N1578">
        <f t="shared" si="274"/>
        <v>-1.3130749119143765</v>
      </c>
    </row>
    <row r="1579" spans="1:14" x14ac:dyDescent="0.3">
      <c r="A1579" s="1">
        <v>40984</v>
      </c>
      <c r="B1579">
        <v>107.58</v>
      </c>
      <c r="D1579">
        <f t="shared" si="264"/>
        <v>5</v>
      </c>
      <c r="E1579" s="1">
        <f t="shared" si="266"/>
        <v>40977</v>
      </c>
      <c r="F1579" s="1">
        <f t="shared" si="268"/>
        <v>40976</v>
      </c>
      <c r="G1579" s="1">
        <f t="shared" si="269"/>
        <v>40975</v>
      </c>
      <c r="H1579" s="1">
        <f t="shared" si="270"/>
        <v>40974</v>
      </c>
      <c r="I1579" s="2">
        <f t="shared" si="271"/>
        <v>107.4</v>
      </c>
      <c r="J1579">
        <f t="shared" si="265"/>
        <v>0</v>
      </c>
      <c r="K1579" s="2">
        <f t="shared" si="267"/>
        <v>107.87</v>
      </c>
      <c r="L1579" s="2">
        <f t="shared" si="272"/>
        <v>107.4</v>
      </c>
      <c r="M1579" s="2">
        <f t="shared" si="273"/>
        <v>0.99564290349494766</v>
      </c>
      <c r="N1579">
        <f t="shared" si="274"/>
        <v>-0.26920415422412353</v>
      </c>
    </row>
    <row r="1580" spans="1:14" x14ac:dyDescent="0.3">
      <c r="A1580" s="1">
        <v>40987</v>
      </c>
      <c r="B1580">
        <v>108.56</v>
      </c>
      <c r="D1580">
        <f t="shared" si="264"/>
        <v>1</v>
      </c>
      <c r="E1580" s="1">
        <f t="shared" si="266"/>
        <v>40980</v>
      </c>
      <c r="F1580" s="1">
        <f t="shared" si="268"/>
        <v>40979</v>
      </c>
      <c r="G1580" s="1">
        <f t="shared" si="269"/>
        <v>40978</v>
      </c>
      <c r="H1580" s="1">
        <f t="shared" si="270"/>
        <v>40977</v>
      </c>
      <c r="I1580" s="2">
        <f t="shared" si="271"/>
        <v>106.84</v>
      </c>
      <c r="J1580">
        <f t="shared" si="265"/>
        <v>0</v>
      </c>
      <c r="K1580" s="2">
        <f t="shared" si="267"/>
        <v>0</v>
      </c>
      <c r="L1580" s="2">
        <f t="shared" si="272"/>
        <v>0</v>
      </c>
      <c r="M1580" s="2">
        <f t="shared" si="273"/>
        <v>1</v>
      </c>
      <c r="N1580">
        <f t="shared" si="274"/>
        <v>1.5970627284853594</v>
      </c>
    </row>
    <row r="1581" spans="1:14" x14ac:dyDescent="0.3">
      <c r="A1581" s="1">
        <v>40988</v>
      </c>
      <c r="B1581">
        <v>106.07</v>
      </c>
      <c r="D1581">
        <f t="shared" si="264"/>
        <v>2</v>
      </c>
      <c r="E1581" s="1">
        <f t="shared" si="266"/>
        <v>40981</v>
      </c>
      <c r="F1581" s="1">
        <f t="shared" si="268"/>
        <v>40980</v>
      </c>
      <c r="G1581" s="1">
        <f t="shared" si="269"/>
        <v>40979</v>
      </c>
      <c r="H1581" s="1">
        <f t="shared" si="270"/>
        <v>40978</v>
      </c>
      <c r="I1581" s="2">
        <f t="shared" si="271"/>
        <v>107.24</v>
      </c>
      <c r="J1581">
        <f t="shared" si="265"/>
        <v>0</v>
      </c>
      <c r="K1581" s="2">
        <f t="shared" si="267"/>
        <v>0</v>
      </c>
      <c r="L1581" s="2">
        <f t="shared" si="272"/>
        <v>0</v>
      </c>
      <c r="M1581" s="2">
        <f t="shared" si="273"/>
        <v>1</v>
      </c>
      <c r="N1581">
        <f t="shared" si="274"/>
        <v>-1.0970059850379714</v>
      </c>
    </row>
    <row r="1582" spans="1:14" x14ac:dyDescent="0.3">
      <c r="A1582" s="1">
        <v>40989</v>
      </c>
      <c r="B1582">
        <v>107.27</v>
      </c>
      <c r="D1582">
        <f t="shared" si="264"/>
        <v>3</v>
      </c>
      <c r="E1582" s="1">
        <f t="shared" si="266"/>
        <v>40982</v>
      </c>
      <c r="F1582" s="1">
        <f t="shared" si="268"/>
        <v>40981</v>
      </c>
      <c r="G1582" s="1">
        <f t="shared" si="269"/>
        <v>40980</v>
      </c>
      <c r="H1582" s="1">
        <f t="shared" si="270"/>
        <v>40979</v>
      </c>
      <c r="I1582" s="2">
        <f t="shared" si="271"/>
        <v>105.95</v>
      </c>
      <c r="J1582">
        <f t="shared" si="265"/>
        <v>0</v>
      </c>
      <c r="K1582" s="2">
        <f t="shared" si="267"/>
        <v>0</v>
      </c>
      <c r="L1582" s="2">
        <f t="shared" si="272"/>
        <v>0</v>
      </c>
      <c r="M1582" s="2">
        <f t="shared" si="273"/>
        <v>1</v>
      </c>
      <c r="N1582">
        <f t="shared" si="274"/>
        <v>1.2381735895029637</v>
      </c>
    </row>
    <row r="1583" spans="1:14" x14ac:dyDescent="0.3">
      <c r="A1583" s="1">
        <v>40990</v>
      </c>
      <c r="B1583">
        <v>105.35</v>
      </c>
      <c r="D1583">
        <f t="shared" si="264"/>
        <v>4</v>
      </c>
      <c r="E1583" s="1">
        <f t="shared" si="266"/>
        <v>40983</v>
      </c>
      <c r="F1583" s="1">
        <f t="shared" si="268"/>
        <v>40982</v>
      </c>
      <c r="G1583" s="1">
        <f t="shared" si="269"/>
        <v>40981</v>
      </c>
      <c r="H1583" s="1">
        <f t="shared" si="270"/>
        <v>40980</v>
      </c>
      <c r="I1583" s="2">
        <f t="shared" si="271"/>
        <v>105.65</v>
      </c>
      <c r="J1583">
        <f t="shared" si="265"/>
        <v>0</v>
      </c>
      <c r="K1583" s="2">
        <f t="shared" si="267"/>
        <v>0</v>
      </c>
      <c r="L1583" s="2">
        <f t="shared" si="272"/>
        <v>0</v>
      </c>
      <c r="M1583" s="2">
        <f t="shared" si="273"/>
        <v>1</v>
      </c>
      <c r="N1583">
        <f t="shared" si="274"/>
        <v>-0.28436038118677265</v>
      </c>
    </row>
    <row r="1584" spans="1:14" x14ac:dyDescent="0.3">
      <c r="A1584" s="1">
        <v>40991</v>
      </c>
      <c r="B1584">
        <v>106.87</v>
      </c>
      <c r="D1584">
        <f t="shared" si="264"/>
        <v>5</v>
      </c>
      <c r="E1584" s="1">
        <f t="shared" si="266"/>
        <v>40984</v>
      </c>
      <c r="F1584" s="1">
        <f t="shared" si="268"/>
        <v>40983</v>
      </c>
      <c r="G1584" s="1">
        <f t="shared" si="269"/>
        <v>40982</v>
      </c>
      <c r="H1584" s="1">
        <f t="shared" si="270"/>
        <v>40981</v>
      </c>
      <c r="I1584" s="2">
        <f t="shared" si="271"/>
        <v>107.58</v>
      </c>
      <c r="J1584">
        <f t="shared" si="265"/>
        <v>0</v>
      </c>
      <c r="K1584" s="2">
        <f t="shared" si="267"/>
        <v>0</v>
      </c>
      <c r="L1584" s="2">
        <f t="shared" si="272"/>
        <v>0</v>
      </c>
      <c r="M1584" s="2">
        <f t="shared" si="273"/>
        <v>1</v>
      </c>
      <c r="N1584">
        <f t="shared" si="274"/>
        <v>-0.6621614308291055</v>
      </c>
    </row>
    <row r="1585" spans="1:14" x14ac:dyDescent="0.3">
      <c r="A1585" s="1">
        <v>40994</v>
      </c>
      <c r="B1585">
        <v>107.03</v>
      </c>
      <c r="D1585">
        <f t="shared" si="264"/>
        <v>1</v>
      </c>
      <c r="E1585" s="1">
        <f t="shared" si="266"/>
        <v>40987</v>
      </c>
      <c r="F1585" s="1">
        <f t="shared" si="268"/>
        <v>40986</v>
      </c>
      <c r="G1585" s="1">
        <f t="shared" si="269"/>
        <v>40985</v>
      </c>
      <c r="H1585" s="1">
        <f t="shared" si="270"/>
        <v>40984</v>
      </c>
      <c r="I1585" s="2">
        <f t="shared" si="271"/>
        <v>108.56</v>
      </c>
      <c r="J1585">
        <f t="shared" si="265"/>
        <v>0</v>
      </c>
      <c r="K1585" s="2">
        <f t="shared" si="267"/>
        <v>0</v>
      </c>
      <c r="L1585" s="2">
        <f t="shared" si="272"/>
        <v>0</v>
      </c>
      <c r="M1585" s="2">
        <f t="shared" si="273"/>
        <v>1</v>
      </c>
      <c r="N1585">
        <f t="shared" si="274"/>
        <v>-1.4193846530329479</v>
      </c>
    </row>
    <row r="1586" spans="1:14" x14ac:dyDescent="0.3">
      <c r="A1586" s="1">
        <v>40995</v>
      </c>
      <c r="B1586">
        <v>107.33</v>
      </c>
      <c r="D1586">
        <f t="shared" si="264"/>
        <v>2</v>
      </c>
      <c r="E1586" s="1">
        <f t="shared" si="266"/>
        <v>40988</v>
      </c>
      <c r="F1586" s="1">
        <f t="shared" si="268"/>
        <v>40987</v>
      </c>
      <c r="G1586" s="1">
        <f t="shared" si="269"/>
        <v>40986</v>
      </c>
      <c r="H1586" s="1">
        <f t="shared" si="270"/>
        <v>40985</v>
      </c>
      <c r="I1586" s="2">
        <f t="shared" si="271"/>
        <v>106.07</v>
      </c>
      <c r="J1586">
        <f t="shared" si="265"/>
        <v>0</v>
      </c>
      <c r="K1586" s="2">
        <f t="shared" si="267"/>
        <v>0</v>
      </c>
      <c r="L1586" s="2">
        <f t="shared" si="272"/>
        <v>0</v>
      </c>
      <c r="M1586" s="2">
        <f t="shared" si="273"/>
        <v>1</v>
      </c>
      <c r="N1586">
        <f t="shared" si="274"/>
        <v>1.1808946976054207</v>
      </c>
    </row>
    <row r="1587" spans="1:14" x14ac:dyDescent="0.3">
      <c r="A1587" s="1">
        <v>40996</v>
      </c>
      <c r="B1587">
        <v>105.41</v>
      </c>
      <c r="D1587">
        <f t="shared" si="264"/>
        <v>3</v>
      </c>
      <c r="E1587" s="1">
        <f t="shared" si="266"/>
        <v>40989</v>
      </c>
      <c r="F1587" s="1">
        <f t="shared" si="268"/>
        <v>40988</v>
      </c>
      <c r="G1587" s="1">
        <f t="shared" si="269"/>
        <v>40987</v>
      </c>
      <c r="H1587" s="1">
        <f t="shared" si="270"/>
        <v>40986</v>
      </c>
      <c r="I1587" s="2">
        <f t="shared" si="271"/>
        <v>107.27</v>
      </c>
      <c r="J1587">
        <f t="shared" si="265"/>
        <v>0</v>
      </c>
      <c r="K1587" s="2">
        <f t="shared" si="267"/>
        <v>0</v>
      </c>
      <c r="L1587" s="2">
        <f t="shared" si="272"/>
        <v>0</v>
      </c>
      <c r="M1587" s="2">
        <f t="shared" si="273"/>
        <v>1</v>
      </c>
      <c r="N1587">
        <f t="shared" si="274"/>
        <v>-1.7491512342240039</v>
      </c>
    </row>
    <row r="1588" spans="1:14" x14ac:dyDescent="0.3">
      <c r="A1588" s="1">
        <v>40997</v>
      </c>
      <c r="B1588">
        <v>102.78</v>
      </c>
      <c r="D1588">
        <f t="shared" si="264"/>
        <v>4</v>
      </c>
      <c r="E1588" s="1">
        <f t="shared" si="266"/>
        <v>40990</v>
      </c>
      <c r="F1588" s="1">
        <f t="shared" si="268"/>
        <v>40989</v>
      </c>
      <c r="G1588" s="1">
        <f t="shared" si="269"/>
        <v>40988</v>
      </c>
      <c r="H1588" s="1">
        <f t="shared" si="270"/>
        <v>40987</v>
      </c>
      <c r="I1588" s="2">
        <f t="shared" si="271"/>
        <v>105.35</v>
      </c>
      <c r="J1588">
        <f t="shared" si="265"/>
        <v>0</v>
      </c>
      <c r="K1588" s="2">
        <f t="shared" si="267"/>
        <v>0</v>
      </c>
      <c r="L1588" s="2">
        <f t="shared" si="272"/>
        <v>0</v>
      </c>
      <c r="M1588" s="2">
        <f t="shared" si="273"/>
        <v>1</v>
      </c>
      <c r="N1588">
        <f t="shared" si="274"/>
        <v>-2.4697358686114415</v>
      </c>
    </row>
    <row r="1589" spans="1:14" x14ac:dyDescent="0.3">
      <c r="A1589" s="1">
        <v>40998</v>
      </c>
      <c r="B1589">
        <v>103.02</v>
      </c>
      <c r="D1589">
        <f t="shared" si="264"/>
        <v>5</v>
      </c>
      <c r="E1589" s="1">
        <f t="shared" si="266"/>
        <v>40991</v>
      </c>
      <c r="F1589" s="1">
        <f t="shared" si="268"/>
        <v>40990</v>
      </c>
      <c r="G1589" s="1">
        <f t="shared" si="269"/>
        <v>40989</v>
      </c>
      <c r="H1589" s="1">
        <f t="shared" si="270"/>
        <v>40988</v>
      </c>
      <c r="I1589" s="2">
        <f t="shared" si="271"/>
        <v>106.87</v>
      </c>
      <c r="J1589">
        <f t="shared" si="265"/>
        <v>0</v>
      </c>
      <c r="K1589" s="2">
        <f t="shared" si="267"/>
        <v>0</v>
      </c>
      <c r="L1589" s="2">
        <f t="shared" si="272"/>
        <v>0</v>
      </c>
      <c r="M1589" s="2">
        <f t="shared" si="273"/>
        <v>1</v>
      </c>
      <c r="N1589">
        <f t="shared" si="274"/>
        <v>-3.6689998399366286</v>
      </c>
    </row>
    <row r="1590" spans="1:14" x14ac:dyDescent="0.3">
      <c r="A1590" s="1">
        <v>41001</v>
      </c>
      <c r="B1590">
        <v>105.23</v>
      </c>
      <c r="D1590">
        <f t="shared" si="264"/>
        <v>1</v>
      </c>
      <c r="E1590" s="1">
        <f t="shared" si="266"/>
        <v>40994</v>
      </c>
      <c r="F1590" s="1">
        <f t="shared" si="268"/>
        <v>40993</v>
      </c>
      <c r="G1590" s="1">
        <f t="shared" si="269"/>
        <v>40992</v>
      </c>
      <c r="H1590" s="1">
        <f t="shared" si="270"/>
        <v>40991</v>
      </c>
      <c r="I1590" s="2">
        <f t="shared" si="271"/>
        <v>107.03</v>
      </c>
      <c r="J1590">
        <f t="shared" si="265"/>
        <v>0</v>
      </c>
      <c r="K1590" s="2">
        <f t="shared" si="267"/>
        <v>0</v>
      </c>
      <c r="L1590" s="2">
        <f t="shared" si="272"/>
        <v>0</v>
      </c>
      <c r="M1590" s="2">
        <f t="shared" si="273"/>
        <v>1</v>
      </c>
      <c r="N1590">
        <f t="shared" si="274"/>
        <v>-1.6960738243563409</v>
      </c>
    </row>
    <row r="1591" spans="1:14" x14ac:dyDescent="0.3">
      <c r="A1591" s="1">
        <v>41002</v>
      </c>
      <c r="B1591">
        <v>104.01</v>
      </c>
      <c r="D1591">
        <f t="shared" si="264"/>
        <v>2</v>
      </c>
      <c r="E1591" s="1">
        <f t="shared" si="266"/>
        <v>40995</v>
      </c>
      <c r="F1591" s="1">
        <f t="shared" si="268"/>
        <v>40994</v>
      </c>
      <c r="G1591" s="1">
        <f t="shared" si="269"/>
        <v>40993</v>
      </c>
      <c r="H1591" s="1">
        <f t="shared" si="270"/>
        <v>40992</v>
      </c>
      <c r="I1591" s="2">
        <f t="shared" si="271"/>
        <v>107.33</v>
      </c>
      <c r="J1591">
        <f t="shared" si="265"/>
        <v>0</v>
      </c>
      <c r="K1591" s="2">
        <f t="shared" si="267"/>
        <v>0</v>
      </c>
      <c r="L1591" s="2">
        <f t="shared" si="272"/>
        <v>0</v>
      </c>
      <c r="M1591" s="2">
        <f t="shared" si="273"/>
        <v>1</v>
      </c>
      <c r="N1591">
        <f t="shared" si="274"/>
        <v>-3.1421152128391188</v>
      </c>
    </row>
    <row r="1592" spans="1:14" x14ac:dyDescent="0.3">
      <c r="A1592" s="1">
        <v>41003</v>
      </c>
      <c r="B1592">
        <v>101.47</v>
      </c>
      <c r="D1592">
        <f t="shared" si="264"/>
        <v>3</v>
      </c>
      <c r="E1592" s="1">
        <f t="shared" si="266"/>
        <v>40996</v>
      </c>
      <c r="F1592" s="1">
        <f t="shared" si="268"/>
        <v>40995</v>
      </c>
      <c r="G1592" s="1">
        <f t="shared" si="269"/>
        <v>40994</v>
      </c>
      <c r="H1592" s="1">
        <f t="shared" si="270"/>
        <v>40993</v>
      </c>
      <c r="I1592" s="2">
        <f t="shared" si="271"/>
        <v>105.41</v>
      </c>
      <c r="J1592">
        <f t="shared" si="265"/>
        <v>0</v>
      </c>
      <c r="K1592" s="2">
        <f t="shared" si="267"/>
        <v>0</v>
      </c>
      <c r="L1592" s="2">
        <f t="shared" si="272"/>
        <v>0</v>
      </c>
      <c r="M1592" s="2">
        <f t="shared" si="273"/>
        <v>1</v>
      </c>
      <c r="N1592">
        <f t="shared" si="274"/>
        <v>-3.8094319976106297</v>
      </c>
    </row>
    <row r="1593" spans="1:14" x14ac:dyDescent="0.3">
      <c r="A1593" s="1">
        <v>41004</v>
      </c>
      <c r="B1593">
        <v>103.31</v>
      </c>
      <c r="D1593">
        <f t="shared" si="264"/>
        <v>4</v>
      </c>
      <c r="E1593" s="1">
        <f t="shared" si="266"/>
        <v>40997</v>
      </c>
      <c r="F1593" s="1">
        <f t="shared" si="268"/>
        <v>40996</v>
      </c>
      <c r="G1593" s="1">
        <f t="shared" si="269"/>
        <v>40995</v>
      </c>
      <c r="H1593" s="1">
        <f t="shared" si="270"/>
        <v>40994</v>
      </c>
      <c r="I1593" s="2">
        <f t="shared" si="271"/>
        <v>102.78</v>
      </c>
      <c r="J1593">
        <f t="shared" si="265"/>
        <v>0</v>
      </c>
      <c r="K1593" s="2">
        <f t="shared" si="267"/>
        <v>0</v>
      </c>
      <c r="L1593" s="2">
        <f t="shared" si="272"/>
        <v>0</v>
      </c>
      <c r="M1593" s="2">
        <f t="shared" si="273"/>
        <v>1</v>
      </c>
      <c r="N1593">
        <f t="shared" si="274"/>
        <v>0.51433952972704222</v>
      </c>
    </row>
    <row r="1594" spans="1:14" x14ac:dyDescent="0.3">
      <c r="A1594" s="1">
        <v>41008</v>
      </c>
      <c r="B1594">
        <v>102.46</v>
      </c>
      <c r="C1594">
        <v>102.98</v>
      </c>
      <c r="D1594">
        <f t="shared" si="264"/>
        <v>1</v>
      </c>
      <c r="E1594" s="1">
        <f t="shared" si="266"/>
        <v>41001</v>
      </c>
      <c r="F1594" s="1">
        <f t="shared" si="268"/>
        <v>41000</v>
      </c>
      <c r="G1594" s="1">
        <f t="shared" si="269"/>
        <v>40999</v>
      </c>
      <c r="H1594" s="1">
        <f t="shared" si="270"/>
        <v>40998</v>
      </c>
      <c r="I1594" s="2">
        <f t="shared" si="271"/>
        <v>105.23</v>
      </c>
      <c r="J1594">
        <f t="shared" si="265"/>
        <v>0</v>
      </c>
      <c r="K1594" s="2">
        <f t="shared" si="267"/>
        <v>0</v>
      </c>
      <c r="L1594" s="2">
        <f t="shared" si="272"/>
        <v>0</v>
      </c>
      <c r="M1594" s="2">
        <f t="shared" si="273"/>
        <v>1</v>
      </c>
      <c r="N1594">
        <f t="shared" si="274"/>
        <v>-2.6675952241664675</v>
      </c>
    </row>
    <row r="1595" spans="1:14" x14ac:dyDescent="0.3">
      <c r="A1595" s="1">
        <v>41009</v>
      </c>
      <c r="B1595">
        <v>101.56</v>
      </c>
      <c r="D1595">
        <f t="shared" si="264"/>
        <v>2</v>
      </c>
      <c r="E1595" s="1">
        <f t="shared" si="266"/>
        <v>41002</v>
      </c>
      <c r="F1595" s="1">
        <f t="shared" si="268"/>
        <v>41001</v>
      </c>
      <c r="G1595" s="1">
        <f t="shared" si="269"/>
        <v>41000</v>
      </c>
      <c r="H1595" s="1">
        <f t="shared" si="270"/>
        <v>40999</v>
      </c>
      <c r="I1595" s="2">
        <f t="shared" si="271"/>
        <v>104.01</v>
      </c>
      <c r="J1595">
        <f t="shared" si="265"/>
        <v>102.98</v>
      </c>
      <c r="K1595" s="2">
        <f t="shared" si="267"/>
        <v>102.98</v>
      </c>
      <c r="L1595" s="2">
        <f t="shared" si="272"/>
        <v>102.46</v>
      </c>
      <c r="M1595" s="2">
        <f t="shared" si="273"/>
        <v>0.99495047582054763</v>
      </c>
      <c r="N1595">
        <f t="shared" si="274"/>
        <v>-2.8899607635503273</v>
      </c>
    </row>
    <row r="1596" spans="1:14" x14ac:dyDescent="0.3">
      <c r="A1596" s="1">
        <v>41010</v>
      </c>
      <c r="B1596">
        <v>103.18</v>
      </c>
      <c r="D1596">
        <f t="shared" si="264"/>
        <v>3</v>
      </c>
      <c r="E1596" s="1">
        <f t="shared" si="266"/>
        <v>41003</v>
      </c>
      <c r="F1596" s="1">
        <f t="shared" si="268"/>
        <v>41002</v>
      </c>
      <c r="G1596" s="1">
        <f t="shared" si="269"/>
        <v>41001</v>
      </c>
      <c r="H1596" s="1">
        <f t="shared" si="270"/>
        <v>41000</v>
      </c>
      <c r="I1596" s="2">
        <f t="shared" si="271"/>
        <v>101.47</v>
      </c>
      <c r="J1596">
        <f t="shared" si="265"/>
        <v>0</v>
      </c>
      <c r="K1596" s="2">
        <f t="shared" si="267"/>
        <v>102.98</v>
      </c>
      <c r="L1596" s="2">
        <f t="shared" si="272"/>
        <v>102.46</v>
      </c>
      <c r="M1596" s="2">
        <f t="shared" si="273"/>
        <v>0.99495047582054763</v>
      </c>
      <c r="N1596">
        <f t="shared" si="274"/>
        <v>1.1649531418573353</v>
      </c>
    </row>
    <row r="1597" spans="1:14" x14ac:dyDescent="0.3">
      <c r="A1597" s="1">
        <v>41011</v>
      </c>
      <c r="B1597">
        <v>104.1</v>
      </c>
      <c r="D1597">
        <f t="shared" si="264"/>
        <v>4</v>
      </c>
      <c r="E1597" s="1">
        <f t="shared" si="266"/>
        <v>41004</v>
      </c>
      <c r="F1597" s="1">
        <f t="shared" si="268"/>
        <v>41003</v>
      </c>
      <c r="G1597" s="1">
        <f t="shared" si="269"/>
        <v>41002</v>
      </c>
      <c r="H1597" s="1">
        <f t="shared" si="270"/>
        <v>41001</v>
      </c>
      <c r="I1597" s="2">
        <f t="shared" si="271"/>
        <v>103.31</v>
      </c>
      <c r="J1597">
        <f t="shared" si="265"/>
        <v>0</v>
      </c>
      <c r="K1597" s="2">
        <f t="shared" si="267"/>
        <v>102.98</v>
      </c>
      <c r="L1597" s="2">
        <f t="shared" si="272"/>
        <v>102.46</v>
      </c>
      <c r="M1597" s="2">
        <f t="shared" si="273"/>
        <v>0.99495047582054763</v>
      </c>
      <c r="N1597">
        <f t="shared" si="274"/>
        <v>0.25554826526298763</v>
      </c>
    </row>
    <row r="1598" spans="1:14" x14ac:dyDescent="0.3">
      <c r="A1598" s="1">
        <v>41012</v>
      </c>
      <c r="B1598">
        <v>103.32</v>
      </c>
      <c r="D1598">
        <f t="shared" si="264"/>
        <v>5</v>
      </c>
      <c r="E1598" s="1">
        <f t="shared" si="266"/>
        <v>41005</v>
      </c>
      <c r="F1598" s="1">
        <f t="shared" si="268"/>
        <v>41004</v>
      </c>
      <c r="G1598" s="1">
        <f t="shared" si="269"/>
        <v>41003</v>
      </c>
      <c r="H1598" s="1">
        <f t="shared" si="270"/>
        <v>41002</v>
      </c>
      <c r="I1598" s="2">
        <f t="shared" si="271"/>
        <v>103.31</v>
      </c>
      <c r="J1598">
        <f t="shared" si="265"/>
        <v>0</v>
      </c>
      <c r="K1598" s="2">
        <f t="shared" si="267"/>
        <v>102.98</v>
      </c>
      <c r="L1598" s="2">
        <f t="shared" si="272"/>
        <v>102.46</v>
      </c>
      <c r="M1598" s="2">
        <f t="shared" si="273"/>
        <v>0.99495047582054763</v>
      </c>
      <c r="N1598">
        <f t="shared" si="274"/>
        <v>-0.49655247406535757</v>
      </c>
    </row>
    <row r="1599" spans="1:14" x14ac:dyDescent="0.3">
      <c r="A1599" s="1">
        <v>41015</v>
      </c>
      <c r="B1599">
        <v>103.37</v>
      </c>
      <c r="D1599">
        <f t="shared" si="264"/>
        <v>1</v>
      </c>
      <c r="E1599" s="1">
        <f t="shared" si="266"/>
        <v>41008</v>
      </c>
      <c r="F1599" s="1">
        <f t="shared" si="268"/>
        <v>41007</v>
      </c>
      <c r="G1599" s="1">
        <f t="shared" si="269"/>
        <v>41006</v>
      </c>
      <c r="H1599" s="1">
        <f t="shared" si="270"/>
        <v>41005</v>
      </c>
      <c r="I1599" s="2">
        <f t="shared" si="271"/>
        <v>102.46</v>
      </c>
      <c r="J1599">
        <f t="shared" si="265"/>
        <v>0</v>
      </c>
      <c r="K1599" s="2">
        <f t="shared" si="267"/>
        <v>102.98</v>
      </c>
      <c r="L1599" s="2">
        <f t="shared" si="272"/>
        <v>102.46</v>
      </c>
      <c r="M1599" s="2">
        <f t="shared" si="273"/>
        <v>0.99495047582054763</v>
      </c>
      <c r="N1599">
        <f t="shared" si="274"/>
        <v>0.37799899623981287</v>
      </c>
    </row>
    <row r="1600" spans="1:14" x14ac:dyDescent="0.3">
      <c r="A1600" s="1">
        <v>41016</v>
      </c>
      <c r="B1600">
        <v>104.64</v>
      </c>
      <c r="D1600">
        <f t="shared" si="264"/>
        <v>2</v>
      </c>
      <c r="E1600" s="1">
        <f t="shared" si="266"/>
        <v>41009</v>
      </c>
      <c r="F1600" s="1">
        <f t="shared" si="268"/>
        <v>41008</v>
      </c>
      <c r="G1600" s="1">
        <f t="shared" si="269"/>
        <v>41007</v>
      </c>
      <c r="H1600" s="1">
        <f t="shared" si="270"/>
        <v>41006</v>
      </c>
      <c r="I1600" s="2">
        <f t="shared" si="271"/>
        <v>101.56</v>
      </c>
      <c r="J1600">
        <f t="shared" si="265"/>
        <v>0</v>
      </c>
      <c r="K1600" s="2">
        <f t="shared" si="267"/>
        <v>0</v>
      </c>
      <c r="L1600" s="2">
        <f t="shared" si="272"/>
        <v>0</v>
      </c>
      <c r="M1600" s="2">
        <f t="shared" si="273"/>
        <v>1</v>
      </c>
      <c r="N1600">
        <f t="shared" si="274"/>
        <v>2.9876130872410789</v>
      </c>
    </row>
    <row r="1601" spans="1:14" x14ac:dyDescent="0.3">
      <c r="A1601" s="1">
        <v>41017</v>
      </c>
      <c r="B1601">
        <v>103.12</v>
      </c>
      <c r="D1601">
        <f t="shared" si="264"/>
        <v>3</v>
      </c>
      <c r="E1601" s="1">
        <f t="shared" si="266"/>
        <v>41010</v>
      </c>
      <c r="F1601" s="1">
        <f t="shared" si="268"/>
        <v>41009</v>
      </c>
      <c r="G1601" s="1">
        <f t="shared" si="269"/>
        <v>41008</v>
      </c>
      <c r="H1601" s="1">
        <f t="shared" si="270"/>
        <v>41007</v>
      </c>
      <c r="I1601" s="2">
        <f t="shared" si="271"/>
        <v>103.18</v>
      </c>
      <c r="J1601">
        <f t="shared" si="265"/>
        <v>0</v>
      </c>
      <c r="K1601" s="2">
        <f t="shared" si="267"/>
        <v>0</v>
      </c>
      <c r="L1601" s="2">
        <f t="shared" si="272"/>
        <v>0</v>
      </c>
      <c r="M1601" s="2">
        <f t="shared" si="273"/>
        <v>1</v>
      </c>
      <c r="N1601">
        <f t="shared" si="274"/>
        <v>-5.8167718557194728E-2</v>
      </c>
    </row>
    <row r="1602" spans="1:14" x14ac:dyDescent="0.3">
      <c r="A1602" s="1">
        <v>41018</v>
      </c>
      <c r="B1602">
        <v>102.72</v>
      </c>
      <c r="D1602">
        <f t="shared" ref="D1602:D1665" si="275">WEEKDAY(A1602,2)</f>
        <v>4</v>
      </c>
      <c r="E1602" s="1">
        <f t="shared" si="266"/>
        <v>41011</v>
      </c>
      <c r="F1602" s="1">
        <f t="shared" si="268"/>
        <v>41010</v>
      </c>
      <c r="G1602" s="1">
        <f t="shared" si="269"/>
        <v>41009</v>
      </c>
      <c r="H1602" s="1">
        <f t="shared" si="270"/>
        <v>41008</v>
      </c>
      <c r="I1602" s="2">
        <f t="shared" si="271"/>
        <v>104.1</v>
      </c>
      <c r="J1602">
        <f t="shared" si="265"/>
        <v>0</v>
      </c>
      <c r="K1602" s="2">
        <f t="shared" si="267"/>
        <v>0</v>
      </c>
      <c r="L1602" s="2">
        <f t="shared" si="272"/>
        <v>0</v>
      </c>
      <c r="M1602" s="2">
        <f t="shared" si="273"/>
        <v>1</v>
      </c>
      <c r="N1602">
        <f t="shared" si="274"/>
        <v>-1.3345135679272166</v>
      </c>
    </row>
    <row r="1603" spans="1:14" x14ac:dyDescent="0.3">
      <c r="A1603" s="1">
        <v>41019</v>
      </c>
      <c r="B1603">
        <v>103.88</v>
      </c>
      <c r="D1603">
        <f t="shared" si="275"/>
        <v>5</v>
      </c>
      <c r="E1603" s="1">
        <f t="shared" si="266"/>
        <v>41012</v>
      </c>
      <c r="F1603" s="1">
        <f t="shared" si="268"/>
        <v>41011</v>
      </c>
      <c r="G1603" s="1">
        <f t="shared" si="269"/>
        <v>41010</v>
      </c>
      <c r="H1603" s="1">
        <f t="shared" si="270"/>
        <v>41009</v>
      </c>
      <c r="I1603" s="2">
        <f t="shared" si="271"/>
        <v>103.32</v>
      </c>
      <c r="J1603">
        <f t="shared" ref="J1603:J1666" si="276">C1602</f>
        <v>0</v>
      </c>
      <c r="K1603" s="2">
        <f t="shared" si="267"/>
        <v>0</v>
      </c>
      <c r="L1603" s="2">
        <f t="shared" si="272"/>
        <v>0</v>
      </c>
      <c r="M1603" s="2">
        <f t="shared" si="273"/>
        <v>1</v>
      </c>
      <c r="N1603">
        <f t="shared" si="274"/>
        <v>0.54054185669079824</v>
      </c>
    </row>
    <row r="1604" spans="1:14" x14ac:dyDescent="0.3">
      <c r="A1604" s="1">
        <v>41022</v>
      </c>
      <c r="B1604">
        <v>103.11</v>
      </c>
      <c r="D1604">
        <f t="shared" si="275"/>
        <v>1</v>
      </c>
      <c r="E1604" s="1">
        <f t="shared" si="266"/>
        <v>41015</v>
      </c>
      <c r="F1604" s="1">
        <f t="shared" si="268"/>
        <v>41014</v>
      </c>
      <c r="G1604" s="1">
        <f t="shared" si="269"/>
        <v>41013</v>
      </c>
      <c r="H1604" s="1">
        <f t="shared" si="270"/>
        <v>41012</v>
      </c>
      <c r="I1604" s="2">
        <f t="shared" si="271"/>
        <v>103.37</v>
      </c>
      <c r="J1604">
        <f t="shared" si="276"/>
        <v>0</v>
      </c>
      <c r="K1604" s="2">
        <f t="shared" si="267"/>
        <v>0</v>
      </c>
      <c r="L1604" s="2">
        <f t="shared" si="272"/>
        <v>0</v>
      </c>
      <c r="M1604" s="2">
        <f t="shared" si="273"/>
        <v>1</v>
      </c>
      <c r="N1604">
        <f t="shared" si="274"/>
        <v>-0.25184050505412714</v>
      </c>
    </row>
    <row r="1605" spans="1:14" x14ac:dyDescent="0.3">
      <c r="A1605" s="1">
        <v>41023</v>
      </c>
      <c r="B1605">
        <v>103.55</v>
      </c>
      <c r="D1605">
        <f t="shared" si="275"/>
        <v>2</v>
      </c>
      <c r="E1605" s="1">
        <f t="shared" si="266"/>
        <v>41016</v>
      </c>
      <c r="F1605" s="1">
        <f t="shared" si="268"/>
        <v>41015</v>
      </c>
      <c r="G1605" s="1">
        <f t="shared" si="269"/>
        <v>41014</v>
      </c>
      <c r="H1605" s="1">
        <f t="shared" si="270"/>
        <v>41013</v>
      </c>
      <c r="I1605" s="2">
        <f t="shared" si="271"/>
        <v>104.64</v>
      </c>
      <c r="J1605">
        <f t="shared" si="276"/>
        <v>0</v>
      </c>
      <c r="K1605" s="2">
        <f t="shared" si="267"/>
        <v>0</v>
      </c>
      <c r="L1605" s="2">
        <f t="shared" si="272"/>
        <v>0</v>
      </c>
      <c r="M1605" s="2">
        <f t="shared" si="273"/>
        <v>1</v>
      </c>
      <c r="N1605">
        <f t="shared" si="274"/>
        <v>-1.0471299867295478</v>
      </c>
    </row>
    <row r="1606" spans="1:14" x14ac:dyDescent="0.3">
      <c r="A1606" s="1">
        <v>41024</v>
      </c>
      <c r="B1606">
        <v>104.12</v>
      </c>
      <c r="D1606">
        <f t="shared" si="275"/>
        <v>3</v>
      </c>
      <c r="E1606" s="1">
        <f t="shared" si="266"/>
        <v>41017</v>
      </c>
      <c r="F1606" s="1">
        <f t="shared" si="268"/>
        <v>41016</v>
      </c>
      <c r="G1606" s="1">
        <f t="shared" si="269"/>
        <v>41015</v>
      </c>
      <c r="H1606" s="1">
        <f t="shared" si="270"/>
        <v>41014</v>
      </c>
      <c r="I1606" s="2">
        <f t="shared" si="271"/>
        <v>103.12</v>
      </c>
      <c r="J1606">
        <f t="shared" si="276"/>
        <v>0</v>
      </c>
      <c r="K1606" s="2">
        <f t="shared" si="267"/>
        <v>0</v>
      </c>
      <c r="L1606" s="2">
        <f t="shared" si="272"/>
        <v>0</v>
      </c>
      <c r="M1606" s="2">
        <f t="shared" si="273"/>
        <v>1</v>
      </c>
      <c r="N1606">
        <f t="shared" si="274"/>
        <v>0.96507214954325915</v>
      </c>
    </row>
    <row r="1607" spans="1:14" x14ac:dyDescent="0.3">
      <c r="A1607" s="1">
        <v>41025</v>
      </c>
      <c r="B1607">
        <v>104.55</v>
      </c>
      <c r="D1607">
        <f t="shared" si="275"/>
        <v>4</v>
      </c>
      <c r="E1607" s="1">
        <f t="shared" ref="E1607:E1670" si="277">A1607-7</f>
        <v>41018</v>
      </c>
      <c r="F1607" s="1">
        <f t="shared" si="268"/>
        <v>41017</v>
      </c>
      <c r="G1607" s="1">
        <f t="shared" si="269"/>
        <v>41016</v>
      </c>
      <c r="H1607" s="1">
        <f t="shared" si="270"/>
        <v>41015</v>
      </c>
      <c r="I1607" s="2">
        <f t="shared" si="271"/>
        <v>102.72</v>
      </c>
      <c r="J1607">
        <f t="shared" si="276"/>
        <v>0</v>
      </c>
      <c r="K1607" s="2">
        <f t="shared" ref="K1607:K1670" si="278">SUMIFS($J$2:$J$3507,$A$2:$A$3507,"&gt;"&amp;E1607,$A$2:$A$3507,"&lt;="&amp;A1607)</f>
        <v>0</v>
      </c>
      <c r="L1607" s="2">
        <f t="shared" si="272"/>
        <v>0</v>
      </c>
      <c r="M1607" s="2">
        <f t="shared" si="273"/>
        <v>1</v>
      </c>
      <c r="N1607">
        <f t="shared" si="274"/>
        <v>1.7658585932991571</v>
      </c>
    </row>
    <row r="1608" spans="1:14" x14ac:dyDescent="0.3">
      <c r="A1608" s="1">
        <v>41026</v>
      </c>
      <c r="B1608">
        <v>104.93</v>
      </c>
      <c r="D1608">
        <f t="shared" si="275"/>
        <v>5</v>
      </c>
      <c r="E1608" s="1">
        <f t="shared" si="277"/>
        <v>41019</v>
      </c>
      <c r="F1608" s="1">
        <f t="shared" ref="F1608:F1671" si="279">E1608-1</f>
        <v>41018</v>
      </c>
      <c r="G1608" s="1">
        <f t="shared" ref="G1608:G1671" si="280">E1608-2</f>
        <v>41017</v>
      </c>
      <c r="H1608" s="1">
        <f t="shared" ref="H1608:H1671" si="281">E1608-3</f>
        <v>41016</v>
      </c>
      <c r="I1608" s="2">
        <f t="shared" ref="I1608:I1671" si="282">IF(SUMIFS($B$2:$B$3507,$A$2:$A$3507,"="&amp;E1608)=0,IF(SUMIFS($B$2:$B$3507,$A$2:$A$3507,"="&amp;F1608)=0,IF(SUMIFS($B$2:$B$3507,$A$2:$A$3507,"="&amp;G1608)=0,SUMIFS($B$2:$B$3507,$A$2:$A$3507,"="&amp;H1608),SUMIFS($B$2:$B$3507,$A$2:$A$3507,"="&amp;G1608)),SUMIFS($B$2:$B$3507,$A$2:$A$3507,"="&amp;F1608)),SUMIFS($B$2:$B$3507,$A$2:$A$3507,"="&amp;E1608))</f>
        <v>103.88</v>
      </c>
      <c r="J1608">
        <f t="shared" si="276"/>
        <v>0</v>
      </c>
      <c r="K1608" s="2">
        <f t="shared" si="278"/>
        <v>0</v>
      </c>
      <c r="L1608" s="2">
        <f t="shared" ref="L1608:L1671" si="283">IF(K1608&lt;&gt;0,LOOKUP(K1608,C1602:C1608,B1602:B1608),0)</f>
        <v>0</v>
      </c>
      <c r="M1608" s="2">
        <f t="shared" si="273"/>
        <v>1</v>
      </c>
      <c r="N1608">
        <f t="shared" si="274"/>
        <v>1.0057074375272093</v>
      </c>
    </row>
    <row r="1609" spans="1:14" x14ac:dyDescent="0.3">
      <c r="A1609" s="1">
        <v>41029</v>
      </c>
      <c r="B1609">
        <v>104.87</v>
      </c>
      <c r="D1609">
        <f t="shared" si="275"/>
        <v>1</v>
      </c>
      <c r="E1609" s="1">
        <f t="shared" si="277"/>
        <v>41022</v>
      </c>
      <c r="F1609" s="1">
        <f t="shared" si="279"/>
        <v>41021</v>
      </c>
      <c r="G1609" s="1">
        <f t="shared" si="280"/>
        <v>41020</v>
      </c>
      <c r="H1609" s="1">
        <f t="shared" si="281"/>
        <v>41019</v>
      </c>
      <c r="I1609" s="2">
        <f t="shared" si="282"/>
        <v>103.11</v>
      </c>
      <c r="J1609">
        <f t="shared" si="276"/>
        <v>0</v>
      </c>
      <c r="K1609" s="2">
        <f t="shared" si="278"/>
        <v>0</v>
      </c>
      <c r="L1609" s="2">
        <f t="shared" si="283"/>
        <v>0</v>
      </c>
      <c r="M1609" s="2">
        <f t="shared" ref="M1609:M1672" si="284">IF(K1609&lt;&gt;0,L1609/K1609,1)</f>
        <v>1</v>
      </c>
      <c r="N1609">
        <f t="shared" ref="N1609:N1672" si="285">LN(B1609*M1609/I1609)*100</f>
        <v>1.692510831646167</v>
      </c>
    </row>
    <row r="1610" spans="1:14" x14ac:dyDescent="0.3">
      <c r="A1610" s="1">
        <v>41030</v>
      </c>
      <c r="B1610">
        <v>106.16</v>
      </c>
      <c r="D1610">
        <f t="shared" si="275"/>
        <v>2</v>
      </c>
      <c r="E1610" s="1">
        <f t="shared" si="277"/>
        <v>41023</v>
      </c>
      <c r="F1610" s="1">
        <f t="shared" si="279"/>
        <v>41022</v>
      </c>
      <c r="G1610" s="1">
        <f t="shared" si="280"/>
        <v>41021</v>
      </c>
      <c r="H1610" s="1">
        <f t="shared" si="281"/>
        <v>41020</v>
      </c>
      <c r="I1610" s="2">
        <f t="shared" si="282"/>
        <v>103.55</v>
      </c>
      <c r="J1610">
        <f t="shared" si="276"/>
        <v>0</v>
      </c>
      <c r="K1610" s="2">
        <f t="shared" si="278"/>
        <v>0</v>
      </c>
      <c r="L1610" s="2">
        <f t="shared" si="283"/>
        <v>0</v>
      </c>
      <c r="M1610" s="2">
        <f t="shared" si="284"/>
        <v>1</v>
      </c>
      <c r="N1610">
        <f t="shared" si="285"/>
        <v>2.4892802182358937</v>
      </c>
    </row>
    <row r="1611" spans="1:14" x14ac:dyDescent="0.3">
      <c r="A1611" s="1">
        <v>41031</v>
      </c>
      <c r="B1611">
        <v>105.22</v>
      </c>
      <c r="D1611">
        <f t="shared" si="275"/>
        <v>3</v>
      </c>
      <c r="E1611" s="1">
        <f t="shared" si="277"/>
        <v>41024</v>
      </c>
      <c r="F1611" s="1">
        <f t="shared" si="279"/>
        <v>41023</v>
      </c>
      <c r="G1611" s="1">
        <f t="shared" si="280"/>
        <v>41022</v>
      </c>
      <c r="H1611" s="1">
        <f t="shared" si="281"/>
        <v>41021</v>
      </c>
      <c r="I1611" s="2">
        <f t="shared" si="282"/>
        <v>104.12</v>
      </c>
      <c r="J1611">
        <f t="shared" si="276"/>
        <v>0</v>
      </c>
      <c r="K1611" s="2">
        <f t="shared" si="278"/>
        <v>0</v>
      </c>
      <c r="L1611" s="2">
        <f t="shared" si="283"/>
        <v>0</v>
      </c>
      <c r="M1611" s="2">
        <f t="shared" si="284"/>
        <v>1</v>
      </c>
      <c r="N1611">
        <f t="shared" si="285"/>
        <v>1.0509316176296555</v>
      </c>
    </row>
    <row r="1612" spans="1:14" x14ac:dyDescent="0.3">
      <c r="A1612" s="1">
        <v>41032</v>
      </c>
      <c r="B1612">
        <v>102.54</v>
      </c>
      <c r="D1612">
        <f t="shared" si="275"/>
        <v>4</v>
      </c>
      <c r="E1612" s="1">
        <f t="shared" si="277"/>
        <v>41025</v>
      </c>
      <c r="F1612" s="1">
        <f t="shared" si="279"/>
        <v>41024</v>
      </c>
      <c r="G1612" s="1">
        <f t="shared" si="280"/>
        <v>41023</v>
      </c>
      <c r="H1612" s="1">
        <f t="shared" si="281"/>
        <v>41022</v>
      </c>
      <c r="I1612" s="2">
        <f t="shared" si="282"/>
        <v>104.55</v>
      </c>
      <c r="J1612">
        <f t="shared" si="276"/>
        <v>0</v>
      </c>
      <c r="K1612" s="2">
        <f t="shared" si="278"/>
        <v>0</v>
      </c>
      <c r="L1612" s="2">
        <f t="shared" si="283"/>
        <v>0</v>
      </c>
      <c r="M1612" s="2">
        <f t="shared" si="284"/>
        <v>1</v>
      </c>
      <c r="N1612">
        <f t="shared" si="285"/>
        <v>-1.9412459519088006</v>
      </c>
    </row>
    <row r="1613" spans="1:14" x14ac:dyDescent="0.3">
      <c r="A1613" s="1">
        <v>41033</v>
      </c>
      <c r="B1613">
        <v>98.49</v>
      </c>
      <c r="D1613">
        <f t="shared" si="275"/>
        <v>5</v>
      </c>
      <c r="E1613" s="1">
        <f t="shared" si="277"/>
        <v>41026</v>
      </c>
      <c r="F1613" s="1">
        <f t="shared" si="279"/>
        <v>41025</v>
      </c>
      <c r="G1613" s="1">
        <f t="shared" si="280"/>
        <v>41024</v>
      </c>
      <c r="H1613" s="1">
        <f t="shared" si="281"/>
        <v>41023</v>
      </c>
      <c r="I1613" s="2">
        <f t="shared" si="282"/>
        <v>104.93</v>
      </c>
      <c r="J1613">
        <f t="shared" si="276"/>
        <v>0</v>
      </c>
      <c r="K1613" s="2">
        <f t="shared" si="278"/>
        <v>0</v>
      </c>
      <c r="L1613" s="2">
        <f t="shared" si="283"/>
        <v>0</v>
      </c>
      <c r="M1613" s="2">
        <f t="shared" si="284"/>
        <v>1</v>
      </c>
      <c r="N1613">
        <f t="shared" si="285"/>
        <v>-6.3338440988208733</v>
      </c>
    </row>
    <row r="1614" spans="1:14" x14ac:dyDescent="0.3">
      <c r="A1614" s="1">
        <v>41036</v>
      </c>
      <c r="B1614">
        <v>97.94</v>
      </c>
      <c r="D1614">
        <f t="shared" si="275"/>
        <v>1</v>
      </c>
      <c r="E1614" s="1">
        <f t="shared" si="277"/>
        <v>41029</v>
      </c>
      <c r="F1614" s="1">
        <f t="shared" si="279"/>
        <v>41028</v>
      </c>
      <c r="G1614" s="1">
        <f t="shared" si="280"/>
        <v>41027</v>
      </c>
      <c r="H1614" s="1">
        <f t="shared" si="281"/>
        <v>41026</v>
      </c>
      <c r="I1614" s="2">
        <f t="shared" si="282"/>
        <v>104.87</v>
      </c>
      <c r="J1614">
        <f t="shared" si="276"/>
        <v>0</v>
      </c>
      <c r="K1614" s="2">
        <f t="shared" si="278"/>
        <v>0</v>
      </c>
      <c r="L1614" s="2">
        <f t="shared" si="283"/>
        <v>0</v>
      </c>
      <c r="M1614" s="2">
        <f t="shared" si="284"/>
        <v>1</v>
      </c>
      <c r="N1614">
        <f t="shared" si="285"/>
        <v>-6.8366441572142538</v>
      </c>
    </row>
    <row r="1615" spans="1:14" x14ac:dyDescent="0.3">
      <c r="A1615" s="1">
        <v>41037</v>
      </c>
      <c r="B1615">
        <v>97.01</v>
      </c>
      <c r="D1615">
        <f t="shared" si="275"/>
        <v>2</v>
      </c>
      <c r="E1615" s="1">
        <f t="shared" si="277"/>
        <v>41030</v>
      </c>
      <c r="F1615" s="1">
        <f t="shared" si="279"/>
        <v>41029</v>
      </c>
      <c r="G1615" s="1">
        <f t="shared" si="280"/>
        <v>41028</v>
      </c>
      <c r="H1615" s="1">
        <f t="shared" si="281"/>
        <v>41027</v>
      </c>
      <c r="I1615" s="2">
        <f t="shared" si="282"/>
        <v>106.16</v>
      </c>
      <c r="J1615">
        <f t="shared" si="276"/>
        <v>0</v>
      </c>
      <c r="K1615" s="2">
        <f t="shared" si="278"/>
        <v>0</v>
      </c>
      <c r="L1615" s="2">
        <f t="shared" si="283"/>
        <v>0</v>
      </c>
      <c r="M1615" s="2">
        <f t="shared" si="284"/>
        <v>1</v>
      </c>
      <c r="N1615">
        <f t="shared" si="285"/>
        <v>-9.0133324050759764</v>
      </c>
    </row>
    <row r="1616" spans="1:14" x14ac:dyDescent="0.3">
      <c r="A1616" s="1">
        <v>41038</v>
      </c>
      <c r="B1616">
        <v>96.81</v>
      </c>
      <c r="C1616">
        <v>97.15</v>
      </c>
      <c r="D1616">
        <f t="shared" si="275"/>
        <v>3</v>
      </c>
      <c r="E1616" s="1">
        <f t="shared" si="277"/>
        <v>41031</v>
      </c>
      <c r="F1616" s="1">
        <f t="shared" si="279"/>
        <v>41030</v>
      </c>
      <c r="G1616" s="1">
        <f t="shared" si="280"/>
        <v>41029</v>
      </c>
      <c r="H1616" s="1">
        <f t="shared" si="281"/>
        <v>41028</v>
      </c>
      <c r="I1616" s="2">
        <f t="shared" si="282"/>
        <v>105.22</v>
      </c>
      <c r="J1616">
        <f t="shared" si="276"/>
        <v>0</v>
      </c>
      <c r="K1616" s="2">
        <f t="shared" si="278"/>
        <v>0</v>
      </c>
      <c r="L1616" s="2">
        <f t="shared" si="283"/>
        <v>0</v>
      </c>
      <c r="M1616" s="2">
        <f t="shared" si="284"/>
        <v>1</v>
      </c>
      <c r="N1616">
        <f t="shared" si="285"/>
        <v>-8.3303101570681015</v>
      </c>
    </row>
    <row r="1617" spans="1:14" x14ac:dyDescent="0.3">
      <c r="A1617" s="1">
        <v>41039</v>
      </c>
      <c r="B1617">
        <v>97.41</v>
      </c>
      <c r="D1617">
        <f t="shared" si="275"/>
        <v>4</v>
      </c>
      <c r="E1617" s="1">
        <f t="shared" si="277"/>
        <v>41032</v>
      </c>
      <c r="F1617" s="1">
        <f t="shared" si="279"/>
        <v>41031</v>
      </c>
      <c r="G1617" s="1">
        <f t="shared" si="280"/>
        <v>41030</v>
      </c>
      <c r="H1617" s="1">
        <f t="shared" si="281"/>
        <v>41029</v>
      </c>
      <c r="I1617" s="2">
        <f t="shared" si="282"/>
        <v>102.54</v>
      </c>
      <c r="J1617">
        <f t="shared" si="276"/>
        <v>97.15</v>
      </c>
      <c r="K1617" s="2">
        <f t="shared" si="278"/>
        <v>97.15</v>
      </c>
      <c r="L1617" s="2">
        <f t="shared" si="283"/>
        <v>96.81</v>
      </c>
      <c r="M1617" s="2">
        <f t="shared" si="284"/>
        <v>0.99650025733401948</v>
      </c>
      <c r="N1617">
        <f t="shared" si="285"/>
        <v>-5.4829972664159294</v>
      </c>
    </row>
    <row r="1618" spans="1:14" x14ac:dyDescent="0.3">
      <c r="A1618" s="1">
        <v>41040</v>
      </c>
      <c r="B1618">
        <v>96.49</v>
      </c>
      <c r="D1618">
        <f t="shared" si="275"/>
        <v>5</v>
      </c>
      <c r="E1618" s="1">
        <f t="shared" si="277"/>
        <v>41033</v>
      </c>
      <c r="F1618" s="1">
        <f t="shared" si="279"/>
        <v>41032</v>
      </c>
      <c r="G1618" s="1">
        <f t="shared" si="280"/>
        <v>41031</v>
      </c>
      <c r="H1618" s="1">
        <f t="shared" si="281"/>
        <v>41030</v>
      </c>
      <c r="I1618" s="2">
        <f t="shared" si="282"/>
        <v>98.49</v>
      </c>
      <c r="J1618">
        <f t="shared" si="276"/>
        <v>0</v>
      </c>
      <c r="K1618" s="2">
        <f t="shared" si="278"/>
        <v>97.15</v>
      </c>
      <c r="L1618" s="2">
        <f t="shared" si="283"/>
        <v>96.81</v>
      </c>
      <c r="M1618" s="2">
        <f t="shared" si="284"/>
        <v>0.99650025733401948</v>
      </c>
      <c r="N1618">
        <f t="shared" si="285"/>
        <v>-2.4021525240787547</v>
      </c>
    </row>
    <row r="1619" spans="1:14" x14ac:dyDescent="0.3">
      <c r="A1619" s="1">
        <v>41043</v>
      </c>
      <c r="B1619">
        <v>95.13</v>
      </c>
      <c r="D1619">
        <f t="shared" si="275"/>
        <v>1</v>
      </c>
      <c r="E1619" s="1">
        <f t="shared" si="277"/>
        <v>41036</v>
      </c>
      <c r="F1619" s="1">
        <f t="shared" si="279"/>
        <v>41035</v>
      </c>
      <c r="G1619" s="1">
        <f t="shared" si="280"/>
        <v>41034</v>
      </c>
      <c r="H1619" s="1">
        <f t="shared" si="281"/>
        <v>41033</v>
      </c>
      <c r="I1619" s="2">
        <f t="shared" si="282"/>
        <v>97.94</v>
      </c>
      <c r="J1619">
        <f t="shared" si="276"/>
        <v>0</v>
      </c>
      <c r="K1619" s="2">
        <f t="shared" si="278"/>
        <v>97.15</v>
      </c>
      <c r="L1619" s="2">
        <f t="shared" si="283"/>
        <v>96.81</v>
      </c>
      <c r="M1619" s="2">
        <f t="shared" si="284"/>
        <v>0.99650025733401948</v>
      </c>
      <c r="N1619">
        <f t="shared" si="285"/>
        <v>-3.2616550147274657</v>
      </c>
    </row>
    <row r="1620" spans="1:14" x14ac:dyDescent="0.3">
      <c r="A1620" s="1">
        <v>41044</v>
      </c>
      <c r="B1620">
        <v>94.35</v>
      </c>
      <c r="D1620">
        <f t="shared" si="275"/>
        <v>2</v>
      </c>
      <c r="E1620" s="1">
        <f t="shared" si="277"/>
        <v>41037</v>
      </c>
      <c r="F1620" s="1">
        <f t="shared" si="279"/>
        <v>41036</v>
      </c>
      <c r="G1620" s="1">
        <f t="shared" si="280"/>
        <v>41035</v>
      </c>
      <c r="H1620" s="1">
        <f t="shared" si="281"/>
        <v>41034</v>
      </c>
      <c r="I1620" s="2">
        <f t="shared" si="282"/>
        <v>97.01</v>
      </c>
      <c r="J1620">
        <f t="shared" si="276"/>
        <v>0</v>
      </c>
      <c r="K1620" s="2">
        <f t="shared" si="278"/>
        <v>97.15</v>
      </c>
      <c r="L1620" s="2">
        <f t="shared" si="283"/>
        <v>96.81</v>
      </c>
      <c r="M1620" s="2">
        <f t="shared" si="284"/>
        <v>0.99650025733401948</v>
      </c>
      <c r="N1620">
        <f t="shared" si="285"/>
        <v>-3.1308675250102009</v>
      </c>
    </row>
    <row r="1621" spans="1:14" x14ac:dyDescent="0.3">
      <c r="A1621" s="1">
        <v>41045</v>
      </c>
      <c r="B1621">
        <v>93.19</v>
      </c>
      <c r="D1621">
        <f t="shared" si="275"/>
        <v>3</v>
      </c>
      <c r="E1621" s="1">
        <f t="shared" si="277"/>
        <v>41038</v>
      </c>
      <c r="F1621" s="1">
        <f t="shared" si="279"/>
        <v>41037</v>
      </c>
      <c r="G1621" s="1">
        <f t="shared" si="280"/>
        <v>41036</v>
      </c>
      <c r="H1621" s="1">
        <f t="shared" si="281"/>
        <v>41035</v>
      </c>
      <c r="I1621" s="2">
        <f t="shared" si="282"/>
        <v>96.81</v>
      </c>
      <c r="J1621">
        <f t="shared" si="276"/>
        <v>0</v>
      </c>
      <c r="K1621" s="2">
        <f t="shared" si="278"/>
        <v>97.15</v>
      </c>
      <c r="L1621" s="2">
        <f t="shared" si="283"/>
        <v>96.81</v>
      </c>
      <c r="M1621" s="2">
        <f t="shared" si="284"/>
        <v>0.99650025733401948</v>
      </c>
      <c r="N1621">
        <f t="shared" si="285"/>
        <v>-4.1615756025885098</v>
      </c>
    </row>
    <row r="1622" spans="1:14" x14ac:dyDescent="0.3">
      <c r="A1622" s="1">
        <v>41046</v>
      </c>
      <c r="B1622">
        <v>92.94</v>
      </c>
      <c r="D1622">
        <f t="shared" si="275"/>
        <v>4</v>
      </c>
      <c r="E1622" s="1">
        <f t="shared" si="277"/>
        <v>41039</v>
      </c>
      <c r="F1622" s="1">
        <f t="shared" si="279"/>
        <v>41038</v>
      </c>
      <c r="G1622" s="1">
        <f t="shared" si="280"/>
        <v>41037</v>
      </c>
      <c r="H1622" s="1">
        <f t="shared" si="281"/>
        <v>41036</v>
      </c>
      <c r="I1622" s="2">
        <f t="shared" si="282"/>
        <v>97.41</v>
      </c>
      <c r="J1622">
        <f t="shared" si="276"/>
        <v>0</v>
      </c>
      <c r="K1622" s="2">
        <f t="shared" si="278"/>
        <v>0</v>
      </c>
      <c r="L1622" s="2">
        <f t="shared" si="283"/>
        <v>0</v>
      </c>
      <c r="M1622" s="2">
        <f t="shared" si="284"/>
        <v>1</v>
      </c>
      <c r="N1622">
        <f t="shared" si="285"/>
        <v>-4.6974751126032004</v>
      </c>
    </row>
    <row r="1623" spans="1:14" x14ac:dyDescent="0.3">
      <c r="A1623" s="1">
        <v>41047</v>
      </c>
      <c r="B1623">
        <v>91.8</v>
      </c>
      <c r="D1623">
        <f t="shared" si="275"/>
        <v>5</v>
      </c>
      <c r="E1623" s="1">
        <f t="shared" si="277"/>
        <v>41040</v>
      </c>
      <c r="F1623" s="1">
        <f t="shared" si="279"/>
        <v>41039</v>
      </c>
      <c r="G1623" s="1">
        <f t="shared" si="280"/>
        <v>41038</v>
      </c>
      <c r="H1623" s="1">
        <f t="shared" si="281"/>
        <v>41037</v>
      </c>
      <c r="I1623" s="2">
        <f t="shared" si="282"/>
        <v>96.49</v>
      </c>
      <c r="J1623">
        <f t="shared" si="276"/>
        <v>0</v>
      </c>
      <c r="K1623" s="2">
        <f t="shared" si="278"/>
        <v>0</v>
      </c>
      <c r="L1623" s="2">
        <f t="shared" si="283"/>
        <v>0</v>
      </c>
      <c r="M1623" s="2">
        <f t="shared" si="284"/>
        <v>1</v>
      </c>
      <c r="N1623">
        <f t="shared" si="285"/>
        <v>-4.9827078405847676</v>
      </c>
    </row>
    <row r="1624" spans="1:14" x14ac:dyDescent="0.3">
      <c r="A1624" s="1">
        <v>41050</v>
      </c>
      <c r="B1624">
        <v>92.86</v>
      </c>
      <c r="D1624">
        <f t="shared" si="275"/>
        <v>1</v>
      </c>
      <c r="E1624" s="1">
        <f t="shared" si="277"/>
        <v>41043</v>
      </c>
      <c r="F1624" s="1">
        <f t="shared" si="279"/>
        <v>41042</v>
      </c>
      <c r="G1624" s="1">
        <f t="shared" si="280"/>
        <v>41041</v>
      </c>
      <c r="H1624" s="1">
        <f t="shared" si="281"/>
        <v>41040</v>
      </c>
      <c r="I1624" s="2">
        <f t="shared" si="282"/>
        <v>95.13</v>
      </c>
      <c r="J1624">
        <f t="shared" si="276"/>
        <v>0</v>
      </c>
      <c r="K1624" s="2">
        <f t="shared" si="278"/>
        <v>0</v>
      </c>
      <c r="L1624" s="2">
        <f t="shared" si="283"/>
        <v>0</v>
      </c>
      <c r="M1624" s="2">
        <f t="shared" si="284"/>
        <v>1</v>
      </c>
      <c r="N1624">
        <f t="shared" si="285"/>
        <v>-2.4151394626589924</v>
      </c>
    </row>
    <row r="1625" spans="1:14" x14ac:dyDescent="0.3">
      <c r="A1625" s="1">
        <v>41051</v>
      </c>
      <c r="B1625">
        <v>91.85</v>
      </c>
      <c r="D1625">
        <f t="shared" si="275"/>
        <v>2</v>
      </c>
      <c r="E1625" s="1">
        <f t="shared" si="277"/>
        <v>41044</v>
      </c>
      <c r="F1625" s="1">
        <f t="shared" si="279"/>
        <v>41043</v>
      </c>
      <c r="G1625" s="1">
        <f t="shared" si="280"/>
        <v>41042</v>
      </c>
      <c r="H1625" s="1">
        <f t="shared" si="281"/>
        <v>41041</v>
      </c>
      <c r="I1625" s="2">
        <f t="shared" si="282"/>
        <v>94.35</v>
      </c>
      <c r="J1625">
        <f t="shared" si="276"/>
        <v>0</v>
      </c>
      <c r="K1625" s="2">
        <f t="shared" si="278"/>
        <v>0</v>
      </c>
      <c r="L1625" s="2">
        <f t="shared" si="283"/>
        <v>0</v>
      </c>
      <c r="M1625" s="2">
        <f t="shared" si="284"/>
        <v>1</v>
      </c>
      <c r="N1625">
        <f t="shared" si="285"/>
        <v>-2.6854460153424622</v>
      </c>
    </row>
    <row r="1626" spans="1:14" x14ac:dyDescent="0.3">
      <c r="A1626" s="1">
        <v>41052</v>
      </c>
      <c r="B1626">
        <v>89.9</v>
      </c>
      <c r="D1626">
        <f t="shared" si="275"/>
        <v>3</v>
      </c>
      <c r="E1626" s="1">
        <f t="shared" si="277"/>
        <v>41045</v>
      </c>
      <c r="F1626" s="1">
        <f t="shared" si="279"/>
        <v>41044</v>
      </c>
      <c r="G1626" s="1">
        <f t="shared" si="280"/>
        <v>41043</v>
      </c>
      <c r="H1626" s="1">
        <f t="shared" si="281"/>
        <v>41042</v>
      </c>
      <c r="I1626" s="2">
        <f t="shared" si="282"/>
        <v>93.19</v>
      </c>
      <c r="J1626">
        <f t="shared" si="276"/>
        <v>0</v>
      </c>
      <c r="K1626" s="2">
        <f t="shared" si="278"/>
        <v>0</v>
      </c>
      <c r="L1626" s="2">
        <f t="shared" si="283"/>
        <v>0</v>
      </c>
      <c r="M1626" s="2">
        <f t="shared" si="284"/>
        <v>1</v>
      </c>
      <c r="N1626">
        <f t="shared" si="285"/>
        <v>-3.5942478319989495</v>
      </c>
    </row>
    <row r="1627" spans="1:14" x14ac:dyDescent="0.3">
      <c r="A1627" s="1">
        <v>41053</v>
      </c>
      <c r="B1627">
        <v>90.66</v>
      </c>
      <c r="D1627">
        <f t="shared" si="275"/>
        <v>4</v>
      </c>
      <c r="E1627" s="1">
        <f t="shared" si="277"/>
        <v>41046</v>
      </c>
      <c r="F1627" s="1">
        <f t="shared" si="279"/>
        <v>41045</v>
      </c>
      <c r="G1627" s="1">
        <f t="shared" si="280"/>
        <v>41044</v>
      </c>
      <c r="H1627" s="1">
        <f t="shared" si="281"/>
        <v>41043</v>
      </c>
      <c r="I1627" s="2">
        <f t="shared" si="282"/>
        <v>92.94</v>
      </c>
      <c r="J1627">
        <f t="shared" si="276"/>
        <v>0</v>
      </c>
      <c r="K1627" s="2">
        <f t="shared" si="278"/>
        <v>0</v>
      </c>
      <c r="L1627" s="2">
        <f t="shared" si="283"/>
        <v>0</v>
      </c>
      <c r="M1627" s="2">
        <f t="shared" si="284"/>
        <v>1</v>
      </c>
      <c r="N1627">
        <f t="shared" si="285"/>
        <v>-2.4837878144129055</v>
      </c>
    </row>
    <row r="1628" spans="1:14" x14ac:dyDescent="0.3">
      <c r="A1628" s="1">
        <v>41054</v>
      </c>
      <c r="B1628">
        <v>90.86</v>
      </c>
      <c r="D1628">
        <f t="shared" si="275"/>
        <v>5</v>
      </c>
      <c r="E1628" s="1">
        <f t="shared" si="277"/>
        <v>41047</v>
      </c>
      <c r="F1628" s="1">
        <f t="shared" si="279"/>
        <v>41046</v>
      </c>
      <c r="G1628" s="1">
        <f t="shared" si="280"/>
        <v>41045</v>
      </c>
      <c r="H1628" s="1">
        <f t="shared" si="281"/>
        <v>41044</v>
      </c>
      <c r="I1628" s="2">
        <f t="shared" si="282"/>
        <v>91.8</v>
      </c>
      <c r="J1628">
        <f t="shared" si="276"/>
        <v>0</v>
      </c>
      <c r="K1628" s="2">
        <f t="shared" si="278"/>
        <v>0</v>
      </c>
      <c r="L1628" s="2">
        <f t="shared" si="283"/>
        <v>0</v>
      </c>
      <c r="M1628" s="2">
        <f t="shared" si="284"/>
        <v>1</v>
      </c>
      <c r="N1628">
        <f t="shared" si="285"/>
        <v>-1.0292437295187464</v>
      </c>
    </row>
    <row r="1629" spans="1:14" x14ac:dyDescent="0.3">
      <c r="A1629" s="1">
        <v>41058</v>
      </c>
      <c r="B1629">
        <v>90.76</v>
      </c>
      <c r="D1629">
        <f t="shared" si="275"/>
        <v>2</v>
      </c>
      <c r="E1629" s="1">
        <f t="shared" si="277"/>
        <v>41051</v>
      </c>
      <c r="F1629" s="1">
        <f t="shared" si="279"/>
        <v>41050</v>
      </c>
      <c r="G1629" s="1">
        <f t="shared" si="280"/>
        <v>41049</v>
      </c>
      <c r="H1629" s="1">
        <f t="shared" si="281"/>
        <v>41048</v>
      </c>
      <c r="I1629" s="2">
        <f t="shared" si="282"/>
        <v>91.85</v>
      </c>
      <c r="J1629">
        <f t="shared" si="276"/>
        <v>0</v>
      </c>
      <c r="K1629" s="2">
        <f t="shared" si="278"/>
        <v>0</v>
      </c>
      <c r="L1629" s="2">
        <f t="shared" si="283"/>
        <v>0</v>
      </c>
      <c r="M1629" s="2">
        <f t="shared" si="284"/>
        <v>1</v>
      </c>
      <c r="N1629">
        <f t="shared" si="285"/>
        <v>-1.1938151749493506</v>
      </c>
    </row>
    <row r="1630" spans="1:14" x14ac:dyDescent="0.3">
      <c r="A1630" s="1">
        <v>41059</v>
      </c>
      <c r="B1630">
        <v>87.82</v>
      </c>
      <c r="D1630">
        <f t="shared" si="275"/>
        <v>3</v>
      </c>
      <c r="E1630" s="1">
        <f t="shared" si="277"/>
        <v>41052</v>
      </c>
      <c r="F1630" s="1">
        <f t="shared" si="279"/>
        <v>41051</v>
      </c>
      <c r="G1630" s="1">
        <f t="shared" si="280"/>
        <v>41050</v>
      </c>
      <c r="H1630" s="1">
        <f t="shared" si="281"/>
        <v>41049</v>
      </c>
      <c r="I1630" s="2">
        <f t="shared" si="282"/>
        <v>89.9</v>
      </c>
      <c r="J1630">
        <f t="shared" si="276"/>
        <v>0</v>
      </c>
      <c r="K1630" s="2">
        <f t="shared" si="278"/>
        <v>0</v>
      </c>
      <c r="L1630" s="2">
        <f t="shared" si="283"/>
        <v>0</v>
      </c>
      <c r="M1630" s="2">
        <f t="shared" si="284"/>
        <v>1</v>
      </c>
      <c r="N1630">
        <f t="shared" si="285"/>
        <v>-2.3408676344003396</v>
      </c>
    </row>
    <row r="1631" spans="1:14" x14ac:dyDescent="0.3">
      <c r="A1631" s="1">
        <v>41060</v>
      </c>
      <c r="B1631">
        <v>86.53</v>
      </c>
      <c r="D1631">
        <f t="shared" si="275"/>
        <v>4</v>
      </c>
      <c r="E1631" s="1">
        <f t="shared" si="277"/>
        <v>41053</v>
      </c>
      <c r="F1631" s="1">
        <f t="shared" si="279"/>
        <v>41052</v>
      </c>
      <c r="G1631" s="1">
        <f t="shared" si="280"/>
        <v>41051</v>
      </c>
      <c r="H1631" s="1">
        <f t="shared" si="281"/>
        <v>41050</v>
      </c>
      <c r="I1631" s="2">
        <f t="shared" si="282"/>
        <v>90.66</v>
      </c>
      <c r="J1631">
        <f t="shared" si="276"/>
        <v>0</v>
      </c>
      <c r="K1631" s="2">
        <f t="shared" si="278"/>
        <v>0</v>
      </c>
      <c r="L1631" s="2">
        <f t="shared" si="283"/>
        <v>0</v>
      </c>
      <c r="M1631" s="2">
        <f t="shared" si="284"/>
        <v>1</v>
      </c>
      <c r="N1631">
        <f t="shared" si="285"/>
        <v>-4.6625070894055671</v>
      </c>
    </row>
    <row r="1632" spans="1:14" x14ac:dyDescent="0.3">
      <c r="A1632" s="1">
        <v>41061</v>
      </c>
      <c r="B1632">
        <v>83.23</v>
      </c>
      <c r="D1632">
        <f t="shared" si="275"/>
        <v>5</v>
      </c>
      <c r="E1632" s="1">
        <f t="shared" si="277"/>
        <v>41054</v>
      </c>
      <c r="F1632" s="1">
        <f t="shared" si="279"/>
        <v>41053</v>
      </c>
      <c r="G1632" s="1">
        <f t="shared" si="280"/>
        <v>41052</v>
      </c>
      <c r="H1632" s="1">
        <f t="shared" si="281"/>
        <v>41051</v>
      </c>
      <c r="I1632" s="2">
        <f t="shared" si="282"/>
        <v>90.86</v>
      </c>
      <c r="J1632">
        <f t="shared" si="276"/>
        <v>0</v>
      </c>
      <c r="K1632" s="2">
        <f t="shared" si="278"/>
        <v>0</v>
      </c>
      <c r="L1632" s="2">
        <f t="shared" si="283"/>
        <v>0</v>
      </c>
      <c r="M1632" s="2">
        <f t="shared" si="284"/>
        <v>1</v>
      </c>
      <c r="N1632">
        <f t="shared" si="285"/>
        <v>-8.7712000573253448</v>
      </c>
    </row>
    <row r="1633" spans="1:14" x14ac:dyDescent="0.3">
      <c r="A1633" s="1">
        <v>41064</v>
      </c>
      <c r="B1633">
        <v>83.98</v>
      </c>
      <c r="D1633">
        <f t="shared" si="275"/>
        <v>1</v>
      </c>
      <c r="E1633" s="1">
        <f t="shared" si="277"/>
        <v>41057</v>
      </c>
      <c r="F1633" s="1">
        <f t="shared" si="279"/>
        <v>41056</v>
      </c>
      <c r="G1633" s="1">
        <f t="shared" si="280"/>
        <v>41055</v>
      </c>
      <c r="H1633" s="1">
        <f t="shared" si="281"/>
        <v>41054</v>
      </c>
      <c r="I1633" s="2">
        <f t="shared" si="282"/>
        <v>90.86</v>
      </c>
      <c r="J1633">
        <f t="shared" si="276"/>
        <v>0</v>
      </c>
      <c r="K1633" s="2">
        <f t="shared" si="278"/>
        <v>0</v>
      </c>
      <c r="L1633" s="2">
        <f t="shared" si="283"/>
        <v>0</v>
      </c>
      <c r="M1633" s="2">
        <f t="shared" si="284"/>
        <v>1</v>
      </c>
      <c r="N1633">
        <f t="shared" si="285"/>
        <v>-7.8741185075209952</v>
      </c>
    </row>
    <row r="1634" spans="1:14" x14ac:dyDescent="0.3">
      <c r="A1634" s="1">
        <v>41065</v>
      </c>
      <c r="B1634">
        <v>84.29</v>
      </c>
      <c r="D1634">
        <f t="shared" si="275"/>
        <v>2</v>
      </c>
      <c r="E1634" s="1">
        <f t="shared" si="277"/>
        <v>41058</v>
      </c>
      <c r="F1634" s="1">
        <f t="shared" si="279"/>
        <v>41057</v>
      </c>
      <c r="G1634" s="1">
        <f t="shared" si="280"/>
        <v>41056</v>
      </c>
      <c r="H1634" s="1">
        <f t="shared" si="281"/>
        <v>41055</v>
      </c>
      <c r="I1634" s="2">
        <f t="shared" si="282"/>
        <v>90.76</v>
      </c>
      <c r="J1634">
        <f t="shared" si="276"/>
        <v>0</v>
      </c>
      <c r="K1634" s="2">
        <f t="shared" si="278"/>
        <v>0</v>
      </c>
      <c r="L1634" s="2">
        <f t="shared" si="283"/>
        <v>0</v>
      </c>
      <c r="M1634" s="2">
        <f t="shared" si="284"/>
        <v>1</v>
      </c>
      <c r="N1634">
        <f t="shared" si="285"/>
        <v>-7.3955425902250127</v>
      </c>
    </row>
    <row r="1635" spans="1:14" x14ac:dyDescent="0.3">
      <c r="A1635" s="1">
        <v>41066</v>
      </c>
      <c r="B1635">
        <v>85.02</v>
      </c>
      <c r="D1635">
        <f t="shared" si="275"/>
        <v>3</v>
      </c>
      <c r="E1635" s="1">
        <f t="shared" si="277"/>
        <v>41059</v>
      </c>
      <c r="F1635" s="1">
        <f t="shared" si="279"/>
        <v>41058</v>
      </c>
      <c r="G1635" s="1">
        <f t="shared" si="280"/>
        <v>41057</v>
      </c>
      <c r="H1635" s="1">
        <f t="shared" si="281"/>
        <v>41056</v>
      </c>
      <c r="I1635" s="2">
        <f t="shared" si="282"/>
        <v>87.82</v>
      </c>
      <c r="J1635">
        <f t="shared" si="276"/>
        <v>0</v>
      </c>
      <c r="K1635" s="2">
        <f t="shared" si="278"/>
        <v>0</v>
      </c>
      <c r="L1635" s="2">
        <f t="shared" si="283"/>
        <v>0</v>
      </c>
      <c r="M1635" s="2">
        <f t="shared" si="284"/>
        <v>1</v>
      </c>
      <c r="N1635">
        <f t="shared" si="285"/>
        <v>-3.2402742202927279</v>
      </c>
    </row>
    <row r="1636" spans="1:14" x14ac:dyDescent="0.3">
      <c r="A1636" s="1">
        <v>41067</v>
      </c>
      <c r="B1636">
        <v>84.82</v>
      </c>
      <c r="D1636">
        <f t="shared" si="275"/>
        <v>4</v>
      </c>
      <c r="E1636" s="1">
        <f t="shared" si="277"/>
        <v>41060</v>
      </c>
      <c r="F1636" s="1">
        <f t="shared" si="279"/>
        <v>41059</v>
      </c>
      <c r="G1636" s="1">
        <f t="shared" si="280"/>
        <v>41058</v>
      </c>
      <c r="H1636" s="1">
        <f t="shared" si="281"/>
        <v>41057</v>
      </c>
      <c r="I1636" s="2">
        <f t="shared" si="282"/>
        <v>86.53</v>
      </c>
      <c r="J1636">
        <f t="shared" si="276"/>
        <v>0</v>
      </c>
      <c r="K1636" s="2">
        <f t="shared" si="278"/>
        <v>0</v>
      </c>
      <c r="L1636" s="2">
        <f t="shared" si="283"/>
        <v>0</v>
      </c>
      <c r="M1636" s="2">
        <f t="shared" si="284"/>
        <v>1</v>
      </c>
      <c r="N1636">
        <f t="shared" si="285"/>
        <v>-1.9959810572202938</v>
      </c>
    </row>
    <row r="1637" spans="1:14" x14ac:dyDescent="0.3">
      <c r="A1637" s="1">
        <v>41068</v>
      </c>
      <c r="B1637">
        <v>84.1</v>
      </c>
      <c r="C1637">
        <v>84.39</v>
      </c>
      <c r="D1637">
        <f t="shared" si="275"/>
        <v>5</v>
      </c>
      <c r="E1637" s="1">
        <f t="shared" si="277"/>
        <v>41061</v>
      </c>
      <c r="F1637" s="1">
        <f t="shared" si="279"/>
        <v>41060</v>
      </c>
      <c r="G1637" s="1">
        <f t="shared" si="280"/>
        <v>41059</v>
      </c>
      <c r="H1637" s="1">
        <f t="shared" si="281"/>
        <v>41058</v>
      </c>
      <c r="I1637" s="2">
        <f t="shared" si="282"/>
        <v>83.23</v>
      </c>
      <c r="J1637">
        <f t="shared" si="276"/>
        <v>0</v>
      </c>
      <c r="K1637" s="2">
        <f t="shared" si="278"/>
        <v>0</v>
      </c>
      <c r="L1637" s="2">
        <f t="shared" si="283"/>
        <v>0</v>
      </c>
      <c r="M1637" s="2">
        <f t="shared" si="284"/>
        <v>1</v>
      </c>
      <c r="N1637">
        <f t="shared" si="285"/>
        <v>1.0398707220898518</v>
      </c>
    </row>
    <row r="1638" spans="1:14" x14ac:dyDescent="0.3">
      <c r="A1638" s="1">
        <v>41071</v>
      </c>
      <c r="B1638">
        <v>83</v>
      </c>
      <c r="D1638">
        <f t="shared" si="275"/>
        <v>1</v>
      </c>
      <c r="E1638" s="1">
        <f t="shared" si="277"/>
        <v>41064</v>
      </c>
      <c r="F1638" s="1">
        <f t="shared" si="279"/>
        <v>41063</v>
      </c>
      <c r="G1638" s="1">
        <f t="shared" si="280"/>
        <v>41062</v>
      </c>
      <c r="H1638" s="1">
        <f t="shared" si="281"/>
        <v>41061</v>
      </c>
      <c r="I1638" s="2">
        <f t="shared" si="282"/>
        <v>83.98</v>
      </c>
      <c r="J1638">
        <f t="shared" si="276"/>
        <v>84.39</v>
      </c>
      <c r="K1638" s="2">
        <f t="shared" si="278"/>
        <v>84.39</v>
      </c>
      <c r="L1638" s="2">
        <f t="shared" si="283"/>
        <v>84.1</v>
      </c>
      <c r="M1638" s="2">
        <f t="shared" si="284"/>
        <v>0.99656357388316141</v>
      </c>
      <c r="N1638">
        <f t="shared" si="285"/>
        <v>-1.5180411650422221</v>
      </c>
    </row>
    <row r="1639" spans="1:14" x14ac:dyDescent="0.3">
      <c r="A1639" s="1">
        <v>41072</v>
      </c>
      <c r="B1639">
        <v>83.62</v>
      </c>
      <c r="D1639">
        <f t="shared" si="275"/>
        <v>2</v>
      </c>
      <c r="E1639" s="1">
        <f t="shared" si="277"/>
        <v>41065</v>
      </c>
      <c r="F1639" s="1">
        <f t="shared" si="279"/>
        <v>41064</v>
      </c>
      <c r="G1639" s="1">
        <f t="shared" si="280"/>
        <v>41063</v>
      </c>
      <c r="H1639" s="1">
        <f t="shared" si="281"/>
        <v>41062</v>
      </c>
      <c r="I1639" s="2">
        <f t="shared" si="282"/>
        <v>84.29</v>
      </c>
      <c r="J1639">
        <f t="shared" si="276"/>
        <v>0</v>
      </c>
      <c r="K1639" s="2">
        <f t="shared" si="278"/>
        <v>84.39</v>
      </c>
      <c r="L1639" s="2">
        <f t="shared" si="283"/>
        <v>84.1</v>
      </c>
      <c r="M1639" s="2">
        <f t="shared" si="284"/>
        <v>0.99656357388316141</v>
      </c>
      <c r="N1639">
        <f t="shared" si="285"/>
        <v>-1.1422852271944783</v>
      </c>
    </row>
    <row r="1640" spans="1:14" x14ac:dyDescent="0.3">
      <c r="A1640" s="1">
        <v>41073</v>
      </c>
      <c r="B1640">
        <v>82.92</v>
      </c>
      <c r="D1640">
        <f t="shared" si="275"/>
        <v>3</v>
      </c>
      <c r="E1640" s="1">
        <f t="shared" si="277"/>
        <v>41066</v>
      </c>
      <c r="F1640" s="1">
        <f t="shared" si="279"/>
        <v>41065</v>
      </c>
      <c r="G1640" s="1">
        <f t="shared" si="280"/>
        <v>41064</v>
      </c>
      <c r="H1640" s="1">
        <f t="shared" si="281"/>
        <v>41063</v>
      </c>
      <c r="I1640" s="2">
        <f t="shared" si="282"/>
        <v>85.02</v>
      </c>
      <c r="J1640">
        <f t="shared" si="276"/>
        <v>0</v>
      </c>
      <c r="K1640" s="2">
        <f t="shared" si="278"/>
        <v>84.39</v>
      </c>
      <c r="L1640" s="2">
        <f t="shared" si="283"/>
        <v>84.1</v>
      </c>
      <c r="M1640" s="2">
        <f t="shared" si="284"/>
        <v>0.99656357388316141</v>
      </c>
      <c r="N1640">
        <f t="shared" si="285"/>
        <v>-2.8452579554037976</v>
      </c>
    </row>
    <row r="1641" spans="1:14" x14ac:dyDescent="0.3">
      <c r="A1641" s="1">
        <v>41074</v>
      </c>
      <c r="B1641">
        <v>84.22</v>
      </c>
      <c r="D1641">
        <f t="shared" si="275"/>
        <v>4</v>
      </c>
      <c r="E1641" s="1">
        <f t="shared" si="277"/>
        <v>41067</v>
      </c>
      <c r="F1641" s="1">
        <f t="shared" si="279"/>
        <v>41066</v>
      </c>
      <c r="G1641" s="1">
        <f t="shared" si="280"/>
        <v>41065</v>
      </c>
      <c r="H1641" s="1">
        <f t="shared" si="281"/>
        <v>41064</v>
      </c>
      <c r="I1641" s="2">
        <f t="shared" si="282"/>
        <v>84.82</v>
      </c>
      <c r="J1641">
        <f t="shared" si="276"/>
        <v>0</v>
      </c>
      <c r="K1641" s="2">
        <f t="shared" si="278"/>
        <v>84.39</v>
      </c>
      <c r="L1641" s="2">
        <f t="shared" si="283"/>
        <v>84.1</v>
      </c>
      <c r="M1641" s="2">
        <f t="shared" si="284"/>
        <v>0.99656357388316141</v>
      </c>
      <c r="N1641">
        <f t="shared" si="285"/>
        <v>-1.0541285503635782</v>
      </c>
    </row>
    <row r="1642" spans="1:14" x14ac:dyDescent="0.3">
      <c r="A1642" s="1">
        <v>41075</v>
      </c>
      <c r="B1642">
        <v>84.33</v>
      </c>
      <c r="D1642">
        <f t="shared" si="275"/>
        <v>5</v>
      </c>
      <c r="E1642" s="1">
        <f t="shared" si="277"/>
        <v>41068</v>
      </c>
      <c r="F1642" s="1">
        <f t="shared" si="279"/>
        <v>41067</v>
      </c>
      <c r="G1642" s="1">
        <f t="shared" si="280"/>
        <v>41066</v>
      </c>
      <c r="H1642" s="1">
        <f t="shared" si="281"/>
        <v>41065</v>
      </c>
      <c r="I1642" s="2">
        <f t="shared" si="282"/>
        <v>84.1</v>
      </c>
      <c r="J1642">
        <f t="shared" si="276"/>
        <v>0</v>
      </c>
      <c r="K1642" s="2">
        <f t="shared" si="278"/>
        <v>84.39</v>
      </c>
      <c r="L1642" s="2">
        <f t="shared" si="283"/>
        <v>84.1</v>
      </c>
      <c r="M1642" s="2">
        <f t="shared" si="284"/>
        <v>0.99656357388316141</v>
      </c>
      <c r="N1642">
        <f t="shared" si="285"/>
        <v>-7.1123758332500592E-2</v>
      </c>
    </row>
    <row r="1643" spans="1:14" x14ac:dyDescent="0.3">
      <c r="A1643" s="1">
        <v>41078</v>
      </c>
      <c r="B1643">
        <v>83.6</v>
      </c>
      <c r="D1643">
        <f t="shared" si="275"/>
        <v>1</v>
      </c>
      <c r="E1643" s="1">
        <f t="shared" si="277"/>
        <v>41071</v>
      </c>
      <c r="F1643" s="1">
        <f t="shared" si="279"/>
        <v>41070</v>
      </c>
      <c r="G1643" s="1">
        <f t="shared" si="280"/>
        <v>41069</v>
      </c>
      <c r="H1643" s="1">
        <f t="shared" si="281"/>
        <v>41068</v>
      </c>
      <c r="I1643" s="2">
        <f t="shared" si="282"/>
        <v>83</v>
      </c>
      <c r="J1643">
        <f t="shared" si="276"/>
        <v>0</v>
      </c>
      <c r="K1643" s="2">
        <f t="shared" si="278"/>
        <v>0</v>
      </c>
      <c r="L1643" s="2">
        <f t="shared" si="283"/>
        <v>0</v>
      </c>
      <c r="M1643" s="2">
        <f t="shared" si="284"/>
        <v>1</v>
      </c>
      <c r="N1643">
        <f t="shared" si="285"/>
        <v>0.72029122940580159</v>
      </c>
    </row>
    <row r="1644" spans="1:14" x14ac:dyDescent="0.3">
      <c r="A1644" s="1">
        <v>41079</v>
      </c>
      <c r="B1644">
        <v>84.35</v>
      </c>
      <c r="D1644">
        <f t="shared" si="275"/>
        <v>2</v>
      </c>
      <c r="E1644" s="1">
        <f t="shared" si="277"/>
        <v>41072</v>
      </c>
      <c r="F1644" s="1">
        <f t="shared" si="279"/>
        <v>41071</v>
      </c>
      <c r="G1644" s="1">
        <f t="shared" si="280"/>
        <v>41070</v>
      </c>
      <c r="H1644" s="1">
        <f t="shared" si="281"/>
        <v>41069</v>
      </c>
      <c r="I1644" s="2">
        <f t="shared" si="282"/>
        <v>83.62</v>
      </c>
      <c r="J1644">
        <f t="shared" si="276"/>
        <v>0</v>
      </c>
      <c r="K1644" s="2">
        <f t="shared" si="278"/>
        <v>0</v>
      </c>
      <c r="L1644" s="2">
        <f t="shared" si="283"/>
        <v>0</v>
      </c>
      <c r="M1644" s="2">
        <f t="shared" si="284"/>
        <v>1</v>
      </c>
      <c r="N1644">
        <f t="shared" si="285"/>
        <v>0.86920830635582802</v>
      </c>
    </row>
    <row r="1645" spans="1:14" x14ac:dyDescent="0.3">
      <c r="A1645" s="1">
        <v>41080</v>
      </c>
      <c r="B1645">
        <v>81.45</v>
      </c>
      <c r="D1645">
        <f t="shared" si="275"/>
        <v>3</v>
      </c>
      <c r="E1645" s="1">
        <f t="shared" si="277"/>
        <v>41073</v>
      </c>
      <c r="F1645" s="1">
        <f t="shared" si="279"/>
        <v>41072</v>
      </c>
      <c r="G1645" s="1">
        <f t="shared" si="280"/>
        <v>41071</v>
      </c>
      <c r="H1645" s="1">
        <f t="shared" si="281"/>
        <v>41070</v>
      </c>
      <c r="I1645" s="2">
        <f t="shared" si="282"/>
        <v>82.92</v>
      </c>
      <c r="J1645">
        <f t="shared" si="276"/>
        <v>0</v>
      </c>
      <c r="K1645" s="2">
        <f t="shared" si="278"/>
        <v>0</v>
      </c>
      <c r="L1645" s="2">
        <f t="shared" si="283"/>
        <v>0</v>
      </c>
      <c r="M1645" s="2">
        <f t="shared" si="284"/>
        <v>1</v>
      </c>
      <c r="N1645">
        <f t="shared" si="285"/>
        <v>-1.7886952519524693</v>
      </c>
    </row>
    <row r="1646" spans="1:14" x14ac:dyDescent="0.3">
      <c r="A1646" s="1">
        <v>41081</v>
      </c>
      <c r="B1646">
        <v>78.2</v>
      </c>
      <c r="D1646">
        <f t="shared" si="275"/>
        <v>4</v>
      </c>
      <c r="E1646" s="1">
        <f t="shared" si="277"/>
        <v>41074</v>
      </c>
      <c r="F1646" s="1">
        <f t="shared" si="279"/>
        <v>41073</v>
      </c>
      <c r="G1646" s="1">
        <f t="shared" si="280"/>
        <v>41072</v>
      </c>
      <c r="H1646" s="1">
        <f t="shared" si="281"/>
        <v>41071</v>
      </c>
      <c r="I1646" s="2">
        <f t="shared" si="282"/>
        <v>84.22</v>
      </c>
      <c r="J1646">
        <f t="shared" si="276"/>
        <v>0</v>
      </c>
      <c r="K1646" s="2">
        <f t="shared" si="278"/>
        <v>0</v>
      </c>
      <c r="L1646" s="2">
        <f t="shared" si="283"/>
        <v>0</v>
      </c>
      <c r="M1646" s="2">
        <f t="shared" si="284"/>
        <v>1</v>
      </c>
      <c r="N1646">
        <f t="shared" si="285"/>
        <v>-7.4162775182516292</v>
      </c>
    </row>
    <row r="1647" spans="1:14" x14ac:dyDescent="0.3">
      <c r="A1647" s="1">
        <v>41082</v>
      </c>
      <c r="B1647">
        <v>79.760000000000005</v>
      </c>
      <c r="D1647">
        <f t="shared" si="275"/>
        <v>5</v>
      </c>
      <c r="E1647" s="1">
        <f t="shared" si="277"/>
        <v>41075</v>
      </c>
      <c r="F1647" s="1">
        <f t="shared" si="279"/>
        <v>41074</v>
      </c>
      <c r="G1647" s="1">
        <f t="shared" si="280"/>
        <v>41073</v>
      </c>
      <c r="H1647" s="1">
        <f t="shared" si="281"/>
        <v>41072</v>
      </c>
      <c r="I1647" s="2">
        <f t="shared" si="282"/>
        <v>84.33</v>
      </c>
      <c r="J1647">
        <f t="shared" si="276"/>
        <v>0</v>
      </c>
      <c r="K1647" s="2">
        <f t="shared" si="278"/>
        <v>0</v>
      </c>
      <c r="L1647" s="2">
        <f t="shared" si="283"/>
        <v>0</v>
      </c>
      <c r="M1647" s="2">
        <f t="shared" si="284"/>
        <v>1</v>
      </c>
      <c r="N1647">
        <f t="shared" si="285"/>
        <v>-5.5715547932967278</v>
      </c>
    </row>
    <row r="1648" spans="1:14" x14ac:dyDescent="0.3">
      <c r="A1648" s="1">
        <v>41085</v>
      </c>
      <c r="B1648">
        <v>79.209999999999994</v>
      </c>
      <c r="D1648">
        <f t="shared" si="275"/>
        <v>1</v>
      </c>
      <c r="E1648" s="1">
        <f t="shared" si="277"/>
        <v>41078</v>
      </c>
      <c r="F1648" s="1">
        <f t="shared" si="279"/>
        <v>41077</v>
      </c>
      <c r="G1648" s="1">
        <f t="shared" si="280"/>
        <v>41076</v>
      </c>
      <c r="H1648" s="1">
        <f t="shared" si="281"/>
        <v>41075</v>
      </c>
      <c r="I1648" s="2">
        <f t="shared" si="282"/>
        <v>83.6</v>
      </c>
      <c r="J1648">
        <f t="shared" si="276"/>
        <v>0</v>
      </c>
      <c r="K1648" s="2">
        <f t="shared" si="278"/>
        <v>0</v>
      </c>
      <c r="L1648" s="2">
        <f t="shared" si="283"/>
        <v>0</v>
      </c>
      <c r="M1648" s="2">
        <f t="shared" si="284"/>
        <v>1</v>
      </c>
      <c r="N1648">
        <f t="shared" si="285"/>
        <v>-5.394096661446766</v>
      </c>
    </row>
    <row r="1649" spans="1:14" x14ac:dyDescent="0.3">
      <c r="A1649" s="1">
        <v>41086</v>
      </c>
      <c r="B1649">
        <v>79.36</v>
      </c>
      <c r="D1649">
        <f t="shared" si="275"/>
        <v>2</v>
      </c>
      <c r="E1649" s="1">
        <f t="shared" si="277"/>
        <v>41079</v>
      </c>
      <c r="F1649" s="1">
        <f t="shared" si="279"/>
        <v>41078</v>
      </c>
      <c r="G1649" s="1">
        <f t="shared" si="280"/>
        <v>41077</v>
      </c>
      <c r="H1649" s="1">
        <f t="shared" si="281"/>
        <v>41076</v>
      </c>
      <c r="I1649" s="2">
        <f t="shared" si="282"/>
        <v>84.35</v>
      </c>
      <c r="J1649">
        <f t="shared" si="276"/>
        <v>0</v>
      </c>
      <c r="K1649" s="2">
        <f t="shared" si="278"/>
        <v>0</v>
      </c>
      <c r="L1649" s="2">
        <f t="shared" si="283"/>
        <v>0</v>
      </c>
      <c r="M1649" s="2">
        <f t="shared" si="284"/>
        <v>1</v>
      </c>
      <c r="N1649">
        <f t="shared" si="285"/>
        <v>-6.0980346015359848</v>
      </c>
    </row>
    <row r="1650" spans="1:14" x14ac:dyDescent="0.3">
      <c r="A1650" s="1">
        <v>41087</v>
      </c>
      <c r="B1650">
        <v>80.209999999999994</v>
      </c>
      <c r="D1650">
        <f t="shared" si="275"/>
        <v>3</v>
      </c>
      <c r="E1650" s="1">
        <f t="shared" si="277"/>
        <v>41080</v>
      </c>
      <c r="F1650" s="1">
        <f t="shared" si="279"/>
        <v>41079</v>
      </c>
      <c r="G1650" s="1">
        <f t="shared" si="280"/>
        <v>41078</v>
      </c>
      <c r="H1650" s="1">
        <f t="shared" si="281"/>
        <v>41077</v>
      </c>
      <c r="I1650" s="2">
        <f t="shared" si="282"/>
        <v>81.45</v>
      </c>
      <c r="J1650">
        <f t="shared" si="276"/>
        <v>0</v>
      </c>
      <c r="K1650" s="2">
        <f t="shared" si="278"/>
        <v>0</v>
      </c>
      <c r="L1650" s="2">
        <f t="shared" si="283"/>
        <v>0</v>
      </c>
      <c r="M1650" s="2">
        <f t="shared" si="284"/>
        <v>1</v>
      </c>
      <c r="N1650">
        <f t="shared" si="285"/>
        <v>-1.5341139669221051</v>
      </c>
    </row>
    <row r="1651" spans="1:14" x14ac:dyDescent="0.3">
      <c r="A1651" s="1">
        <v>41088</v>
      </c>
      <c r="B1651">
        <v>77.69</v>
      </c>
      <c r="D1651">
        <f t="shared" si="275"/>
        <v>4</v>
      </c>
      <c r="E1651" s="1">
        <f t="shared" si="277"/>
        <v>41081</v>
      </c>
      <c r="F1651" s="1">
        <f t="shared" si="279"/>
        <v>41080</v>
      </c>
      <c r="G1651" s="1">
        <f t="shared" si="280"/>
        <v>41079</v>
      </c>
      <c r="H1651" s="1">
        <f t="shared" si="281"/>
        <v>41078</v>
      </c>
      <c r="I1651" s="2">
        <f t="shared" si="282"/>
        <v>78.2</v>
      </c>
      <c r="J1651">
        <f t="shared" si="276"/>
        <v>0</v>
      </c>
      <c r="K1651" s="2">
        <f t="shared" si="278"/>
        <v>0</v>
      </c>
      <c r="L1651" s="2">
        <f t="shared" si="283"/>
        <v>0</v>
      </c>
      <c r="M1651" s="2">
        <f t="shared" si="284"/>
        <v>1</v>
      </c>
      <c r="N1651">
        <f t="shared" si="285"/>
        <v>-0.65430985889360582</v>
      </c>
    </row>
    <row r="1652" spans="1:14" x14ac:dyDescent="0.3">
      <c r="A1652" s="1">
        <v>41089</v>
      </c>
      <c r="B1652">
        <v>84.96</v>
      </c>
      <c r="D1652">
        <f t="shared" si="275"/>
        <v>5</v>
      </c>
      <c r="E1652" s="1">
        <f t="shared" si="277"/>
        <v>41082</v>
      </c>
      <c r="F1652" s="1">
        <f t="shared" si="279"/>
        <v>41081</v>
      </c>
      <c r="G1652" s="1">
        <f t="shared" si="280"/>
        <v>41080</v>
      </c>
      <c r="H1652" s="1">
        <f t="shared" si="281"/>
        <v>41079</v>
      </c>
      <c r="I1652" s="2">
        <f t="shared" si="282"/>
        <v>79.760000000000005</v>
      </c>
      <c r="J1652">
        <f t="shared" si="276"/>
        <v>0</v>
      </c>
      <c r="K1652" s="2">
        <f t="shared" si="278"/>
        <v>0</v>
      </c>
      <c r="L1652" s="2">
        <f t="shared" si="283"/>
        <v>0</v>
      </c>
      <c r="M1652" s="2">
        <f t="shared" si="284"/>
        <v>1</v>
      </c>
      <c r="N1652">
        <f t="shared" si="285"/>
        <v>6.3158431840045672</v>
      </c>
    </row>
    <row r="1653" spans="1:14" x14ac:dyDescent="0.3">
      <c r="A1653" s="1">
        <v>41092</v>
      </c>
      <c r="B1653">
        <v>83.75</v>
      </c>
      <c r="D1653">
        <f t="shared" si="275"/>
        <v>1</v>
      </c>
      <c r="E1653" s="1">
        <f t="shared" si="277"/>
        <v>41085</v>
      </c>
      <c r="F1653" s="1">
        <f t="shared" si="279"/>
        <v>41084</v>
      </c>
      <c r="G1653" s="1">
        <f t="shared" si="280"/>
        <v>41083</v>
      </c>
      <c r="H1653" s="1">
        <f t="shared" si="281"/>
        <v>41082</v>
      </c>
      <c r="I1653" s="2">
        <f t="shared" si="282"/>
        <v>79.209999999999994</v>
      </c>
      <c r="J1653">
        <f t="shared" si="276"/>
        <v>0</v>
      </c>
      <c r="K1653" s="2">
        <f t="shared" si="278"/>
        <v>0</v>
      </c>
      <c r="L1653" s="2">
        <f t="shared" si="283"/>
        <v>0</v>
      </c>
      <c r="M1653" s="2">
        <f t="shared" si="284"/>
        <v>1</v>
      </c>
      <c r="N1653">
        <f t="shared" si="285"/>
        <v>5.5733617228987651</v>
      </c>
    </row>
    <row r="1654" spans="1:14" x14ac:dyDescent="0.3">
      <c r="A1654" s="1">
        <v>41093</v>
      </c>
      <c r="B1654">
        <v>87.66</v>
      </c>
      <c r="D1654">
        <f t="shared" si="275"/>
        <v>2</v>
      </c>
      <c r="E1654" s="1">
        <f t="shared" si="277"/>
        <v>41086</v>
      </c>
      <c r="F1654" s="1">
        <f t="shared" si="279"/>
        <v>41085</v>
      </c>
      <c r="G1654" s="1">
        <f t="shared" si="280"/>
        <v>41084</v>
      </c>
      <c r="H1654" s="1">
        <f t="shared" si="281"/>
        <v>41083</v>
      </c>
      <c r="I1654" s="2">
        <f t="shared" si="282"/>
        <v>79.36</v>
      </c>
      <c r="J1654">
        <f t="shared" si="276"/>
        <v>0</v>
      </c>
      <c r="K1654" s="2">
        <f t="shared" si="278"/>
        <v>0</v>
      </c>
      <c r="L1654" s="2">
        <f t="shared" si="283"/>
        <v>0</v>
      </c>
      <c r="M1654" s="2">
        <f t="shared" si="284"/>
        <v>1</v>
      </c>
      <c r="N1654">
        <f t="shared" si="285"/>
        <v>9.947123201404569</v>
      </c>
    </row>
    <row r="1655" spans="1:14" x14ac:dyDescent="0.3">
      <c r="A1655" s="1">
        <v>41095</v>
      </c>
      <c r="B1655">
        <v>87.22</v>
      </c>
      <c r="D1655">
        <f t="shared" si="275"/>
        <v>4</v>
      </c>
      <c r="E1655" s="1">
        <f t="shared" si="277"/>
        <v>41088</v>
      </c>
      <c r="F1655" s="1">
        <f t="shared" si="279"/>
        <v>41087</v>
      </c>
      <c r="G1655" s="1">
        <f t="shared" si="280"/>
        <v>41086</v>
      </c>
      <c r="H1655" s="1">
        <f t="shared" si="281"/>
        <v>41085</v>
      </c>
      <c r="I1655" s="2">
        <f t="shared" si="282"/>
        <v>77.69</v>
      </c>
      <c r="J1655">
        <f t="shared" si="276"/>
        <v>0</v>
      </c>
      <c r="K1655" s="2">
        <f t="shared" si="278"/>
        <v>0</v>
      </c>
      <c r="L1655" s="2">
        <f t="shared" si="283"/>
        <v>0</v>
      </c>
      <c r="M1655" s="2">
        <f t="shared" si="284"/>
        <v>1</v>
      </c>
      <c r="N1655">
        <f t="shared" si="285"/>
        <v>11.570711345229101</v>
      </c>
    </row>
    <row r="1656" spans="1:14" x14ac:dyDescent="0.3">
      <c r="A1656" s="1">
        <v>41096</v>
      </c>
      <c r="B1656">
        <v>84.45</v>
      </c>
      <c r="D1656">
        <f t="shared" si="275"/>
        <v>5</v>
      </c>
      <c r="E1656" s="1">
        <f t="shared" si="277"/>
        <v>41089</v>
      </c>
      <c r="F1656" s="1">
        <f t="shared" si="279"/>
        <v>41088</v>
      </c>
      <c r="G1656" s="1">
        <f t="shared" si="280"/>
        <v>41087</v>
      </c>
      <c r="H1656" s="1">
        <f t="shared" si="281"/>
        <v>41086</v>
      </c>
      <c r="I1656" s="2">
        <f t="shared" si="282"/>
        <v>84.96</v>
      </c>
      <c r="J1656">
        <f t="shared" si="276"/>
        <v>0</v>
      </c>
      <c r="K1656" s="2">
        <f t="shared" si="278"/>
        <v>0</v>
      </c>
      <c r="L1656" s="2">
        <f t="shared" si="283"/>
        <v>0</v>
      </c>
      <c r="M1656" s="2">
        <f t="shared" si="284"/>
        <v>1</v>
      </c>
      <c r="N1656">
        <f t="shared" si="285"/>
        <v>-0.60209142398194759</v>
      </c>
    </row>
    <row r="1657" spans="1:14" x14ac:dyDescent="0.3">
      <c r="A1657" s="1">
        <v>41099</v>
      </c>
      <c r="B1657">
        <v>85.99</v>
      </c>
      <c r="C1657">
        <v>86.37</v>
      </c>
      <c r="D1657">
        <f t="shared" si="275"/>
        <v>1</v>
      </c>
      <c r="E1657" s="1">
        <f t="shared" si="277"/>
        <v>41092</v>
      </c>
      <c r="F1657" s="1">
        <f t="shared" si="279"/>
        <v>41091</v>
      </c>
      <c r="G1657" s="1">
        <f t="shared" si="280"/>
        <v>41090</v>
      </c>
      <c r="H1657" s="1">
        <f t="shared" si="281"/>
        <v>41089</v>
      </c>
      <c r="I1657" s="2">
        <f t="shared" si="282"/>
        <v>83.75</v>
      </c>
      <c r="J1657">
        <f t="shared" si="276"/>
        <v>0</v>
      </c>
      <c r="K1657" s="2">
        <f t="shared" si="278"/>
        <v>0</v>
      </c>
      <c r="L1657" s="2">
        <f t="shared" si="283"/>
        <v>0</v>
      </c>
      <c r="M1657" s="2">
        <f t="shared" si="284"/>
        <v>1</v>
      </c>
      <c r="N1657">
        <f t="shared" si="285"/>
        <v>2.6394839717629281</v>
      </c>
    </row>
    <row r="1658" spans="1:14" x14ac:dyDescent="0.3">
      <c r="A1658" s="1">
        <v>41100</v>
      </c>
      <c r="B1658">
        <v>84.3</v>
      </c>
      <c r="D1658">
        <f t="shared" si="275"/>
        <v>2</v>
      </c>
      <c r="E1658" s="1">
        <f t="shared" si="277"/>
        <v>41093</v>
      </c>
      <c r="F1658" s="1">
        <f t="shared" si="279"/>
        <v>41092</v>
      </c>
      <c r="G1658" s="1">
        <f t="shared" si="280"/>
        <v>41091</v>
      </c>
      <c r="H1658" s="1">
        <f t="shared" si="281"/>
        <v>41090</v>
      </c>
      <c r="I1658" s="2">
        <f t="shared" si="282"/>
        <v>87.66</v>
      </c>
      <c r="J1658">
        <f t="shared" si="276"/>
        <v>86.37</v>
      </c>
      <c r="K1658" s="2">
        <f t="shared" si="278"/>
        <v>86.37</v>
      </c>
      <c r="L1658" s="2">
        <f t="shared" si="283"/>
        <v>85.99</v>
      </c>
      <c r="M1658" s="2">
        <f t="shared" si="284"/>
        <v>0.9956003241866388</v>
      </c>
      <c r="N1658">
        <f t="shared" si="285"/>
        <v>-4.3493212852242396</v>
      </c>
    </row>
    <row r="1659" spans="1:14" x14ac:dyDescent="0.3">
      <c r="A1659" s="1">
        <v>41101</v>
      </c>
      <c r="B1659">
        <v>86.19</v>
      </c>
      <c r="D1659">
        <f t="shared" si="275"/>
        <v>3</v>
      </c>
      <c r="E1659" s="1">
        <f t="shared" si="277"/>
        <v>41094</v>
      </c>
      <c r="F1659" s="1">
        <f t="shared" si="279"/>
        <v>41093</v>
      </c>
      <c r="G1659" s="1">
        <f t="shared" si="280"/>
        <v>41092</v>
      </c>
      <c r="H1659" s="1">
        <f t="shared" si="281"/>
        <v>41091</v>
      </c>
      <c r="I1659" s="2">
        <f t="shared" si="282"/>
        <v>87.66</v>
      </c>
      <c r="J1659">
        <f t="shared" si="276"/>
        <v>0</v>
      </c>
      <c r="K1659" s="2">
        <f t="shared" si="278"/>
        <v>86.37</v>
      </c>
      <c r="L1659" s="2">
        <f t="shared" si="283"/>
        <v>85.99</v>
      </c>
      <c r="M1659" s="2">
        <f t="shared" si="284"/>
        <v>0.9956003241866388</v>
      </c>
      <c r="N1659">
        <f t="shared" si="285"/>
        <v>-2.1320916200744318</v>
      </c>
    </row>
    <row r="1660" spans="1:14" x14ac:dyDescent="0.3">
      <c r="A1660" s="1">
        <v>41102</v>
      </c>
      <c r="B1660">
        <v>86.46</v>
      </c>
      <c r="D1660">
        <f t="shared" si="275"/>
        <v>4</v>
      </c>
      <c r="E1660" s="1">
        <f t="shared" si="277"/>
        <v>41095</v>
      </c>
      <c r="F1660" s="1">
        <f t="shared" si="279"/>
        <v>41094</v>
      </c>
      <c r="G1660" s="1">
        <f t="shared" si="280"/>
        <v>41093</v>
      </c>
      <c r="H1660" s="1">
        <f t="shared" si="281"/>
        <v>41092</v>
      </c>
      <c r="I1660" s="2">
        <f t="shared" si="282"/>
        <v>87.22</v>
      </c>
      <c r="J1660">
        <f t="shared" si="276"/>
        <v>0</v>
      </c>
      <c r="K1660" s="2">
        <f t="shared" si="278"/>
        <v>86.37</v>
      </c>
      <c r="L1660" s="2">
        <f t="shared" si="283"/>
        <v>85.99</v>
      </c>
      <c r="M1660" s="2">
        <f t="shared" si="284"/>
        <v>0.9956003241866388</v>
      </c>
      <c r="N1660">
        <f t="shared" si="285"/>
        <v>-1.3161166044523971</v>
      </c>
    </row>
    <row r="1661" spans="1:14" x14ac:dyDescent="0.3">
      <c r="A1661" s="1">
        <v>41103</v>
      </c>
      <c r="B1661">
        <v>87.5</v>
      </c>
      <c r="D1661">
        <f t="shared" si="275"/>
        <v>5</v>
      </c>
      <c r="E1661" s="1">
        <f t="shared" si="277"/>
        <v>41096</v>
      </c>
      <c r="F1661" s="1">
        <f t="shared" si="279"/>
        <v>41095</v>
      </c>
      <c r="G1661" s="1">
        <f t="shared" si="280"/>
        <v>41094</v>
      </c>
      <c r="H1661" s="1">
        <f t="shared" si="281"/>
        <v>41093</v>
      </c>
      <c r="I1661" s="2">
        <f t="shared" si="282"/>
        <v>84.45</v>
      </c>
      <c r="J1661">
        <f t="shared" si="276"/>
        <v>0</v>
      </c>
      <c r="K1661" s="2">
        <f t="shared" si="278"/>
        <v>86.37</v>
      </c>
      <c r="L1661" s="2">
        <f t="shared" si="283"/>
        <v>85.99</v>
      </c>
      <c r="M1661" s="2">
        <f t="shared" si="284"/>
        <v>0.9956003241866388</v>
      </c>
      <c r="N1661">
        <f t="shared" si="285"/>
        <v>3.1069767240370481</v>
      </c>
    </row>
    <row r="1662" spans="1:14" x14ac:dyDescent="0.3">
      <c r="A1662" s="1">
        <v>41106</v>
      </c>
      <c r="B1662">
        <v>88.81</v>
      </c>
      <c r="D1662">
        <f t="shared" si="275"/>
        <v>1</v>
      </c>
      <c r="E1662" s="1">
        <f t="shared" si="277"/>
        <v>41099</v>
      </c>
      <c r="F1662" s="1">
        <f t="shared" si="279"/>
        <v>41098</v>
      </c>
      <c r="G1662" s="1">
        <f t="shared" si="280"/>
        <v>41097</v>
      </c>
      <c r="H1662" s="1">
        <f t="shared" si="281"/>
        <v>41096</v>
      </c>
      <c r="I1662" s="2">
        <f t="shared" si="282"/>
        <v>85.99</v>
      </c>
      <c r="J1662">
        <f t="shared" si="276"/>
        <v>0</v>
      </c>
      <c r="K1662" s="2">
        <f t="shared" si="278"/>
        <v>86.37</v>
      </c>
      <c r="L1662" s="2">
        <f t="shared" si="283"/>
        <v>85.99</v>
      </c>
      <c r="M1662" s="2">
        <f t="shared" si="284"/>
        <v>0.9956003241866388</v>
      </c>
      <c r="N1662">
        <f t="shared" si="285"/>
        <v>2.7858862978218593</v>
      </c>
    </row>
    <row r="1663" spans="1:14" x14ac:dyDescent="0.3">
      <c r="A1663" s="1">
        <v>41107</v>
      </c>
      <c r="B1663">
        <v>89.54</v>
      </c>
      <c r="D1663">
        <f t="shared" si="275"/>
        <v>2</v>
      </c>
      <c r="E1663" s="1">
        <f t="shared" si="277"/>
        <v>41100</v>
      </c>
      <c r="F1663" s="1">
        <f t="shared" si="279"/>
        <v>41099</v>
      </c>
      <c r="G1663" s="1">
        <f t="shared" si="280"/>
        <v>41098</v>
      </c>
      <c r="H1663" s="1">
        <f t="shared" si="281"/>
        <v>41097</v>
      </c>
      <c r="I1663" s="2">
        <f t="shared" si="282"/>
        <v>84.3</v>
      </c>
      <c r="J1663">
        <f t="shared" si="276"/>
        <v>0</v>
      </c>
      <c r="K1663" s="2">
        <f t="shared" si="278"/>
        <v>0</v>
      </c>
      <c r="L1663" s="2">
        <f t="shared" si="283"/>
        <v>0</v>
      </c>
      <c r="M1663" s="2">
        <f t="shared" si="284"/>
        <v>1</v>
      </c>
      <c r="N1663">
        <f t="shared" si="285"/>
        <v>6.0303587805009888</v>
      </c>
    </row>
    <row r="1664" spans="1:14" x14ac:dyDescent="0.3">
      <c r="A1664" s="1">
        <v>41108</v>
      </c>
      <c r="B1664">
        <v>90.17</v>
      </c>
      <c r="D1664">
        <f t="shared" si="275"/>
        <v>3</v>
      </c>
      <c r="E1664" s="1">
        <f t="shared" si="277"/>
        <v>41101</v>
      </c>
      <c r="F1664" s="1">
        <f t="shared" si="279"/>
        <v>41100</v>
      </c>
      <c r="G1664" s="1">
        <f t="shared" si="280"/>
        <v>41099</v>
      </c>
      <c r="H1664" s="1">
        <f t="shared" si="281"/>
        <v>41098</v>
      </c>
      <c r="I1664" s="2">
        <f t="shared" si="282"/>
        <v>86.19</v>
      </c>
      <c r="J1664">
        <f t="shared" si="276"/>
        <v>0</v>
      </c>
      <c r="K1664" s="2">
        <f t="shared" si="278"/>
        <v>0</v>
      </c>
      <c r="L1664" s="2">
        <f t="shared" si="283"/>
        <v>0</v>
      </c>
      <c r="M1664" s="2">
        <f t="shared" si="284"/>
        <v>1</v>
      </c>
      <c r="N1664">
        <f t="shared" si="285"/>
        <v>4.5142615852507539</v>
      </c>
    </row>
    <row r="1665" spans="1:14" x14ac:dyDescent="0.3">
      <c r="A1665" s="1">
        <v>41109</v>
      </c>
      <c r="B1665">
        <v>92.97</v>
      </c>
      <c r="D1665">
        <f t="shared" si="275"/>
        <v>4</v>
      </c>
      <c r="E1665" s="1">
        <f t="shared" si="277"/>
        <v>41102</v>
      </c>
      <c r="F1665" s="1">
        <f t="shared" si="279"/>
        <v>41101</v>
      </c>
      <c r="G1665" s="1">
        <f t="shared" si="280"/>
        <v>41100</v>
      </c>
      <c r="H1665" s="1">
        <f t="shared" si="281"/>
        <v>41099</v>
      </c>
      <c r="I1665" s="2">
        <f t="shared" si="282"/>
        <v>86.46</v>
      </c>
      <c r="J1665">
        <f t="shared" si="276"/>
        <v>0</v>
      </c>
      <c r="K1665" s="2">
        <f t="shared" si="278"/>
        <v>0</v>
      </c>
      <c r="L1665" s="2">
        <f t="shared" si="283"/>
        <v>0</v>
      </c>
      <c r="M1665" s="2">
        <f t="shared" si="284"/>
        <v>1</v>
      </c>
      <c r="N1665">
        <f t="shared" si="285"/>
        <v>7.2594981228280844</v>
      </c>
    </row>
    <row r="1666" spans="1:14" x14ac:dyDescent="0.3">
      <c r="A1666" s="1">
        <v>41110</v>
      </c>
      <c r="B1666">
        <v>91.83</v>
      </c>
      <c r="D1666">
        <f t="shared" ref="D1666:D1729" si="286">WEEKDAY(A1666,2)</f>
        <v>5</v>
      </c>
      <c r="E1666" s="1">
        <f t="shared" si="277"/>
        <v>41103</v>
      </c>
      <c r="F1666" s="1">
        <f t="shared" si="279"/>
        <v>41102</v>
      </c>
      <c r="G1666" s="1">
        <f t="shared" si="280"/>
        <v>41101</v>
      </c>
      <c r="H1666" s="1">
        <f t="shared" si="281"/>
        <v>41100</v>
      </c>
      <c r="I1666" s="2">
        <f t="shared" si="282"/>
        <v>87.5</v>
      </c>
      <c r="J1666">
        <f t="shared" si="276"/>
        <v>0</v>
      </c>
      <c r="K1666" s="2">
        <f t="shared" si="278"/>
        <v>0</v>
      </c>
      <c r="L1666" s="2">
        <f t="shared" si="283"/>
        <v>0</v>
      </c>
      <c r="M1666" s="2">
        <f t="shared" si="284"/>
        <v>1</v>
      </c>
      <c r="N1666">
        <f t="shared" si="285"/>
        <v>4.8300248261862144</v>
      </c>
    </row>
    <row r="1667" spans="1:14" x14ac:dyDescent="0.3">
      <c r="A1667" s="1">
        <v>41113</v>
      </c>
      <c r="B1667">
        <v>88.14</v>
      </c>
      <c r="D1667">
        <f t="shared" si="286"/>
        <v>1</v>
      </c>
      <c r="E1667" s="1">
        <f t="shared" si="277"/>
        <v>41106</v>
      </c>
      <c r="F1667" s="1">
        <f t="shared" si="279"/>
        <v>41105</v>
      </c>
      <c r="G1667" s="1">
        <f t="shared" si="280"/>
        <v>41104</v>
      </c>
      <c r="H1667" s="1">
        <f t="shared" si="281"/>
        <v>41103</v>
      </c>
      <c r="I1667" s="2">
        <f t="shared" si="282"/>
        <v>88.81</v>
      </c>
      <c r="J1667">
        <f t="shared" ref="J1667:J1730" si="287">C1666</f>
        <v>0</v>
      </c>
      <c r="K1667" s="2">
        <f t="shared" si="278"/>
        <v>0</v>
      </c>
      <c r="L1667" s="2">
        <f t="shared" si="283"/>
        <v>0</v>
      </c>
      <c r="M1667" s="2">
        <f t="shared" si="284"/>
        <v>1</v>
      </c>
      <c r="N1667">
        <f t="shared" si="285"/>
        <v>-0.7572796856571804</v>
      </c>
    </row>
    <row r="1668" spans="1:14" x14ac:dyDescent="0.3">
      <c r="A1668" s="1">
        <v>41114</v>
      </c>
      <c r="B1668">
        <v>88.5</v>
      </c>
      <c r="D1668">
        <f t="shared" si="286"/>
        <v>2</v>
      </c>
      <c r="E1668" s="1">
        <f t="shared" si="277"/>
        <v>41107</v>
      </c>
      <c r="F1668" s="1">
        <f t="shared" si="279"/>
        <v>41106</v>
      </c>
      <c r="G1668" s="1">
        <f t="shared" si="280"/>
        <v>41105</v>
      </c>
      <c r="H1668" s="1">
        <f t="shared" si="281"/>
        <v>41104</v>
      </c>
      <c r="I1668" s="2">
        <f t="shared" si="282"/>
        <v>89.54</v>
      </c>
      <c r="J1668">
        <f t="shared" si="287"/>
        <v>0</v>
      </c>
      <c r="K1668" s="2">
        <f t="shared" si="278"/>
        <v>0</v>
      </c>
      <c r="L1668" s="2">
        <f t="shared" si="283"/>
        <v>0</v>
      </c>
      <c r="M1668" s="2">
        <f t="shared" si="284"/>
        <v>1</v>
      </c>
      <c r="N1668">
        <f t="shared" si="285"/>
        <v>-1.1682900798935656</v>
      </c>
    </row>
    <row r="1669" spans="1:14" x14ac:dyDescent="0.3">
      <c r="A1669" s="1">
        <v>41115</v>
      </c>
      <c r="B1669">
        <v>88.97</v>
      </c>
      <c r="D1669">
        <f t="shared" si="286"/>
        <v>3</v>
      </c>
      <c r="E1669" s="1">
        <f t="shared" si="277"/>
        <v>41108</v>
      </c>
      <c r="F1669" s="1">
        <f t="shared" si="279"/>
        <v>41107</v>
      </c>
      <c r="G1669" s="1">
        <f t="shared" si="280"/>
        <v>41106</v>
      </c>
      <c r="H1669" s="1">
        <f t="shared" si="281"/>
        <v>41105</v>
      </c>
      <c r="I1669" s="2">
        <f t="shared" si="282"/>
        <v>90.17</v>
      </c>
      <c r="J1669">
        <f t="shared" si="287"/>
        <v>0</v>
      </c>
      <c r="K1669" s="2">
        <f t="shared" si="278"/>
        <v>0</v>
      </c>
      <c r="L1669" s="2">
        <f t="shared" si="283"/>
        <v>0</v>
      </c>
      <c r="M1669" s="2">
        <f t="shared" si="284"/>
        <v>1</v>
      </c>
      <c r="N1669">
        <f t="shared" si="285"/>
        <v>-1.3397543255139377</v>
      </c>
    </row>
    <row r="1670" spans="1:14" x14ac:dyDescent="0.3">
      <c r="A1670" s="1">
        <v>41116</v>
      </c>
      <c r="B1670">
        <v>89.39</v>
      </c>
      <c r="D1670">
        <f t="shared" si="286"/>
        <v>4</v>
      </c>
      <c r="E1670" s="1">
        <f t="shared" si="277"/>
        <v>41109</v>
      </c>
      <c r="F1670" s="1">
        <f t="shared" si="279"/>
        <v>41108</v>
      </c>
      <c r="G1670" s="1">
        <f t="shared" si="280"/>
        <v>41107</v>
      </c>
      <c r="H1670" s="1">
        <f t="shared" si="281"/>
        <v>41106</v>
      </c>
      <c r="I1670" s="2">
        <f t="shared" si="282"/>
        <v>92.97</v>
      </c>
      <c r="J1670">
        <f t="shared" si="287"/>
        <v>0</v>
      </c>
      <c r="K1670" s="2">
        <f t="shared" si="278"/>
        <v>0</v>
      </c>
      <c r="L1670" s="2">
        <f t="shared" si="283"/>
        <v>0</v>
      </c>
      <c r="M1670" s="2">
        <f t="shared" si="284"/>
        <v>1</v>
      </c>
      <c r="N1670">
        <f t="shared" si="285"/>
        <v>-3.9268041368005315</v>
      </c>
    </row>
    <row r="1671" spans="1:14" x14ac:dyDescent="0.3">
      <c r="A1671" s="1">
        <v>41117</v>
      </c>
      <c r="B1671">
        <v>90.13</v>
      </c>
      <c r="D1671">
        <f t="shared" si="286"/>
        <v>5</v>
      </c>
      <c r="E1671" s="1">
        <f t="shared" ref="E1671:E1734" si="288">A1671-7</f>
        <v>41110</v>
      </c>
      <c r="F1671" s="1">
        <f t="shared" si="279"/>
        <v>41109</v>
      </c>
      <c r="G1671" s="1">
        <f t="shared" si="280"/>
        <v>41108</v>
      </c>
      <c r="H1671" s="1">
        <f t="shared" si="281"/>
        <v>41107</v>
      </c>
      <c r="I1671" s="2">
        <f t="shared" si="282"/>
        <v>91.83</v>
      </c>
      <c r="J1671">
        <f t="shared" si="287"/>
        <v>0</v>
      </c>
      <c r="K1671" s="2">
        <f t="shared" ref="K1671:K1734" si="289">SUMIFS($J$2:$J$3507,$A$2:$A$3507,"&gt;"&amp;E1671,$A$2:$A$3507,"&lt;="&amp;A1671)</f>
        <v>0</v>
      </c>
      <c r="L1671" s="2">
        <f t="shared" si="283"/>
        <v>0</v>
      </c>
      <c r="M1671" s="2">
        <f t="shared" si="284"/>
        <v>1</v>
      </c>
      <c r="N1671">
        <f t="shared" si="285"/>
        <v>-1.8685969057112506</v>
      </c>
    </row>
    <row r="1672" spans="1:14" x14ac:dyDescent="0.3">
      <c r="A1672" s="1">
        <v>41120</v>
      </c>
      <c r="B1672">
        <v>89.78</v>
      </c>
      <c r="D1672">
        <f t="shared" si="286"/>
        <v>1</v>
      </c>
      <c r="E1672" s="1">
        <f t="shared" si="288"/>
        <v>41113</v>
      </c>
      <c r="F1672" s="1">
        <f t="shared" ref="F1672:F1735" si="290">E1672-1</f>
        <v>41112</v>
      </c>
      <c r="G1672" s="1">
        <f t="shared" ref="G1672:G1735" si="291">E1672-2</f>
        <v>41111</v>
      </c>
      <c r="H1672" s="1">
        <f t="shared" ref="H1672:H1735" si="292">E1672-3</f>
        <v>41110</v>
      </c>
      <c r="I1672" s="2">
        <f t="shared" ref="I1672:I1735" si="293">IF(SUMIFS($B$2:$B$3507,$A$2:$A$3507,"="&amp;E1672)=0,IF(SUMIFS($B$2:$B$3507,$A$2:$A$3507,"="&amp;F1672)=0,IF(SUMIFS($B$2:$B$3507,$A$2:$A$3507,"="&amp;G1672)=0,SUMIFS($B$2:$B$3507,$A$2:$A$3507,"="&amp;H1672),SUMIFS($B$2:$B$3507,$A$2:$A$3507,"="&amp;G1672)),SUMIFS($B$2:$B$3507,$A$2:$A$3507,"="&amp;F1672)),SUMIFS($B$2:$B$3507,$A$2:$A$3507,"="&amp;E1672))</f>
        <v>88.14</v>
      </c>
      <c r="J1672">
        <f t="shared" si="287"/>
        <v>0</v>
      </c>
      <c r="K1672" s="2">
        <f t="shared" si="289"/>
        <v>0</v>
      </c>
      <c r="L1672" s="2">
        <f t="shared" ref="L1672:L1735" si="294">IF(K1672&lt;&gt;0,LOOKUP(K1672,C1666:C1672,B1666:B1672),0)</f>
        <v>0</v>
      </c>
      <c r="M1672" s="2">
        <f t="shared" si="284"/>
        <v>1</v>
      </c>
      <c r="N1672">
        <f t="shared" si="285"/>
        <v>1.8435773939945062</v>
      </c>
    </row>
    <row r="1673" spans="1:14" x14ac:dyDescent="0.3">
      <c r="A1673" s="1">
        <v>41121</v>
      </c>
      <c r="B1673">
        <v>88.06</v>
      </c>
      <c r="D1673">
        <f t="shared" si="286"/>
        <v>2</v>
      </c>
      <c r="E1673" s="1">
        <f t="shared" si="288"/>
        <v>41114</v>
      </c>
      <c r="F1673" s="1">
        <f t="shared" si="290"/>
        <v>41113</v>
      </c>
      <c r="G1673" s="1">
        <f t="shared" si="291"/>
        <v>41112</v>
      </c>
      <c r="H1673" s="1">
        <f t="shared" si="292"/>
        <v>41111</v>
      </c>
      <c r="I1673" s="2">
        <f t="shared" si="293"/>
        <v>88.5</v>
      </c>
      <c r="J1673">
        <f t="shared" si="287"/>
        <v>0</v>
      </c>
      <c r="K1673" s="2">
        <f t="shared" si="289"/>
        <v>0</v>
      </c>
      <c r="L1673" s="2">
        <f t="shared" si="294"/>
        <v>0</v>
      </c>
      <c r="M1673" s="2">
        <f t="shared" ref="M1673:M1736" si="295">IF(K1673&lt;&gt;0,L1673/K1673,1)</f>
        <v>1</v>
      </c>
      <c r="N1673">
        <f t="shared" ref="N1673:N1736" si="296">LN(B1673*M1673/I1673)*100</f>
        <v>-0.49841516862760193</v>
      </c>
    </row>
    <row r="1674" spans="1:14" x14ac:dyDescent="0.3">
      <c r="A1674" s="1">
        <v>41122</v>
      </c>
      <c r="B1674">
        <v>88.91</v>
      </c>
      <c r="D1674">
        <f t="shared" si="286"/>
        <v>3</v>
      </c>
      <c r="E1674" s="1">
        <f t="shared" si="288"/>
        <v>41115</v>
      </c>
      <c r="F1674" s="1">
        <f t="shared" si="290"/>
        <v>41114</v>
      </c>
      <c r="G1674" s="1">
        <f t="shared" si="291"/>
        <v>41113</v>
      </c>
      <c r="H1674" s="1">
        <f t="shared" si="292"/>
        <v>41112</v>
      </c>
      <c r="I1674" s="2">
        <f t="shared" si="293"/>
        <v>88.97</v>
      </c>
      <c r="J1674">
        <f t="shared" si="287"/>
        <v>0</v>
      </c>
      <c r="K1674" s="2">
        <f t="shared" si="289"/>
        <v>0</v>
      </c>
      <c r="L1674" s="2">
        <f t="shared" si="294"/>
        <v>0</v>
      </c>
      <c r="M1674" s="2">
        <f t="shared" si="295"/>
        <v>1</v>
      </c>
      <c r="N1674">
        <f t="shared" si="296"/>
        <v>-6.7461212362837905E-2</v>
      </c>
    </row>
    <row r="1675" spans="1:14" x14ac:dyDescent="0.3">
      <c r="A1675" s="1">
        <v>41123</v>
      </c>
      <c r="B1675">
        <v>87.13</v>
      </c>
      <c r="D1675">
        <f t="shared" si="286"/>
        <v>4</v>
      </c>
      <c r="E1675" s="1">
        <f t="shared" si="288"/>
        <v>41116</v>
      </c>
      <c r="F1675" s="1">
        <f t="shared" si="290"/>
        <v>41115</v>
      </c>
      <c r="G1675" s="1">
        <f t="shared" si="291"/>
        <v>41114</v>
      </c>
      <c r="H1675" s="1">
        <f t="shared" si="292"/>
        <v>41113</v>
      </c>
      <c r="I1675" s="2">
        <f t="shared" si="293"/>
        <v>89.39</v>
      </c>
      <c r="J1675">
        <f t="shared" si="287"/>
        <v>0</v>
      </c>
      <c r="K1675" s="2">
        <f t="shared" si="289"/>
        <v>0</v>
      </c>
      <c r="L1675" s="2">
        <f t="shared" si="294"/>
        <v>0</v>
      </c>
      <c r="M1675" s="2">
        <f t="shared" si="295"/>
        <v>1</v>
      </c>
      <c r="N1675">
        <f t="shared" si="296"/>
        <v>-2.5607562856565864</v>
      </c>
    </row>
    <row r="1676" spans="1:14" x14ac:dyDescent="0.3">
      <c r="A1676" s="1">
        <v>41124</v>
      </c>
      <c r="B1676">
        <v>91.4</v>
      </c>
      <c r="D1676">
        <f t="shared" si="286"/>
        <v>5</v>
      </c>
      <c r="E1676" s="1">
        <f t="shared" si="288"/>
        <v>41117</v>
      </c>
      <c r="F1676" s="1">
        <f t="shared" si="290"/>
        <v>41116</v>
      </c>
      <c r="G1676" s="1">
        <f t="shared" si="291"/>
        <v>41115</v>
      </c>
      <c r="H1676" s="1">
        <f t="shared" si="292"/>
        <v>41114</v>
      </c>
      <c r="I1676" s="2">
        <f t="shared" si="293"/>
        <v>90.13</v>
      </c>
      <c r="J1676">
        <f t="shared" si="287"/>
        <v>0</v>
      </c>
      <c r="K1676" s="2">
        <f t="shared" si="289"/>
        <v>0</v>
      </c>
      <c r="L1676" s="2">
        <f t="shared" si="294"/>
        <v>0</v>
      </c>
      <c r="M1676" s="2">
        <f t="shared" si="295"/>
        <v>1</v>
      </c>
      <c r="N1676">
        <f t="shared" si="296"/>
        <v>1.3992405891786033</v>
      </c>
    </row>
    <row r="1677" spans="1:14" x14ac:dyDescent="0.3">
      <c r="A1677" s="1">
        <v>41127</v>
      </c>
      <c r="B1677">
        <v>92.2</v>
      </c>
      <c r="D1677">
        <f t="shared" si="286"/>
        <v>1</v>
      </c>
      <c r="E1677" s="1">
        <f t="shared" si="288"/>
        <v>41120</v>
      </c>
      <c r="F1677" s="1">
        <f t="shared" si="290"/>
        <v>41119</v>
      </c>
      <c r="G1677" s="1">
        <f t="shared" si="291"/>
        <v>41118</v>
      </c>
      <c r="H1677" s="1">
        <f t="shared" si="292"/>
        <v>41117</v>
      </c>
      <c r="I1677" s="2">
        <f t="shared" si="293"/>
        <v>89.78</v>
      </c>
      <c r="J1677">
        <f t="shared" si="287"/>
        <v>0</v>
      </c>
      <c r="K1677" s="2">
        <f t="shared" si="289"/>
        <v>0</v>
      </c>
      <c r="L1677" s="2">
        <f t="shared" si="294"/>
        <v>0</v>
      </c>
      <c r="M1677" s="2">
        <f t="shared" si="295"/>
        <v>1</v>
      </c>
      <c r="N1677">
        <f t="shared" si="296"/>
        <v>2.6597897208762178</v>
      </c>
    </row>
    <row r="1678" spans="1:14" x14ac:dyDescent="0.3">
      <c r="A1678" s="1">
        <v>41128</v>
      </c>
      <c r="B1678">
        <v>93.67</v>
      </c>
      <c r="D1678">
        <f t="shared" si="286"/>
        <v>2</v>
      </c>
      <c r="E1678" s="1">
        <f t="shared" si="288"/>
        <v>41121</v>
      </c>
      <c r="F1678" s="1">
        <f t="shared" si="290"/>
        <v>41120</v>
      </c>
      <c r="G1678" s="1">
        <f t="shared" si="291"/>
        <v>41119</v>
      </c>
      <c r="H1678" s="1">
        <f t="shared" si="292"/>
        <v>41118</v>
      </c>
      <c r="I1678" s="2">
        <f t="shared" si="293"/>
        <v>88.06</v>
      </c>
      <c r="J1678">
        <f t="shared" si="287"/>
        <v>0</v>
      </c>
      <c r="K1678" s="2">
        <f t="shared" si="289"/>
        <v>0</v>
      </c>
      <c r="L1678" s="2">
        <f t="shared" si="294"/>
        <v>0</v>
      </c>
      <c r="M1678" s="2">
        <f t="shared" si="295"/>
        <v>1</v>
      </c>
      <c r="N1678">
        <f t="shared" si="296"/>
        <v>6.175956689343141</v>
      </c>
    </row>
    <row r="1679" spans="1:14" x14ac:dyDescent="0.3">
      <c r="A1679" s="1">
        <v>41129</v>
      </c>
      <c r="B1679">
        <v>93.35</v>
      </c>
      <c r="D1679">
        <f t="shared" si="286"/>
        <v>3</v>
      </c>
      <c r="E1679" s="1">
        <f t="shared" si="288"/>
        <v>41122</v>
      </c>
      <c r="F1679" s="1">
        <f t="shared" si="290"/>
        <v>41121</v>
      </c>
      <c r="G1679" s="1">
        <f t="shared" si="291"/>
        <v>41120</v>
      </c>
      <c r="H1679" s="1">
        <f t="shared" si="292"/>
        <v>41119</v>
      </c>
      <c r="I1679" s="2">
        <f t="shared" si="293"/>
        <v>88.91</v>
      </c>
      <c r="J1679">
        <f t="shared" si="287"/>
        <v>0</v>
      </c>
      <c r="K1679" s="2">
        <f t="shared" si="289"/>
        <v>0</v>
      </c>
      <c r="L1679" s="2">
        <f t="shared" si="294"/>
        <v>0</v>
      </c>
      <c r="M1679" s="2">
        <f t="shared" si="295"/>
        <v>1</v>
      </c>
      <c r="N1679">
        <f t="shared" si="296"/>
        <v>4.8731247854684074</v>
      </c>
    </row>
    <row r="1680" spans="1:14" x14ac:dyDescent="0.3">
      <c r="A1680" s="1">
        <v>41130</v>
      </c>
      <c r="B1680">
        <v>93.36</v>
      </c>
      <c r="C1680">
        <v>93.63</v>
      </c>
      <c r="D1680">
        <f t="shared" si="286"/>
        <v>4</v>
      </c>
      <c r="E1680" s="1">
        <f t="shared" si="288"/>
        <v>41123</v>
      </c>
      <c r="F1680" s="1">
        <f t="shared" si="290"/>
        <v>41122</v>
      </c>
      <c r="G1680" s="1">
        <f t="shared" si="291"/>
        <v>41121</v>
      </c>
      <c r="H1680" s="1">
        <f t="shared" si="292"/>
        <v>41120</v>
      </c>
      <c r="I1680" s="2">
        <f t="shared" si="293"/>
        <v>87.13</v>
      </c>
      <c r="J1680">
        <f t="shared" si="287"/>
        <v>0</v>
      </c>
      <c r="K1680" s="2">
        <f t="shared" si="289"/>
        <v>0</v>
      </c>
      <c r="L1680" s="2">
        <f t="shared" si="294"/>
        <v>0</v>
      </c>
      <c r="M1680" s="2">
        <f t="shared" si="295"/>
        <v>1</v>
      </c>
      <c r="N1680">
        <f t="shared" si="296"/>
        <v>6.9061731735105161</v>
      </c>
    </row>
    <row r="1681" spans="1:14" x14ac:dyDescent="0.3">
      <c r="A1681" s="1">
        <v>41131</v>
      </c>
      <c r="B1681">
        <v>93.15</v>
      </c>
      <c r="D1681">
        <f t="shared" si="286"/>
        <v>5</v>
      </c>
      <c r="E1681" s="1">
        <f t="shared" si="288"/>
        <v>41124</v>
      </c>
      <c r="F1681" s="1">
        <f t="shared" si="290"/>
        <v>41123</v>
      </c>
      <c r="G1681" s="1">
        <f t="shared" si="291"/>
        <v>41122</v>
      </c>
      <c r="H1681" s="1">
        <f t="shared" si="292"/>
        <v>41121</v>
      </c>
      <c r="I1681" s="2">
        <f t="shared" si="293"/>
        <v>91.4</v>
      </c>
      <c r="J1681">
        <f t="shared" si="287"/>
        <v>93.63</v>
      </c>
      <c r="K1681" s="2">
        <f t="shared" si="289"/>
        <v>93.63</v>
      </c>
      <c r="L1681" s="2">
        <f t="shared" si="294"/>
        <v>93.36</v>
      </c>
      <c r="M1681" s="2">
        <f t="shared" si="295"/>
        <v>0.99711630887536051</v>
      </c>
      <c r="N1681">
        <f t="shared" si="296"/>
        <v>1.6077761614996027</v>
      </c>
    </row>
    <row r="1682" spans="1:14" x14ac:dyDescent="0.3">
      <c r="A1682" s="1">
        <v>41134</v>
      </c>
      <c r="B1682">
        <v>93.03</v>
      </c>
      <c r="D1682">
        <f t="shared" si="286"/>
        <v>1</v>
      </c>
      <c r="E1682" s="1">
        <f t="shared" si="288"/>
        <v>41127</v>
      </c>
      <c r="F1682" s="1">
        <f t="shared" si="290"/>
        <v>41126</v>
      </c>
      <c r="G1682" s="1">
        <f t="shared" si="291"/>
        <v>41125</v>
      </c>
      <c r="H1682" s="1">
        <f t="shared" si="292"/>
        <v>41124</v>
      </c>
      <c r="I1682" s="2">
        <f t="shared" si="293"/>
        <v>92.2</v>
      </c>
      <c r="J1682">
        <f t="shared" si="287"/>
        <v>0</v>
      </c>
      <c r="K1682" s="2">
        <f t="shared" si="289"/>
        <v>93.63</v>
      </c>
      <c r="L1682" s="2">
        <f t="shared" si="294"/>
        <v>93.36</v>
      </c>
      <c r="M1682" s="2">
        <f t="shared" si="295"/>
        <v>0.99711630887536051</v>
      </c>
      <c r="N1682">
        <f t="shared" si="296"/>
        <v>0.60740342454219165</v>
      </c>
    </row>
    <row r="1683" spans="1:14" x14ac:dyDescent="0.3">
      <c r="A1683" s="1">
        <v>41135</v>
      </c>
      <c r="B1683">
        <v>93.74</v>
      </c>
      <c r="D1683">
        <f t="shared" si="286"/>
        <v>2</v>
      </c>
      <c r="E1683" s="1">
        <f t="shared" si="288"/>
        <v>41128</v>
      </c>
      <c r="F1683" s="1">
        <f t="shared" si="290"/>
        <v>41127</v>
      </c>
      <c r="G1683" s="1">
        <f t="shared" si="291"/>
        <v>41126</v>
      </c>
      <c r="H1683" s="1">
        <f t="shared" si="292"/>
        <v>41125</v>
      </c>
      <c r="I1683" s="2">
        <f t="shared" si="293"/>
        <v>93.67</v>
      </c>
      <c r="J1683">
        <f t="shared" si="287"/>
        <v>0</v>
      </c>
      <c r="K1683" s="2">
        <f t="shared" si="289"/>
        <v>93.63</v>
      </c>
      <c r="L1683" s="2">
        <f t="shared" si="294"/>
        <v>93.36</v>
      </c>
      <c r="M1683" s="2">
        <f t="shared" si="295"/>
        <v>0.99711630887536051</v>
      </c>
      <c r="N1683">
        <f t="shared" si="296"/>
        <v>-0.21408316989763942</v>
      </c>
    </row>
    <row r="1684" spans="1:14" x14ac:dyDescent="0.3">
      <c r="A1684" s="1">
        <v>41136</v>
      </c>
      <c r="B1684">
        <v>94.62</v>
      </c>
      <c r="D1684">
        <f t="shared" si="286"/>
        <v>3</v>
      </c>
      <c r="E1684" s="1">
        <f t="shared" si="288"/>
        <v>41129</v>
      </c>
      <c r="F1684" s="1">
        <f t="shared" si="290"/>
        <v>41128</v>
      </c>
      <c r="G1684" s="1">
        <f t="shared" si="291"/>
        <v>41127</v>
      </c>
      <c r="H1684" s="1">
        <f t="shared" si="292"/>
        <v>41126</v>
      </c>
      <c r="I1684" s="2">
        <f t="shared" si="293"/>
        <v>93.35</v>
      </c>
      <c r="J1684">
        <f t="shared" si="287"/>
        <v>0</v>
      </c>
      <c r="K1684" s="2">
        <f t="shared" si="289"/>
        <v>93.63</v>
      </c>
      <c r="L1684" s="2">
        <f t="shared" si="294"/>
        <v>93.36</v>
      </c>
      <c r="M1684" s="2">
        <f t="shared" si="295"/>
        <v>0.99711630887536051</v>
      </c>
      <c r="N1684">
        <f t="shared" si="296"/>
        <v>1.0625143242773256</v>
      </c>
    </row>
    <row r="1685" spans="1:14" x14ac:dyDescent="0.3">
      <c r="A1685" s="1">
        <v>41137</v>
      </c>
      <c r="B1685">
        <v>95.89</v>
      </c>
      <c r="D1685">
        <f t="shared" si="286"/>
        <v>4</v>
      </c>
      <c r="E1685" s="1">
        <f t="shared" si="288"/>
        <v>41130</v>
      </c>
      <c r="F1685" s="1">
        <f t="shared" si="290"/>
        <v>41129</v>
      </c>
      <c r="G1685" s="1">
        <f t="shared" si="291"/>
        <v>41128</v>
      </c>
      <c r="H1685" s="1">
        <f t="shared" si="292"/>
        <v>41127</v>
      </c>
      <c r="I1685" s="2">
        <f t="shared" si="293"/>
        <v>93.36</v>
      </c>
      <c r="J1685">
        <f t="shared" si="287"/>
        <v>0</v>
      </c>
      <c r="K1685" s="2">
        <f t="shared" si="289"/>
        <v>93.63</v>
      </c>
      <c r="L1685" s="2">
        <f t="shared" si="294"/>
        <v>93.36</v>
      </c>
      <c r="M1685" s="2">
        <f t="shared" si="295"/>
        <v>0.99711630887536051</v>
      </c>
      <c r="N1685">
        <f t="shared" si="296"/>
        <v>2.3850856214792122</v>
      </c>
    </row>
    <row r="1686" spans="1:14" x14ac:dyDescent="0.3">
      <c r="A1686" s="1">
        <v>41138</v>
      </c>
      <c r="B1686">
        <v>96.32</v>
      </c>
      <c r="D1686">
        <f t="shared" si="286"/>
        <v>5</v>
      </c>
      <c r="E1686" s="1">
        <f t="shared" si="288"/>
        <v>41131</v>
      </c>
      <c r="F1686" s="1">
        <f t="shared" si="290"/>
        <v>41130</v>
      </c>
      <c r="G1686" s="1">
        <f t="shared" si="291"/>
        <v>41129</v>
      </c>
      <c r="H1686" s="1">
        <f t="shared" si="292"/>
        <v>41128</v>
      </c>
      <c r="I1686" s="2">
        <f t="shared" si="293"/>
        <v>93.15</v>
      </c>
      <c r="J1686">
        <f t="shared" si="287"/>
        <v>0</v>
      </c>
      <c r="K1686" s="2">
        <f t="shared" si="289"/>
        <v>0</v>
      </c>
      <c r="L1686" s="2">
        <f t="shared" si="294"/>
        <v>0</v>
      </c>
      <c r="M1686" s="2">
        <f t="shared" si="295"/>
        <v>1</v>
      </c>
      <c r="N1686">
        <f t="shared" si="296"/>
        <v>3.346488451291342</v>
      </c>
    </row>
    <row r="1687" spans="1:14" x14ac:dyDescent="0.3">
      <c r="A1687" s="1">
        <v>41141</v>
      </c>
      <c r="B1687">
        <v>96.26</v>
      </c>
      <c r="D1687">
        <f t="shared" si="286"/>
        <v>1</v>
      </c>
      <c r="E1687" s="1">
        <f t="shared" si="288"/>
        <v>41134</v>
      </c>
      <c r="F1687" s="1">
        <f t="shared" si="290"/>
        <v>41133</v>
      </c>
      <c r="G1687" s="1">
        <f t="shared" si="291"/>
        <v>41132</v>
      </c>
      <c r="H1687" s="1">
        <f t="shared" si="292"/>
        <v>41131</v>
      </c>
      <c r="I1687" s="2">
        <f t="shared" si="293"/>
        <v>93.03</v>
      </c>
      <c r="J1687">
        <f t="shared" si="287"/>
        <v>0</v>
      </c>
      <c r="K1687" s="2">
        <f t="shared" si="289"/>
        <v>0</v>
      </c>
      <c r="L1687" s="2">
        <f t="shared" si="294"/>
        <v>0</v>
      </c>
      <c r="M1687" s="2">
        <f t="shared" si="295"/>
        <v>1</v>
      </c>
      <c r="N1687">
        <f t="shared" si="296"/>
        <v>3.4130842094496128</v>
      </c>
    </row>
    <row r="1688" spans="1:14" x14ac:dyDescent="0.3">
      <c r="A1688" s="1">
        <v>41142</v>
      </c>
      <c r="B1688">
        <v>96.84</v>
      </c>
      <c r="D1688">
        <f t="shared" si="286"/>
        <v>2</v>
      </c>
      <c r="E1688" s="1">
        <f t="shared" si="288"/>
        <v>41135</v>
      </c>
      <c r="F1688" s="1">
        <f t="shared" si="290"/>
        <v>41134</v>
      </c>
      <c r="G1688" s="1">
        <f t="shared" si="291"/>
        <v>41133</v>
      </c>
      <c r="H1688" s="1">
        <f t="shared" si="292"/>
        <v>41132</v>
      </c>
      <c r="I1688" s="2">
        <f t="shared" si="293"/>
        <v>93.74</v>
      </c>
      <c r="J1688">
        <f t="shared" si="287"/>
        <v>0</v>
      </c>
      <c r="K1688" s="2">
        <f t="shared" si="289"/>
        <v>0</v>
      </c>
      <c r="L1688" s="2">
        <f t="shared" si="294"/>
        <v>0</v>
      </c>
      <c r="M1688" s="2">
        <f t="shared" si="295"/>
        <v>1</v>
      </c>
      <c r="N1688">
        <f t="shared" si="296"/>
        <v>3.2535139575297793</v>
      </c>
    </row>
    <row r="1689" spans="1:14" x14ac:dyDescent="0.3">
      <c r="A1689" s="1">
        <v>41143</v>
      </c>
      <c r="B1689">
        <v>97.26</v>
      </c>
      <c r="D1689">
        <f t="shared" si="286"/>
        <v>3</v>
      </c>
      <c r="E1689" s="1">
        <f t="shared" si="288"/>
        <v>41136</v>
      </c>
      <c r="F1689" s="1">
        <f t="shared" si="290"/>
        <v>41135</v>
      </c>
      <c r="G1689" s="1">
        <f t="shared" si="291"/>
        <v>41134</v>
      </c>
      <c r="H1689" s="1">
        <f t="shared" si="292"/>
        <v>41133</v>
      </c>
      <c r="I1689" s="2">
        <f t="shared" si="293"/>
        <v>94.62</v>
      </c>
      <c r="J1689">
        <f t="shared" si="287"/>
        <v>0</v>
      </c>
      <c r="K1689" s="2">
        <f t="shared" si="289"/>
        <v>0</v>
      </c>
      <c r="L1689" s="2">
        <f t="shared" si="294"/>
        <v>0</v>
      </c>
      <c r="M1689" s="2">
        <f t="shared" si="295"/>
        <v>1</v>
      </c>
      <c r="N1689">
        <f t="shared" si="296"/>
        <v>2.7518934772637649</v>
      </c>
    </row>
    <row r="1690" spans="1:14" x14ac:dyDescent="0.3">
      <c r="A1690" s="1">
        <v>41144</v>
      </c>
      <c r="B1690">
        <v>96.27</v>
      </c>
      <c r="D1690">
        <f t="shared" si="286"/>
        <v>4</v>
      </c>
      <c r="E1690" s="1">
        <f t="shared" si="288"/>
        <v>41137</v>
      </c>
      <c r="F1690" s="1">
        <f t="shared" si="290"/>
        <v>41136</v>
      </c>
      <c r="G1690" s="1">
        <f t="shared" si="291"/>
        <v>41135</v>
      </c>
      <c r="H1690" s="1">
        <f t="shared" si="292"/>
        <v>41134</v>
      </c>
      <c r="I1690" s="2">
        <f t="shared" si="293"/>
        <v>95.89</v>
      </c>
      <c r="J1690">
        <f t="shared" si="287"/>
        <v>0</v>
      </c>
      <c r="K1690" s="2">
        <f t="shared" si="289"/>
        <v>0</v>
      </c>
      <c r="L1690" s="2">
        <f t="shared" si="294"/>
        <v>0</v>
      </c>
      <c r="M1690" s="2">
        <f t="shared" si="295"/>
        <v>1</v>
      </c>
      <c r="N1690">
        <f t="shared" si="296"/>
        <v>0.39550426242853237</v>
      </c>
    </row>
    <row r="1691" spans="1:14" x14ac:dyDescent="0.3">
      <c r="A1691" s="1">
        <v>41145</v>
      </c>
      <c r="B1691">
        <v>96.15</v>
      </c>
      <c r="D1691">
        <f t="shared" si="286"/>
        <v>5</v>
      </c>
      <c r="E1691" s="1">
        <f t="shared" si="288"/>
        <v>41138</v>
      </c>
      <c r="F1691" s="1">
        <f t="shared" si="290"/>
        <v>41137</v>
      </c>
      <c r="G1691" s="1">
        <f t="shared" si="291"/>
        <v>41136</v>
      </c>
      <c r="H1691" s="1">
        <f t="shared" si="292"/>
        <v>41135</v>
      </c>
      <c r="I1691" s="2">
        <f t="shared" si="293"/>
        <v>96.32</v>
      </c>
      <c r="J1691">
        <f t="shared" si="287"/>
        <v>0</v>
      </c>
      <c r="K1691" s="2">
        <f t="shared" si="289"/>
        <v>0</v>
      </c>
      <c r="L1691" s="2">
        <f t="shared" si="294"/>
        <v>0</v>
      </c>
      <c r="M1691" s="2">
        <f t="shared" si="295"/>
        <v>1</v>
      </c>
      <c r="N1691">
        <f t="shared" si="296"/>
        <v>-0.17665095257219904</v>
      </c>
    </row>
    <row r="1692" spans="1:14" x14ac:dyDescent="0.3">
      <c r="A1692" s="1">
        <v>41148</v>
      </c>
      <c r="B1692">
        <v>95.47</v>
      </c>
      <c r="D1692">
        <f t="shared" si="286"/>
        <v>1</v>
      </c>
      <c r="E1692" s="1">
        <f t="shared" si="288"/>
        <v>41141</v>
      </c>
      <c r="F1692" s="1">
        <f t="shared" si="290"/>
        <v>41140</v>
      </c>
      <c r="G1692" s="1">
        <f t="shared" si="291"/>
        <v>41139</v>
      </c>
      <c r="H1692" s="1">
        <f t="shared" si="292"/>
        <v>41138</v>
      </c>
      <c r="I1692" s="2">
        <f t="shared" si="293"/>
        <v>96.26</v>
      </c>
      <c r="J1692">
        <f t="shared" si="287"/>
        <v>0</v>
      </c>
      <c r="K1692" s="2">
        <f t="shared" si="289"/>
        <v>0</v>
      </c>
      <c r="L1692" s="2">
        <f t="shared" si="294"/>
        <v>0</v>
      </c>
      <c r="M1692" s="2">
        <f t="shared" si="295"/>
        <v>1</v>
      </c>
      <c r="N1692">
        <f t="shared" si="296"/>
        <v>-0.82408018650215653</v>
      </c>
    </row>
    <row r="1693" spans="1:14" x14ac:dyDescent="0.3">
      <c r="A1693" s="1">
        <v>41149</v>
      </c>
      <c r="B1693">
        <v>96.33</v>
      </c>
      <c r="D1693">
        <f t="shared" si="286"/>
        <v>2</v>
      </c>
      <c r="E1693" s="1">
        <f t="shared" si="288"/>
        <v>41142</v>
      </c>
      <c r="F1693" s="1">
        <f t="shared" si="290"/>
        <v>41141</v>
      </c>
      <c r="G1693" s="1">
        <f t="shared" si="291"/>
        <v>41140</v>
      </c>
      <c r="H1693" s="1">
        <f t="shared" si="292"/>
        <v>41139</v>
      </c>
      <c r="I1693" s="2">
        <f t="shared" si="293"/>
        <v>96.84</v>
      </c>
      <c r="J1693">
        <f t="shared" si="287"/>
        <v>0</v>
      </c>
      <c r="K1693" s="2">
        <f t="shared" si="289"/>
        <v>0</v>
      </c>
      <c r="L1693" s="2">
        <f t="shared" si="294"/>
        <v>0</v>
      </c>
      <c r="M1693" s="2">
        <f t="shared" si="295"/>
        <v>1</v>
      </c>
      <c r="N1693">
        <f t="shared" si="296"/>
        <v>-0.52803353003254927</v>
      </c>
    </row>
    <row r="1694" spans="1:14" x14ac:dyDescent="0.3">
      <c r="A1694" s="1">
        <v>41150</v>
      </c>
      <c r="B1694">
        <v>95.49</v>
      </c>
      <c r="D1694">
        <f t="shared" si="286"/>
        <v>3</v>
      </c>
      <c r="E1694" s="1">
        <f t="shared" si="288"/>
        <v>41143</v>
      </c>
      <c r="F1694" s="1">
        <f t="shared" si="290"/>
        <v>41142</v>
      </c>
      <c r="G1694" s="1">
        <f t="shared" si="291"/>
        <v>41141</v>
      </c>
      <c r="H1694" s="1">
        <f t="shared" si="292"/>
        <v>41140</v>
      </c>
      <c r="I1694" s="2">
        <f t="shared" si="293"/>
        <v>97.26</v>
      </c>
      <c r="J1694">
        <f t="shared" si="287"/>
        <v>0</v>
      </c>
      <c r="K1694" s="2">
        <f t="shared" si="289"/>
        <v>0</v>
      </c>
      <c r="L1694" s="2">
        <f t="shared" si="294"/>
        <v>0</v>
      </c>
      <c r="M1694" s="2">
        <f t="shared" si="295"/>
        <v>1</v>
      </c>
      <c r="N1694">
        <f t="shared" si="296"/>
        <v>-1.8366275013528721</v>
      </c>
    </row>
    <row r="1695" spans="1:14" x14ac:dyDescent="0.3">
      <c r="A1695" s="1">
        <v>41151</v>
      </c>
      <c r="B1695">
        <v>94.62</v>
      </c>
      <c r="D1695">
        <f t="shared" si="286"/>
        <v>4</v>
      </c>
      <c r="E1695" s="1">
        <f t="shared" si="288"/>
        <v>41144</v>
      </c>
      <c r="F1695" s="1">
        <f t="shared" si="290"/>
        <v>41143</v>
      </c>
      <c r="G1695" s="1">
        <f t="shared" si="291"/>
        <v>41142</v>
      </c>
      <c r="H1695" s="1">
        <f t="shared" si="292"/>
        <v>41141</v>
      </c>
      <c r="I1695" s="2">
        <f t="shared" si="293"/>
        <v>96.27</v>
      </c>
      <c r="J1695">
        <f t="shared" si="287"/>
        <v>0</v>
      </c>
      <c r="K1695" s="2">
        <f t="shared" si="289"/>
        <v>0</v>
      </c>
      <c r="L1695" s="2">
        <f t="shared" si="294"/>
        <v>0</v>
      </c>
      <c r="M1695" s="2">
        <f t="shared" si="295"/>
        <v>1</v>
      </c>
      <c r="N1695">
        <f t="shared" si="296"/>
        <v>-1.7287873586873048</v>
      </c>
    </row>
    <row r="1696" spans="1:14" x14ac:dyDescent="0.3">
      <c r="A1696" s="1">
        <v>41152</v>
      </c>
      <c r="B1696">
        <v>96.47</v>
      </c>
      <c r="D1696">
        <f t="shared" si="286"/>
        <v>5</v>
      </c>
      <c r="E1696" s="1">
        <f t="shared" si="288"/>
        <v>41145</v>
      </c>
      <c r="F1696" s="1">
        <f t="shared" si="290"/>
        <v>41144</v>
      </c>
      <c r="G1696" s="1">
        <f t="shared" si="291"/>
        <v>41143</v>
      </c>
      <c r="H1696" s="1">
        <f t="shared" si="292"/>
        <v>41142</v>
      </c>
      <c r="I1696" s="2">
        <f t="shared" si="293"/>
        <v>96.15</v>
      </c>
      <c r="J1696">
        <f t="shared" si="287"/>
        <v>0</v>
      </c>
      <c r="K1696" s="2">
        <f t="shared" si="289"/>
        <v>0</v>
      </c>
      <c r="L1696" s="2">
        <f t="shared" si="294"/>
        <v>0</v>
      </c>
      <c r="M1696" s="2">
        <f t="shared" si="295"/>
        <v>1</v>
      </c>
      <c r="N1696">
        <f t="shared" si="296"/>
        <v>0.33226071476734492</v>
      </c>
    </row>
    <row r="1697" spans="1:14" x14ac:dyDescent="0.3">
      <c r="A1697" s="1">
        <v>41156</v>
      </c>
      <c r="B1697">
        <v>95.3</v>
      </c>
      <c r="D1697">
        <f t="shared" si="286"/>
        <v>2</v>
      </c>
      <c r="E1697" s="1">
        <f t="shared" si="288"/>
        <v>41149</v>
      </c>
      <c r="F1697" s="1">
        <f t="shared" si="290"/>
        <v>41148</v>
      </c>
      <c r="G1697" s="1">
        <f t="shared" si="291"/>
        <v>41147</v>
      </c>
      <c r="H1697" s="1">
        <f t="shared" si="292"/>
        <v>41146</v>
      </c>
      <c r="I1697" s="2">
        <f t="shared" si="293"/>
        <v>96.33</v>
      </c>
      <c r="J1697">
        <f t="shared" si="287"/>
        <v>0</v>
      </c>
      <c r="K1697" s="2">
        <f t="shared" si="289"/>
        <v>0</v>
      </c>
      <c r="L1697" s="2">
        <f t="shared" si="294"/>
        <v>0</v>
      </c>
      <c r="M1697" s="2">
        <f t="shared" si="295"/>
        <v>1</v>
      </c>
      <c r="N1697">
        <f t="shared" si="296"/>
        <v>-1.07499861093758</v>
      </c>
    </row>
    <row r="1698" spans="1:14" x14ac:dyDescent="0.3">
      <c r="A1698" s="1">
        <v>41157</v>
      </c>
      <c r="B1698">
        <v>95.36</v>
      </c>
      <c r="D1698">
        <f t="shared" si="286"/>
        <v>3</v>
      </c>
      <c r="E1698" s="1">
        <f t="shared" si="288"/>
        <v>41150</v>
      </c>
      <c r="F1698" s="1">
        <f t="shared" si="290"/>
        <v>41149</v>
      </c>
      <c r="G1698" s="1">
        <f t="shared" si="291"/>
        <v>41148</v>
      </c>
      <c r="H1698" s="1">
        <f t="shared" si="292"/>
        <v>41147</v>
      </c>
      <c r="I1698" s="2">
        <f t="shared" si="293"/>
        <v>95.49</v>
      </c>
      <c r="J1698">
        <f t="shared" si="287"/>
        <v>0</v>
      </c>
      <c r="K1698" s="2">
        <f t="shared" si="289"/>
        <v>0</v>
      </c>
      <c r="L1698" s="2">
        <f t="shared" si="294"/>
        <v>0</v>
      </c>
      <c r="M1698" s="2">
        <f t="shared" si="295"/>
        <v>1</v>
      </c>
      <c r="N1698">
        <f t="shared" si="296"/>
        <v>-0.13623266450714294</v>
      </c>
    </row>
    <row r="1699" spans="1:14" x14ac:dyDescent="0.3">
      <c r="A1699" s="1">
        <v>41158</v>
      </c>
      <c r="B1699">
        <v>95.53</v>
      </c>
      <c r="D1699">
        <f t="shared" si="286"/>
        <v>4</v>
      </c>
      <c r="E1699" s="1">
        <f t="shared" si="288"/>
        <v>41151</v>
      </c>
      <c r="F1699" s="1">
        <f t="shared" si="290"/>
        <v>41150</v>
      </c>
      <c r="G1699" s="1">
        <f t="shared" si="291"/>
        <v>41149</v>
      </c>
      <c r="H1699" s="1">
        <f t="shared" si="292"/>
        <v>41148</v>
      </c>
      <c r="I1699" s="2">
        <f t="shared" si="293"/>
        <v>94.62</v>
      </c>
      <c r="J1699">
        <f t="shared" si="287"/>
        <v>0</v>
      </c>
      <c r="K1699" s="2">
        <f t="shared" si="289"/>
        <v>0</v>
      </c>
      <c r="L1699" s="2">
        <f t="shared" si="294"/>
        <v>0</v>
      </c>
      <c r="M1699" s="2">
        <f t="shared" si="295"/>
        <v>1</v>
      </c>
      <c r="N1699">
        <f t="shared" si="296"/>
        <v>0.95714640789149297</v>
      </c>
    </row>
    <row r="1700" spans="1:14" x14ac:dyDescent="0.3">
      <c r="A1700" s="1">
        <v>41159</v>
      </c>
      <c r="B1700">
        <v>96.42</v>
      </c>
      <c r="C1700">
        <v>96.75</v>
      </c>
      <c r="D1700">
        <f t="shared" si="286"/>
        <v>5</v>
      </c>
      <c r="E1700" s="1">
        <f t="shared" si="288"/>
        <v>41152</v>
      </c>
      <c r="F1700" s="1">
        <f t="shared" si="290"/>
        <v>41151</v>
      </c>
      <c r="G1700" s="1">
        <f t="shared" si="291"/>
        <v>41150</v>
      </c>
      <c r="H1700" s="1">
        <f t="shared" si="292"/>
        <v>41149</v>
      </c>
      <c r="I1700" s="2">
        <f t="shared" si="293"/>
        <v>96.47</v>
      </c>
      <c r="J1700">
        <f t="shared" si="287"/>
        <v>0</v>
      </c>
      <c r="K1700" s="2">
        <f t="shared" si="289"/>
        <v>0</v>
      </c>
      <c r="L1700" s="2">
        <f t="shared" si="294"/>
        <v>0</v>
      </c>
      <c r="M1700" s="2">
        <f t="shared" si="295"/>
        <v>1</v>
      </c>
      <c r="N1700">
        <f t="shared" si="296"/>
        <v>-5.1843020498600685E-2</v>
      </c>
    </row>
    <row r="1701" spans="1:14" x14ac:dyDescent="0.3">
      <c r="A1701" s="1">
        <v>41162</v>
      </c>
      <c r="B1701">
        <v>96.88</v>
      </c>
      <c r="D1701">
        <f t="shared" si="286"/>
        <v>1</v>
      </c>
      <c r="E1701" s="1">
        <f t="shared" si="288"/>
        <v>41155</v>
      </c>
      <c r="F1701" s="1">
        <f t="shared" si="290"/>
        <v>41154</v>
      </c>
      <c r="G1701" s="1">
        <f t="shared" si="291"/>
        <v>41153</v>
      </c>
      <c r="H1701" s="1">
        <f t="shared" si="292"/>
        <v>41152</v>
      </c>
      <c r="I1701" s="2">
        <f t="shared" si="293"/>
        <v>96.47</v>
      </c>
      <c r="J1701">
        <f t="shared" si="287"/>
        <v>96.75</v>
      </c>
      <c r="K1701" s="2">
        <f t="shared" si="289"/>
        <v>96.75</v>
      </c>
      <c r="L1701" s="2">
        <f t="shared" si="294"/>
        <v>96.42</v>
      </c>
      <c r="M1701" s="2">
        <f t="shared" si="295"/>
        <v>0.99658914728682169</v>
      </c>
      <c r="N1701">
        <f t="shared" si="296"/>
        <v>8.2433712995961458E-2</v>
      </c>
    </row>
    <row r="1702" spans="1:14" x14ac:dyDescent="0.3">
      <c r="A1702" s="1">
        <v>41163</v>
      </c>
      <c r="B1702">
        <v>97.5</v>
      </c>
      <c r="D1702">
        <f t="shared" si="286"/>
        <v>2</v>
      </c>
      <c r="E1702" s="1">
        <f t="shared" si="288"/>
        <v>41156</v>
      </c>
      <c r="F1702" s="1">
        <f t="shared" si="290"/>
        <v>41155</v>
      </c>
      <c r="G1702" s="1">
        <f t="shared" si="291"/>
        <v>41154</v>
      </c>
      <c r="H1702" s="1">
        <f t="shared" si="292"/>
        <v>41153</v>
      </c>
      <c r="I1702" s="2">
        <f t="shared" si="293"/>
        <v>95.3</v>
      </c>
      <c r="J1702">
        <f t="shared" si="287"/>
        <v>0</v>
      </c>
      <c r="K1702" s="2">
        <f t="shared" si="289"/>
        <v>96.75</v>
      </c>
      <c r="L1702" s="2">
        <f t="shared" si="294"/>
        <v>96.42</v>
      </c>
      <c r="M1702" s="2">
        <f t="shared" si="295"/>
        <v>0.99658914728682169</v>
      </c>
      <c r="N1702">
        <f t="shared" si="296"/>
        <v>1.9405884411230139</v>
      </c>
    </row>
    <row r="1703" spans="1:14" x14ac:dyDescent="0.3">
      <c r="A1703" s="1">
        <v>41164</v>
      </c>
      <c r="B1703">
        <v>97.34</v>
      </c>
      <c r="D1703">
        <f t="shared" si="286"/>
        <v>3</v>
      </c>
      <c r="E1703" s="1">
        <f t="shared" si="288"/>
        <v>41157</v>
      </c>
      <c r="F1703" s="1">
        <f t="shared" si="290"/>
        <v>41156</v>
      </c>
      <c r="G1703" s="1">
        <f t="shared" si="291"/>
        <v>41155</v>
      </c>
      <c r="H1703" s="1">
        <f t="shared" si="292"/>
        <v>41154</v>
      </c>
      <c r="I1703" s="2">
        <f t="shared" si="293"/>
        <v>95.36</v>
      </c>
      <c r="J1703">
        <f t="shared" si="287"/>
        <v>0</v>
      </c>
      <c r="K1703" s="2">
        <f t="shared" si="289"/>
        <v>96.75</v>
      </c>
      <c r="L1703" s="2">
        <f t="shared" si="294"/>
        <v>96.42</v>
      </c>
      <c r="M1703" s="2">
        <f t="shared" si="295"/>
        <v>0.99658914728682169</v>
      </c>
      <c r="N1703">
        <f t="shared" si="296"/>
        <v>1.7134118155853628</v>
      </c>
    </row>
    <row r="1704" spans="1:14" x14ac:dyDescent="0.3">
      <c r="A1704" s="1">
        <v>41165</v>
      </c>
      <c r="B1704">
        <v>98.63</v>
      </c>
      <c r="D1704">
        <f t="shared" si="286"/>
        <v>4</v>
      </c>
      <c r="E1704" s="1">
        <f t="shared" si="288"/>
        <v>41158</v>
      </c>
      <c r="F1704" s="1">
        <f t="shared" si="290"/>
        <v>41157</v>
      </c>
      <c r="G1704" s="1">
        <f t="shared" si="291"/>
        <v>41156</v>
      </c>
      <c r="H1704" s="1">
        <f t="shared" si="292"/>
        <v>41155</v>
      </c>
      <c r="I1704" s="2">
        <f t="shared" si="293"/>
        <v>95.53</v>
      </c>
      <c r="J1704">
        <f t="shared" si="287"/>
        <v>0</v>
      </c>
      <c r="K1704" s="2">
        <f t="shared" si="289"/>
        <v>96.75</v>
      </c>
      <c r="L1704" s="2">
        <f t="shared" si="294"/>
        <v>96.42</v>
      </c>
      <c r="M1704" s="2">
        <f t="shared" si="295"/>
        <v>0.99658914728682169</v>
      </c>
      <c r="N1704">
        <f t="shared" si="296"/>
        <v>2.851845775157003</v>
      </c>
    </row>
    <row r="1705" spans="1:14" x14ac:dyDescent="0.3">
      <c r="A1705" s="1">
        <v>41166</v>
      </c>
      <c r="B1705">
        <v>99.33</v>
      </c>
      <c r="D1705">
        <f t="shared" si="286"/>
        <v>5</v>
      </c>
      <c r="E1705" s="1">
        <f t="shared" si="288"/>
        <v>41159</v>
      </c>
      <c r="F1705" s="1">
        <f t="shared" si="290"/>
        <v>41158</v>
      </c>
      <c r="G1705" s="1">
        <f t="shared" si="291"/>
        <v>41157</v>
      </c>
      <c r="H1705" s="1">
        <f t="shared" si="292"/>
        <v>41156</v>
      </c>
      <c r="I1705" s="2">
        <f t="shared" si="293"/>
        <v>96.42</v>
      </c>
      <c r="J1705">
        <f t="shared" si="287"/>
        <v>0</v>
      </c>
      <c r="K1705" s="2">
        <f t="shared" si="289"/>
        <v>96.75</v>
      </c>
      <c r="L1705" s="2">
        <f t="shared" si="294"/>
        <v>96.42</v>
      </c>
      <c r="M1705" s="2">
        <f t="shared" si="295"/>
        <v>0.99658914728682169</v>
      </c>
      <c r="N1705">
        <f t="shared" si="296"/>
        <v>2.6317308317373356</v>
      </c>
    </row>
    <row r="1706" spans="1:14" x14ac:dyDescent="0.3">
      <c r="A1706" s="1">
        <v>41169</v>
      </c>
      <c r="B1706">
        <v>96.95</v>
      </c>
      <c r="D1706">
        <f t="shared" si="286"/>
        <v>1</v>
      </c>
      <c r="E1706" s="1">
        <f t="shared" si="288"/>
        <v>41162</v>
      </c>
      <c r="F1706" s="1">
        <f t="shared" si="290"/>
        <v>41161</v>
      </c>
      <c r="G1706" s="1">
        <f t="shared" si="291"/>
        <v>41160</v>
      </c>
      <c r="H1706" s="1">
        <f t="shared" si="292"/>
        <v>41159</v>
      </c>
      <c r="I1706" s="2">
        <f t="shared" si="293"/>
        <v>96.88</v>
      </c>
      <c r="J1706">
        <f t="shared" si="287"/>
        <v>0</v>
      </c>
      <c r="K1706" s="2">
        <f t="shared" si="289"/>
        <v>0</v>
      </c>
      <c r="L1706" s="2">
        <f t="shared" si="294"/>
        <v>0</v>
      </c>
      <c r="M1706" s="2">
        <f t="shared" si="295"/>
        <v>1</v>
      </c>
      <c r="N1706">
        <f t="shared" si="296"/>
        <v>7.2228244382408907E-2</v>
      </c>
    </row>
    <row r="1707" spans="1:14" x14ac:dyDescent="0.3">
      <c r="A1707" s="1">
        <v>41170</v>
      </c>
      <c r="B1707">
        <v>95.62</v>
      </c>
      <c r="D1707">
        <f t="shared" si="286"/>
        <v>2</v>
      </c>
      <c r="E1707" s="1">
        <f t="shared" si="288"/>
        <v>41163</v>
      </c>
      <c r="F1707" s="1">
        <f t="shared" si="290"/>
        <v>41162</v>
      </c>
      <c r="G1707" s="1">
        <f t="shared" si="291"/>
        <v>41161</v>
      </c>
      <c r="H1707" s="1">
        <f t="shared" si="292"/>
        <v>41160</v>
      </c>
      <c r="I1707" s="2">
        <f t="shared" si="293"/>
        <v>97.5</v>
      </c>
      <c r="J1707">
        <f t="shared" si="287"/>
        <v>0</v>
      </c>
      <c r="K1707" s="2">
        <f t="shared" si="289"/>
        <v>0</v>
      </c>
      <c r="L1707" s="2">
        <f t="shared" si="294"/>
        <v>0</v>
      </c>
      <c r="M1707" s="2">
        <f t="shared" si="295"/>
        <v>1</v>
      </c>
      <c r="N1707">
        <f t="shared" si="296"/>
        <v>-1.9470374805844082</v>
      </c>
    </row>
    <row r="1708" spans="1:14" x14ac:dyDescent="0.3">
      <c r="A1708" s="1">
        <v>41171</v>
      </c>
      <c r="B1708">
        <v>92.3</v>
      </c>
      <c r="D1708">
        <f t="shared" si="286"/>
        <v>3</v>
      </c>
      <c r="E1708" s="1">
        <f t="shared" si="288"/>
        <v>41164</v>
      </c>
      <c r="F1708" s="1">
        <f t="shared" si="290"/>
        <v>41163</v>
      </c>
      <c r="G1708" s="1">
        <f t="shared" si="291"/>
        <v>41162</v>
      </c>
      <c r="H1708" s="1">
        <f t="shared" si="292"/>
        <v>41161</v>
      </c>
      <c r="I1708" s="2">
        <f t="shared" si="293"/>
        <v>97.34</v>
      </c>
      <c r="J1708">
        <f t="shared" si="287"/>
        <v>0</v>
      </c>
      <c r="K1708" s="2">
        <f t="shared" si="289"/>
        <v>0</v>
      </c>
      <c r="L1708" s="2">
        <f t="shared" si="294"/>
        <v>0</v>
      </c>
      <c r="M1708" s="2">
        <f t="shared" si="295"/>
        <v>1</v>
      </c>
      <c r="N1708">
        <f t="shared" si="296"/>
        <v>-5.316586289650183</v>
      </c>
    </row>
    <row r="1709" spans="1:14" x14ac:dyDescent="0.3">
      <c r="A1709" s="1">
        <v>41172</v>
      </c>
      <c r="B1709">
        <v>92.42</v>
      </c>
      <c r="D1709">
        <f t="shared" si="286"/>
        <v>4</v>
      </c>
      <c r="E1709" s="1">
        <f t="shared" si="288"/>
        <v>41165</v>
      </c>
      <c r="F1709" s="1">
        <f t="shared" si="290"/>
        <v>41164</v>
      </c>
      <c r="G1709" s="1">
        <f t="shared" si="291"/>
        <v>41163</v>
      </c>
      <c r="H1709" s="1">
        <f t="shared" si="292"/>
        <v>41162</v>
      </c>
      <c r="I1709" s="2">
        <f t="shared" si="293"/>
        <v>98.63</v>
      </c>
      <c r="J1709">
        <f t="shared" si="287"/>
        <v>0</v>
      </c>
      <c r="K1709" s="2">
        <f t="shared" si="289"/>
        <v>0</v>
      </c>
      <c r="L1709" s="2">
        <f t="shared" si="294"/>
        <v>0</v>
      </c>
      <c r="M1709" s="2">
        <f t="shared" si="295"/>
        <v>1</v>
      </c>
      <c r="N1709">
        <f t="shared" si="296"/>
        <v>-6.5032069523781768</v>
      </c>
    </row>
    <row r="1710" spans="1:14" x14ac:dyDescent="0.3">
      <c r="A1710" s="1">
        <v>41173</v>
      </c>
      <c r="B1710">
        <v>92.89</v>
      </c>
      <c r="D1710">
        <f t="shared" si="286"/>
        <v>5</v>
      </c>
      <c r="E1710" s="1">
        <f t="shared" si="288"/>
        <v>41166</v>
      </c>
      <c r="F1710" s="1">
        <f t="shared" si="290"/>
        <v>41165</v>
      </c>
      <c r="G1710" s="1">
        <f t="shared" si="291"/>
        <v>41164</v>
      </c>
      <c r="H1710" s="1">
        <f t="shared" si="292"/>
        <v>41163</v>
      </c>
      <c r="I1710" s="2">
        <f t="shared" si="293"/>
        <v>99.33</v>
      </c>
      <c r="J1710">
        <f t="shared" si="287"/>
        <v>0</v>
      </c>
      <c r="K1710" s="2">
        <f t="shared" si="289"/>
        <v>0</v>
      </c>
      <c r="L1710" s="2">
        <f t="shared" si="294"/>
        <v>0</v>
      </c>
      <c r="M1710" s="2">
        <f t="shared" si="295"/>
        <v>1</v>
      </c>
      <c r="N1710">
        <f t="shared" si="296"/>
        <v>-6.7031642827835149</v>
      </c>
    </row>
    <row r="1711" spans="1:14" x14ac:dyDescent="0.3">
      <c r="A1711" s="1">
        <v>41176</v>
      </c>
      <c r="B1711">
        <v>91.93</v>
      </c>
      <c r="D1711">
        <f t="shared" si="286"/>
        <v>1</v>
      </c>
      <c r="E1711" s="1">
        <f t="shared" si="288"/>
        <v>41169</v>
      </c>
      <c r="F1711" s="1">
        <f t="shared" si="290"/>
        <v>41168</v>
      </c>
      <c r="G1711" s="1">
        <f t="shared" si="291"/>
        <v>41167</v>
      </c>
      <c r="H1711" s="1">
        <f t="shared" si="292"/>
        <v>41166</v>
      </c>
      <c r="I1711" s="2">
        <f t="shared" si="293"/>
        <v>96.95</v>
      </c>
      <c r="J1711">
        <f t="shared" si="287"/>
        <v>0</v>
      </c>
      <c r="K1711" s="2">
        <f t="shared" si="289"/>
        <v>0</v>
      </c>
      <c r="L1711" s="2">
        <f t="shared" si="294"/>
        <v>0</v>
      </c>
      <c r="M1711" s="2">
        <f t="shared" si="295"/>
        <v>1</v>
      </c>
      <c r="N1711">
        <f t="shared" si="296"/>
        <v>-5.3167963812997527</v>
      </c>
    </row>
    <row r="1712" spans="1:14" x14ac:dyDescent="0.3">
      <c r="A1712" s="1">
        <v>41177</v>
      </c>
      <c r="B1712">
        <v>91.37</v>
      </c>
      <c r="D1712">
        <f t="shared" si="286"/>
        <v>2</v>
      </c>
      <c r="E1712" s="1">
        <f t="shared" si="288"/>
        <v>41170</v>
      </c>
      <c r="F1712" s="1">
        <f t="shared" si="290"/>
        <v>41169</v>
      </c>
      <c r="G1712" s="1">
        <f t="shared" si="291"/>
        <v>41168</v>
      </c>
      <c r="H1712" s="1">
        <f t="shared" si="292"/>
        <v>41167</v>
      </c>
      <c r="I1712" s="2">
        <f t="shared" si="293"/>
        <v>95.62</v>
      </c>
      <c r="J1712">
        <f t="shared" si="287"/>
        <v>0</v>
      </c>
      <c r="K1712" s="2">
        <f t="shared" si="289"/>
        <v>0</v>
      </c>
      <c r="L1712" s="2">
        <f t="shared" si="294"/>
        <v>0</v>
      </c>
      <c r="M1712" s="2">
        <f t="shared" si="295"/>
        <v>1</v>
      </c>
      <c r="N1712">
        <f t="shared" si="296"/>
        <v>-4.5464806187428115</v>
      </c>
    </row>
    <row r="1713" spans="1:14" x14ac:dyDescent="0.3">
      <c r="A1713" s="1">
        <v>41178</v>
      </c>
      <c r="B1713">
        <v>89.98</v>
      </c>
      <c r="D1713">
        <f t="shared" si="286"/>
        <v>3</v>
      </c>
      <c r="E1713" s="1">
        <f t="shared" si="288"/>
        <v>41171</v>
      </c>
      <c r="F1713" s="1">
        <f t="shared" si="290"/>
        <v>41170</v>
      </c>
      <c r="G1713" s="1">
        <f t="shared" si="291"/>
        <v>41169</v>
      </c>
      <c r="H1713" s="1">
        <f t="shared" si="292"/>
        <v>41168</v>
      </c>
      <c r="I1713" s="2">
        <f t="shared" si="293"/>
        <v>92.3</v>
      </c>
      <c r="J1713">
        <f t="shared" si="287"/>
        <v>0</v>
      </c>
      <c r="K1713" s="2">
        <f t="shared" si="289"/>
        <v>0</v>
      </c>
      <c r="L1713" s="2">
        <f t="shared" si="294"/>
        <v>0</v>
      </c>
      <c r="M1713" s="2">
        <f t="shared" si="295"/>
        <v>1</v>
      </c>
      <c r="N1713">
        <f t="shared" si="296"/>
        <v>-2.5456718095780135</v>
      </c>
    </row>
    <row r="1714" spans="1:14" x14ac:dyDescent="0.3">
      <c r="A1714" s="1">
        <v>41179</v>
      </c>
      <c r="B1714">
        <v>91.85</v>
      </c>
      <c r="D1714">
        <f t="shared" si="286"/>
        <v>4</v>
      </c>
      <c r="E1714" s="1">
        <f t="shared" si="288"/>
        <v>41172</v>
      </c>
      <c r="F1714" s="1">
        <f t="shared" si="290"/>
        <v>41171</v>
      </c>
      <c r="G1714" s="1">
        <f t="shared" si="291"/>
        <v>41170</v>
      </c>
      <c r="H1714" s="1">
        <f t="shared" si="292"/>
        <v>41169</v>
      </c>
      <c r="I1714" s="2">
        <f t="shared" si="293"/>
        <v>92.42</v>
      </c>
      <c r="J1714">
        <f t="shared" si="287"/>
        <v>0</v>
      </c>
      <c r="K1714" s="2">
        <f t="shared" si="289"/>
        <v>0</v>
      </c>
      <c r="L1714" s="2">
        <f t="shared" si="294"/>
        <v>0</v>
      </c>
      <c r="M1714" s="2">
        <f t="shared" si="295"/>
        <v>1</v>
      </c>
      <c r="N1714">
        <f t="shared" si="296"/>
        <v>-0.61865937809857363</v>
      </c>
    </row>
    <row r="1715" spans="1:14" x14ac:dyDescent="0.3">
      <c r="A1715" s="1">
        <v>41180</v>
      </c>
      <c r="B1715">
        <v>92.19</v>
      </c>
      <c r="D1715">
        <f t="shared" si="286"/>
        <v>5</v>
      </c>
      <c r="E1715" s="1">
        <f t="shared" si="288"/>
        <v>41173</v>
      </c>
      <c r="F1715" s="1">
        <f t="shared" si="290"/>
        <v>41172</v>
      </c>
      <c r="G1715" s="1">
        <f t="shared" si="291"/>
        <v>41171</v>
      </c>
      <c r="H1715" s="1">
        <f t="shared" si="292"/>
        <v>41170</v>
      </c>
      <c r="I1715" s="2">
        <f t="shared" si="293"/>
        <v>92.89</v>
      </c>
      <c r="J1715">
        <f t="shared" si="287"/>
        <v>0</v>
      </c>
      <c r="K1715" s="2">
        <f t="shared" si="289"/>
        <v>0</v>
      </c>
      <c r="L1715" s="2">
        <f t="shared" si="294"/>
        <v>0</v>
      </c>
      <c r="M1715" s="2">
        <f t="shared" si="295"/>
        <v>1</v>
      </c>
      <c r="N1715">
        <f t="shared" si="296"/>
        <v>-0.75643325889265434</v>
      </c>
    </row>
    <row r="1716" spans="1:14" x14ac:dyDescent="0.3">
      <c r="A1716" s="1">
        <v>41183</v>
      </c>
      <c r="B1716">
        <v>92.48</v>
      </c>
      <c r="D1716">
        <f t="shared" si="286"/>
        <v>1</v>
      </c>
      <c r="E1716" s="1">
        <f t="shared" si="288"/>
        <v>41176</v>
      </c>
      <c r="F1716" s="1">
        <f t="shared" si="290"/>
        <v>41175</v>
      </c>
      <c r="G1716" s="1">
        <f t="shared" si="291"/>
        <v>41174</v>
      </c>
      <c r="H1716" s="1">
        <f t="shared" si="292"/>
        <v>41173</v>
      </c>
      <c r="I1716" s="2">
        <f t="shared" si="293"/>
        <v>91.93</v>
      </c>
      <c r="J1716">
        <f t="shared" si="287"/>
        <v>0</v>
      </c>
      <c r="K1716" s="2">
        <f t="shared" si="289"/>
        <v>0</v>
      </c>
      <c r="L1716" s="2">
        <f t="shared" si="294"/>
        <v>0</v>
      </c>
      <c r="M1716" s="2">
        <f t="shared" si="295"/>
        <v>1</v>
      </c>
      <c r="N1716">
        <f t="shared" si="296"/>
        <v>0.59649870484041212</v>
      </c>
    </row>
    <row r="1717" spans="1:14" x14ac:dyDescent="0.3">
      <c r="A1717" s="1">
        <v>41184</v>
      </c>
      <c r="B1717">
        <v>91.89</v>
      </c>
      <c r="D1717">
        <f t="shared" si="286"/>
        <v>2</v>
      </c>
      <c r="E1717" s="1">
        <f t="shared" si="288"/>
        <v>41177</v>
      </c>
      <c r="F1717" s="1">
        <f t="shared" si="290"/>
        <v>41176</v>
      </c>
      <c r="G1717" s="1">
        <f t="shared" si="291"/>
        <v>41175</v>
      </c>
      <c r="H1717" s="1">
        <f t="shared" si="292"/>
        <v>41174</v>
      </c>
      <c r="I1717" s="2">
        <f t="shared" si="293"/>
        <v>91.37</v>
      </c>
      <c r="J1717">
        <f t="shared" si="287"/>
        <v>0</v>
      </c>
      <c r="K1717" s="2">
        <f t="shared" si="289"/>
        <v>0</v>
      </c>
      <c r="L1717" s="2">
        <f t="shared" si="294"/>
        <v>0</v>
      </c>
      <c r="M1717" s="2">
        <f t="shared" si="295"/>
        <v>1</v>
      </c>
      <c r="N1717">
        <f t="shared" si="296"/>
        <v>0.56750125022642883</v>
      </c>
    </row>
    <row r="1718" spans="1:14" x14ac:dyDescent="0.3">
      <c r="A1718" s="1">
        <v>41185</v>
      </c>
      <c r="B1718">
        <v>88.14</v>
      </c>
      <c r="D1718">
        <f t="shared" si="286"/>
        <v>3</v>
      </c>
      <c r="E1718" s="1">
        <f t="shared" si="288"/>
        <v>41178</v>
      </c>
      <c r="F1718" s="1">
        <f t="shared" si="290"/>
        <v>41177</v>
      </c>
      <c r="G1718" s="1">
        <f t="shared" si="291"/>
        <v>41176</v>
      </c>
      <c r="H1718" s="1">
        <f t="shared" si="292"/>
        <v>41175</v>
      </c>
      <c r="I1718" s="2">
        <f t="shared" si="293"/>
        <v>89.98</v>
      </c>
      <c r="J1718">
        <f t="shared" si="287"/>
        <v>0</v>
      </c>
      <c r="K1718" s="2">
        <f t="shared" si="289"/>
        <v>0</v>
      </c>
      <c r="L1718" s="2">
        <f t="shared" si="294"/>
        <v>0</v>
      </c>
      <c r="M1718" s="2">
        <f t="shared" si="295"/>
        <v>1</v>
      </c>
      <c r="N1718">
        <f t="shared" si="296"/>
        <v>-2.0660963999185276</v>
      </c>
    </row>
    <row r="1719" spans="1:14" x14ac:dyDescent="0.3">
      <c r="A1719" s="1">
        <v>41186</v>
      </c>
      <c r="B1719">
        <v>91.71</v>
      </c>
      <c r="D1719">
        <f t="shared" si="286"/>
        <v>4</v>
      </c>
      <c r="E1719" s="1">
        <f t="shared" si="288"/>
        <v>41179</v>
      </c>
      <c r="F1719" s="1">
        <f t="shared" si="290"/>
        <v>41178</v>
      </c>
      <c r="G1719" s="1">
        <f t="shared" si="291"/>
        <v>41177</v>
      </c>
      <c r="H1719" s="1">
        <f t="shared" si="292"/>
        <v>41176</v>
      </c>
      <c r="I1719" s="2">
        <f t="shared" si="293"/>
        <v>91.85</v>
      </c>
      <c r="J1719">
        <f t="shared" si="287"/>
        <v>0</v>
      </c>
      <c r="K1719" s="2">
        <f t="shared" si="289"/>
        <v>0</v>
      </c>
      <c r="L1719" s="2">
        <f t="shared" si="294"/>
        <v>0</v>
      </c>
      <c r="M1719" s="2">
        <f t="shared" si="295"/>
        <v>1</v>
      </c>
      <c r="N1719">
        <f t="shared" si="296"/>
        <v>-0.152538709028188</v>
      </c>
    </row>
    <row r="1720" spans="1:14" x14ac:dyDescent="0.3">
      <c r="A1720" s="1">
        <v>41187</v>
      </c>
      <c r="B1720">
        <v>89.88</v>
      </c>
      <c r="D1720">
        <f t="shared" si="286"/>
        <v>5</v>
      </c>
      <c r="E1720" s="1">
        <f t="shared" si="288"/>
        <v>41180</v>
      </c>
      <c r="F1720" s="1">
        <f t="shared" si="290"/>
        <v>41179</v>
      </c>
      <c r="G1720" s="1">
        <f t="shared" si="291"/>
        <v>41178</v>
      </c>
      <c r="H1720" s="1">
        <f t="shared" si="292"/>
        <v>41177</v>
      </c>
      <c r="I1720" s="2">
        <f t="shared" si="293"/>
        <v>92.19</v>
      </c>
      <c r="J1720">
        <f t="shared" si="287"/>
        <v>0</v>
      </c>
      <c r="K1720" s="2">
        <f t="shared" si="289"/>
        <v>0</v>
      </c>
      <c r="L1720" s="2">
        <f t="shared" si="294"/>
        <v>0</v>
      </c>
      <c r="M1720" s="2">
        <f t="shared" si="295"/>
        <v>1</v>
      </c>
      <c r="N1720">
        <f t="shared" si="296"/>
        <v>-2.5376217493374531</v>
      </c>
    </row>
    <row r="1721" spans="1:14" x14ac:dyDescent="0.3">
      <c r="A1721" s="1">
        <v>41190</v>
      </c>
      <c r="B1721">
        <v>89.33</v>
      </c>
      <c r="D1721">
        <f t="shared" si="286"/>
        <v>1</v>
      </c>
      <c r="E1721" s="1">
        <f t="shared" si="288"/>
        <v>41183</v>
      </c>
      <c r="F1721" s="1">
        <f t="shared" si="290"/>
        <v>41182</v>
      </c>
      <c r="G1721" s="1">
        <f t="shared" si="291"/>
        <v>41181</v>
      </c>
      <c r="H1721" s="1">
        <f t="shared" si="292"/>
        <v>41180</v>
      </c>
      <c r="I1721" s="2">
        <f t="shared" si="293"/>
        <v>92.48</v>
      </c>
      <c r="J1721">
        <f t="shared" si="287"/>
        <v>0</v>
      </c>
      <c r="K1721" s="2">
        <f t="shared" si="289"/>
        <v>0</v>
      </c>
      <c r="L1721" s="2">
        <f t="shared" si="294"/>
        <v>0</v>
      </c>
      <c r="M1721" s="2">
        <f t="shared" si="295"/>
        <v>1</v>
      </c>
      <c r="N1721">
        <f t="shared" si="296"/>
        <v>-3.4655027210319655</v>
      </c>
    </row>
    <row r="1722" spans="1:14" x14ac:dyDescent="0.3">
      <c r="A1722" s="1">
        <v>41191</v>
      </c>
      <c r="B1722">
        <v>92.39</v>
      </c>
      <c r="C1722">
        <v>92.78</v>
      </c>
      <c r="D1722">
        <f t="shared" si="286"/>
        <v>2</v>
      </c>
      <c r="E1722" s="1">
        <f t="shared" si="288"/>
        <v>41184</v>
      </c>
      <c r="F1722" s="1">
        <f t="shared" si="290"/>
        <v>41183</v>
      </c>
      <c r="G1722" s="1">
        <f t="shared" si="291"/>
        <v>41182</v>
      </c>
      <c r="H1722" s="1">
        <f t="shared" si="292"/>
        <v>41181</v>
      </c>
      <c r="I1722" s="2">
        <f t="shared" si="293"/>
        <v>91.89</v>
      </c>
      <c r="J1722">
        <f t="shared" si="287"/>
        <v>0</v>
      </c>
      <c r="K1722" s="2">
        <f t="shared" si="289"/>
        <v>0</v>
      </c>
      <c r="L1722" s="2">
        <f t="shared" si="294"/>
        <v>0</v>
      </c>
      <c r="M1722" s="2">
        <f t="shared" si="295"/>
        <v>1</v>
      </c>
      <c r="N1722">
        <f t="shared" si="296"/>
        <v>0.54265381698603099</v>
      </c>
    </row>
    <row r="1723" spans="1:14" x14ac:dyDescent="0.3">
      <c r="A1723" s="1">
        <v>41192</v>
      </c>
      <c r="B1723">
        <v>91.64</v>
      </c>
      <c r="D1723">
        <f t="shared" si="286"/>
        <v>3</v>
      </c>
      <c r="E1723" s="1">
        <f t="shared" si="288"/>
        <v>41185</v>
      </c>
      <c r="F1723" s="1">
        <f t="shared" si="290"/>
        <v>41184</v>
      </c>
      <c r="G1723" s="1">
        <f t="shared" si="291"/>
        <v>41183</v>
      </c>
      <c r="H1723" s="1">
        <f t="shared" si="292"/>
        <v>41182</v>
      </c>
      <c r="I1723" s="2">
        <f t="shared" si="293"/>
        <v>88.14</v>
      </c>
      <c r="J1723">
        <f t="shared" si="287"/>
        <v>92.78</v>
      </c>
      <c r="K1723" s="2">
        <f t="shared" si="289"/>
        <v>92.78</v>
      </c>
      <c r="L1723" s="2">
        <f t="shared" si="294"/>
        <v>92.39</v>
      </c>
      <c r="M1723" s="2">
        <f t="shared" si="295"/>
        <v>0.99579650786807505</v>
      </c>
      <c r="N1723">
        <f t="shared" si="296"/>
        <v>3.4729046530509886</v>
      </c>
    </row>
    <row r="1724" spans="1:14" x14ac:dyDescent="0.3">
      <c r="A1724" s="1">
        <v>41193</v>
      </c>
      <c r="B1724">
        <v>92.5</v>
      </c>
      <c r="D1724">
        <f t="shared" si="286"/>
        <v>4</v>
      </c>
      <c r="E1724" s="1">
        <f t="shared" si="288"/>
        <v>41186</v>
      </c>
      <c r="F1724" s="1">
        <f t="shared" si="290"/>
        <v>41185</v>
      </c>
      <c r="G1724" s="1">
        <f t="shared" si="291"/>
        <v>41184</v>
      </c>
      <c r="H1724" s="1">
        <f t="shared" si="292"/>
        <v>41183</v>
      </c>
      <c r="I1724" s="2">
        <f t="shared" si="293"/>
        <v>91.71</v>
      </c>
      <c r="J1724">
        <f t="shared" si="287"/>
        <v>0</v>
      </c>
      <c r="K1724" s="2">
        <f t="shared" si="289"/>
        <v>92.78</v>
      </c>
      <c r="L1724" s="2">
        <f t="shared" si="294"/>
        <v>92.39</v>
      </c>
      <c r="M1724" s="2">
        <f t="shared" si="295"/>
        <v>0.99579650786807505</v>
      </c>
      <c r="N1724">
        <f t="shared" si="296"/>
        <v>0.43648683065829919</v>
      </c>
    </row>
    <row r="1725" spans="1:14" x14ac:dyDescent="0.3">
      <c r="A1725" s="1">
        <v>41194</v>
      </c>
      <c r="B1725">
        <v>92.28</v>
      </c>
      <c r="D1725">
        <f t="shared" si="286"/>
        <v>5</v>
      </c>
      <c r="E1725" s="1">
        <f t="shared" si="288"/>
        <v>41187</v>
      </c>
      <c r="F1725" s="1">
        <f t="shared" si="290"/>
        <v>41186</v>
      </c>
      <c r="G1725" s="1">
        <f t="shared" si="291"/>
        <v>41185</v>
      </c>
      <c r="H1725" s="1">
        <f t="shared" si="292"/>
        <v>41184</v>
      </c>
      <c r="I1725" s="2">
        <f t="shared" si="293"/>
        <v>89.88</v>
      </c>
      <c r="J1725">
        <f t="shared" si="287"/>
        <v>0</v>
      </c>
      <c r="K1725" s="2">
        <f t="shared" si="289"/>
        <v>92.78</v>
      </c>
      <c r="L1725" s="2">
        <f t="shared" si="294"/>
        <v>92.39</v>
      </c>
      <c r="M1725" s="2">
        <f t="shared" si="295"/>
        <v>0.99579650786807505</v>
      </c>
      <c r="N1725">
        <f t="shared" si="296"/>
        <v>2.2139634347480652</v>
      </c>
    </row>
    <row r="1726" spans="1:14" x14ac:dyDescent="0.3">
      <c r="A1726" s="1">
        <v>41197</v>
      </c>
      <c r="B1726">
        <v>92.32</v>
      </c>
      <c r="D1726">
        <f t="shared" si="286"/>
        <v>1</v>
      </c>
      <c r="E1726" s="1">
        <f t="shared" si="288"/>
        <v>41190</v>
      </c>
      <c r="F1726" s="1">
        <f t="shared" si="290"/>
        <v>41189</v>
      </c>
      <c r="G1726" s="1">
        <f t="shared" si="291"/>
        <v>41188</v>
      </c>
      <c r="H1726" s="1">
        <f t="shared" si="292"/>
        <v>41187</v>
      </c>
      <c r="I1726" s="2">
        <f t="shared" si="293"/>
        <v>89.33</v>
      </c>
      <c r="J1726">
        <f t="shared" si="287"/>
        <v>0</v>
      </c>
      <c r="K1726" s="2">
        <f t="shared" si="289"/>
        <v>92.78</v>
      </c>
      <c r="L1726" s="2">
        <f t="shared" si="294"/>
        <v>92.39</v>
      </c>
      <c r="M1726" s="2">
        <f t="shared" si="295"/>
        <v>0.99579650786807505</v>
      </c>
      <c r="N1726">
        <f t="shared" si="296"/>
        <v>2.871107340509778</v>
      </c>
    </row>
    <row r="1727" spans="1:14" x14ac:dyDescent="0.3">
      <c r="A1727" s="1">
        <v>41198</v>
      </c>
      <c r="B1727">
        <v>92.54</v>
      </c>
      <c r="D1727">
        <f t="shared" si="286"/>
        <v>2</v>
      </c>
      <c r="E1727" s="1">
        <f t="shared" si="288"/>
        <v>41191</v>
      </c>
      <c r="F1727" s="1">
        <f t="shared" si="290"/>
        <v>41190</v>
      </c>
      <c r="G1727" s="1">
        <f t="shared" si="291"/>
        <v>41189</v>
      </c>
      <c r="H1727" s="1">
        <f t="shared" si="292"/>
        <v>41188</v>
      </c>
      <c r="I1727" s="2">
        <f t="shared" si="293"/>
        <v>92.39</v>
      </c>
      <c r="J1727">
        <f t="shared" si="287"/>
        <v>0</v>
      </c>
      <c r="K1727" s="2">
        <f t="shared" si="289"/>
        <v>92.78</v>
      </c>
      <c r="L1727" s="2">
        <f t="shared" si="294"/>
        <v>92.39</v>
      </c>
      <c r="M1727" s="2">
        <f t="shared" si="295"/>
        <v>0.99579650786807505</v>
      </c>
      <c r="N1727">
        <f t="shared" si="296"/>
        <v>-0.25901158447438977</v>
      </c>
    </row>
    <row r="1728" spans="1:14" x14ac:dyDescent="0.3">
      <c r="A1728" s="1">
        <v>41199</v>
      </c>
      <c r="B1728">
        <v>92.59</v>
      </c>
      <c r="D1728">
        <f t="shared" si="286"/>
        <v>3</v>
      </c>
      <c r="E1728" s="1">
        <f t="shared" si="288"/>
        <v>41192</v>
      </c>
      <c r="F1728" s="1">
        <f t="shared" si="290"/>
        <v>41191</v>
      </c>
      <c r="G1728" s="1">
        <f t="shared" si="291"/>
        <v>41190</v>
      </c>
      <c r="H1728" s="1">
        <f t="shared" si="292"/>
        <v>41189</v>
      </c>
      <c r="I1728" s="2">
        <f t="shared" si="293"/>
        <v>91.64</v>
      </c>
      <c r="J1728">
        <f t="shared" si="287"/>
        <v>0</v>
      </c>
      <c r="K1728" s="2">
        <f t="shared" si="289"/>
        <v>0</v>
      </c>
      <c r="L1728" s="2">
        <f t="shared" si="294"/>
        <v>0</v>
      </c>
      <c r="M1728" s="2">
        <f t="shared" si="295"/>
        <v>1</v>
      </c>
      <c r="N1728">
        <f t="shared" si="296"/>
        <v>1.0313286874661092</v>
      </c>
    </row>
    <row r="1729" spans="1:14" x14ac:dyDescent="0.3">
      <c r="A1729" s="1">
        <v>41200</v>
      </c>
      <c r="B1729">
        <v>92.53</v>
      </c>
      <c r="D1729">
        <f t="shared" si="286"/>
        <v>4</v>
      </c>
      <c r="E1729" s="1">
        <f t="shared" si="288"/>
        <v>41193</v>
      </c>
      <c r="F1729" s="1">
        <f t="shared" si="290"/>
        <v>41192</v>
      </c>
      <c r="G1729" s="1">
        <f t="shared" si="291"/>
        <v>41191</v>
      </c>
      <c r="H1729" s="1">
        <f t="shared" si="292"/>
        <v>41190</v>
      </c>
      <c r="I1729" s="2">
        <f t="shared" si="293"/>
        <v>92.5</v>
      </c>
      <c r="J1729">
        <f t="shared" si="287"/>
        <v>0</v>
      </c>
      <c r="K1729" s="2">
        <f t="shared" si="289"/>
        <v>0</v>
      </c>
      <c r="L1729" s="2">
        <f t="shared" si="294"/>
        <v>0</v>
      </c>
      <c r="M1729" s="2">
        <f t="shared" si="295"/>
        <v>1</v>
      </c>
      <c r="N1729">
        <f t="shared" si="296"/>
        <v>3.2427174255932542E-2</v>
      </c>
    </row>
    <row r="1730" spans="1:14" x14ac:dyDescent="0.3">
      <c r="A1730" s="1">
        <v>41201</v>
      </c>
      <c r="B1730">
        <v>90.44</v>
      </c>
      <c r="D1730">
        <f t="shared" ref="D1730:D1793" si="297">WEEKDAY(A1730,2)</f>
        <v>5</v>
      </c>
      <c r="E1730" s="1">
        <f t="shared" si="288"/>
        <v>41194</v>
      </c>
      <c r="F1730" s="1">
        <f t="shared" si="290"/>
        <v>41193</v>
      </c>
      <c r="G1730" s="1">
        <f t="shared" si="291"/>
        <v>41192</v>
      </c>
      <c r="H1730" s="1">
        <f t="shared" si="292"/>
        <v>41191</v>
      </c>
      <c r="I1730" s="2">
        <f t="shared" si="293"/>
        <v>92.28</v>
      </c>
      <c r="J1730">
        <f t="shared" si="287"/>
        <v>0</v>
      </c>
      <c r="K1730" s="2">
        <f t="shared" si="289"/>
        <v>0</v>
      </c>
      <c r="L1730" s="2">
        <f t="shared" si="294"/>
        <v>0</v>
      </c>
      <c r="M1730" s="2">
        <f t="shared" si="295"/>
        <v>1</v>
      </c>
      <c r="N1730">
        <f t="shared" si="296"/>
        <v>-2.0140785895783853</v>
      </c>
    </row>
    <row r="1731" spans="1:14" x14ac:dyDescent="0.3">
      <c r="A1731" s="1">
        <v>41204</v>
      </c>
      <c r="B1731">
        <v>88.65</v>
      </c>
      <c r="D1731">
        <f t="shared" si="297"/>
        <v>1</v>
      </c>
      <c r="E1731" s="1">
        <f t="shared" si="288"/>
        <v>41197</v>
      </c>
      <c r="F1731" s="1">
        <f t="shared" si="290"/>
        <v>41196</v>
      </c>
      <c r="G1731" s="1">
        <f t="shared" si="291"/>
        <v>41195</v>
      </c>
      <c r="H1731" s="1">
        <f t="shared" si="292"/>
        <v>41194</v>
      </c>
      <c r="I1731" s="2">
        <f t="shared" si="293"/>
        <v>92.32</v>
      </c>
      <c r="J1731">
        <f t="shared" ref="J1731:J1794" si="298">C1730</f>
        <v>0</v>
      </c>
      <c r="K1731" s="2">
        <f t="shared" si="289"/>
        <v>0</v>
      </c>
      <c r="L1731" s="2">
        <f t="shared" si="294"/>
        <v>0</v>
      </c>
      <c r="M1731" s="2">
        <f t="shared" si="295"/>
        <v>1</v>
      </c>
      <c r="N1731">
        <f t="shared" si="296"/>
        <v>-4.0564770239572443</v>
      </c>
    </row>
    <row r="1732" spans="1:14" x14ac:dyDescent="0.3">
      <c r="A1732" s="1">
        <v>41205</v>
      </c>
      <c r="B1732">
        <v>86.67</v>
      </c>
      <c r="D1732">
        <f t="shared" si="297"/>
        <v>2</v>
      </c>
      <c r="E1732" s="1">
        <f t="shared" si="288"/>
        <v>41198</v>
      </c>
      <c r="F1732" s="1">
        <f t="shared" si="290"/>
        <v>41197</v>
      </c>
      <c r="G1732" s="1">
        <f t="shared" si="291"/>
        <v>41196</v>
      </c>
      <c r="H1732" s="1">
        <f t="shared" si="292"/>
        <v>41195</v>
      </c>
      <c r="I1732" s="2">
        <f t="shared" si="293"/>
        <v>92.54</v>
      </c>
      <c r="J1732">
        <f t="shared" si="298"/>
        <v>0</v>
      </c>
      <c r="K1732" s="2">
        <f t="shared" si="289"/>
        <v>0</v>
      </c>
      <c r="L1732" s="2">
        <f t="shared" si="294"/>
        <v>0</v>
      </c>
      <c r="M1732" s="2">
        <f t="shared" si="295"/>
        <v>1</v>
      </c>
      <c r="N1732">
        <f t="shared" si="296"/>
        <v>-6.553318033260001</v>
      </c>
    </row>
    <row r="1733" spans="1:14" x14ac:dyDescent="0.3">
      <c r="A1733" s="1">
        <v>41206</v>
      </c>
      <c r="B1733">
        <v>85.73</v>
      </c>
      <c r="D1733">
        <f t="shared" si="297"/>
        <v>3</v>
      </c>
      <c r="E1733" s="1">
        <f t="shared" si="288"/>
        <v>41199</v>
      </c>
      <c r="F1733" s="1">
        <f t="shared" si="290"/>
        <v>41198</v>
      </c>
      <c r="G1733" s="1">
        <f t="shared" si="291"/>
        <v>41197</v>
      </c>
      <c r="H1733" s="1">
        <f t="shared" si="292"/>
        <v>41196</v>
      </c>
      <c r="I1733" s="2">
        <f t="shared" si="293"/>
        <v>92.59</v>
      </c>
      <c r="J1733">
        <f t="shared" si="298"/>
        <v>0</v>
      </c>
      <c r="K1733" s="2">
        <f t="shared" si="289"/>
        <v>0</v>
      </c>
      <c r="L1733" s="2">
        <f t="shared" si="294"/>
        <v>0</v>
      </c>
      <c r="M1733" s="2">
        <f t="shared" si="295"/>
        <v>1</v>
      </c>
      <c r="N1733">
        <f t="shared" si="296"/>
        <v>-7.6978321769291131</v>
      </c>
    </row>
    <row r="1734" spans="1:14" x14ac:dyDescent="0.3">
      <c r="A1734" s="1">
        <v>41207</v>
      </c>
      <c r="B1734">
        <v>86.05</v>
      </c>
      <c r="D1734">
        <f t="shared" si="297"/>
        <v>4</v>
      </c>
      <c r="E1734" s="1">
        <f t="shared" si="288"/>
        <v>41200</v>
      </c>
      <c r="F1734" s="1">
        <f t="shared" si="290"/>
        <v>41199</v>
      </c>
      <c r="G1734" s="1">
        <f t="shared" si="291"/>
        <v>41198</v>
      </c>
      <c r="H1734" s="1">
        <f t="shared" si="292"/>
        <v>41197</v>
      </c>
      <c r="I1734" s="2">
        <f t="shared" si="293"/>
        <v>92.53</v>
      </c>
      <c r="J1734">
        <f t="shared" si="298"/>
        <v>0</v>
      </c>
      <c r="K1734" s="2">
        <f t="shared" si="289"/>
        <v>0</v>
      </c>
      <c r="L1734" s="2">
        <f t="shared" si="294"/>
        <v>0</v>
      </c>
      <c r="M1734" s="2">
        <f t="shared" si="295"/>
        <v>1</v>
      </c>
      <c r="N1734">
        <f t="shared" si="296"/>
        <v>-7.2604393603390518</v>
      </c>
    </row>
    <row r="1735" spans="1:14" x14ac:dyDescent="0.3">
      <c r="A1735" s="1">
        <v>41208</v>
      </c>
      <c r="B1735">
        <v>86.28</v>
      </c>
      <c r="D1735">
        <f t="shared" si="297"/>
        <v>5</v>
      </c>
      <c r="E1735" s="1">
        <f t="shared" ref="E1735:E1798" si="299">A1735-7</f>
        <v>41201</v>
      </c>
      <c r="F1735" s="1">
        <f t="shared" si="290"/>
        <v>41200</v>
      </c>
      <c r="G1735" s="1">
        <f t="shared" si="291"/>
        <v>41199</v>
      </c>
      <c r="H1735" s="1">
        <f t="shared" si="292"/>
        <v>41198</v>
      </c>
      <c r="I1735" s="2">
        <f t="shared" si="293"/>
        <v>90.44</v>
      </c>
      <c r="J1735">
        <f t="shared" si="298"/>
        <v>0</v>
      </c>
      <c r="K1735" s="2">
        <f t="shared" ref="K1735:K1798" si="300">SUMIFS($J$2:$J$3507,$A$2:$A$3507,"&gt;"&amp;E1735,$A$2:$A$3507,"&lt;="&amp;A1735)</f>
        <v>0</v>
      </c>
      <c r="L1735" s="2">
        <f t="shared" si="294"/>
        <v>0</v>
      </c>
      <c r="M1735" s="2">
        <f t="shared" si="295"/>
        <v>1</v>
      </c>
      <c r="N1735">
        <f t="shared" si="296"/>
        <v>-4.7088825888813375</v>
      </c>
    </row>
    <row r="1736" spans="1:14" x14ac:dyDescent="0.3">
      <c r="A1736" s="1">
        <v>41211</v>
      </c>
      <c r="B1736">
        <v>85.54</v>
      </c>
      <c r="D1736">
        <f t="shared" si="297"/>
        <v>1</v>
      </c>
      <c r="E1736" s="1">
        <f t="shared" si="299"/>
        <v>41204</v>
      </c>
      <c r="F1736" s="1">
        <f t="shared" ref="F1736:F1799" si="301">E1736-1</f>
        <v>41203</v>
      </c>
      <c r="G1736" s="1">
        <f t="shared" ref="G1736:G1799" si="302">E1736-2</f>
        <v>41202</v>
      </c>
      <c r="H1736" s="1">
        <f t="shared" ref="H1736:H1799" si="303">E1736-3</f>
        <v>41201</v>
      </c>
      <c r="I1736" s="2">
        <f t="shared" ref="I1736:I1799" si="304">IF(SUMIFS($B$2:$B$3507,$A$2:$A$3507,"="&amp;E1736)=0,IF(SUMIFS($B$2:$B$3507,$A$2:$A$3507,"="&amp;F1736)=0,IF(SUMIFS($B$2:$B$3507,$A$2:$A$3507,"="&amp;G1736)=0,SUMIFS($B$2:$B$3507,$A$2:$A$3507,"="&amp;H1736),SUMIFS($B$2:$B$3507,$A$2:$A$3507,"="&amp;G1736)),SUMIFS($B$2:$B$3507,$A$2:$A$3507,"="&amp;F1736)),SUMIFS($B$2:$B$3507,$A$2:$A$3507,"="&amp;E1736))</f>
        <v>88.65</v>
      </c>
      <c r="J1736">
        <f t="shared" si="298"/>
        <v>0</v>
      </c>
      <c r="K1736" s="2">
        <f t="shared" si="300"/>
        <v>0</v>
      </c>
      <c r="L1736" s="2">
        <f t="shared" ref="L1736:L1799" si="305">IF(K1736&lt;&gt;0,LOOKUP(K1736,C1730:C1736,B1730:B1736),0)</f>
        <v>0</v>
      </c>
      <c r="M1736" s="2">
        <f t="shared" si="295"/>
        <v>1</v>
      </c>
      <c r="N1736">
        <f t="shared" si="296"/>
        <v>-3.5711929721454316</v>
      </c>
    </row>
    <row r="1737" spans="1:14" x14ac:dyDescent="0.3">
      <c r="A1737" s="1">
        <v>41212</v>
      </c>
      <c r="B1737">
        <v>85.68</v>
      </c>
      <c r="D1737">
        <f t="shared" si="297"/>
        <v>2</v>
      </c>
      <c r="E1737" s="1">
        <f t="shared" si="299"/>
        <v>41205</v>
      </c>
      <c r="F1737" s="1">
        <f t="shared" si="301"/>
        <v>41204</v>
      </c>
      <c r="G1737" s="1">
        <f t="shared" si="302"/>
        <v>41203</v>
      </c>
      <c r="H1737" s="1">
        <f t="shared" si="303"/>
        <v>41202</v>
      </c>
      <c r="I1737" s="2">
        <f t="shared" si="304"/>
        <v>86.67</v>
      </c>
      <c r="J1737">
        <f t="shared" si="298"/>
        <v>0</v>
      </c>
      <c r="K1737" s="2">
        <f t="shared" si="300"/>
        <v>0</v>
      </c>
      <c r="L1737" s="2">
        <f t="shared" si="305"/>
        <v>0</v>
      </c>
      <c r="M1737" s="2">
        <f t="shared" ref="M1737:M1800" si="306">IF(K1737&lt;&gt;0,L1737/K1737,1)</f>
        <v>1</v>
      </c>
      <c r="N1737">
        <f t="shared" ref="N1737:N1800" si="307">LN(B1737*M1737/I1737)*100</f>
        <v>-1.1488377006760169</v>
      </c>
    </row>
    <row r="1738" spans="1:14" x14ac:dyDescent="0.3">
      <c r="A1738" s="1">
        <v>41213</v>
      </c>
      <c r="B1738">
        <v>86.24</v>
      </c>
      <c r="D1738">
        <f t="shared" si="297"/>
        <v>3</v>
      </c>
      <c r="E1738" s="1">
        <f t="shared" si="299"/>
        <v>41206</v>
      </c>
      <c r="F1738" s="1">
        <f t="shared" si="301"/>
        <v>41205</v>
      </c>
      <c r="G1738" s="1">
        <f t="shared" si="302"/>
        <v>41204</v>
      </c>
      <c r="H1738" s="1">
        <f t="shared" si="303"/>
        <v>41203</v>
      </c>
      <c r="I1738" s="2">
        <f t="shared" si="304"/>
        <v>85.73</v>
      </c>
      <c r="J1738">
        <f t="shared" si="298"/>
        <v>0</v>
      </c>
      <c r="K1738" s="2">
        <f t="shared" si="300"/>
        <v>0</v>
      </c>
      <c r="L1738" s="2">
        <f t="shared" si="305"/>
        <v>0</v>
      </c>
      <c r="M1738" s="2">
        <f t="shared" si="306"/>
        <v>1</v>
      </c>
      <c r="N1738">
        <f t="shared" si="307"/>
        <v>0.59312844700224054</v>
      </c>
    </row>
    <row r="1739" spans="1:14" x14ac:dyDescent="0.3">
      <c r="A1739" s="1">
        <v>41214</v>
      </c>
      <c r="B1739">
        <v>87.09</v>
      </c>
      <c r="D1739">
        <f t="shared" si="297"/>
        <v>4</v>
      </c>
      <c r="E1739" s="1">
        <f t="shared" si="299"/>
        <v>41207</v>
      </c>
      <c r="F1739" s="1">
        <f t="shared" si="301"/>
        <v>41206</v>
      </c>
      <c r="G1739" s="1">
        <f t="shared" si="302"/>
        <v>41205</v>
      </c>
      <c r="H1739" s="1">
        <f t="shared" si="303"/>
        <v>41204</v>
      </c>
      <c r="I1739" s="2">
        <f t="shared" si="304"/>
        <v>86.05</v>
      </c>
      <c r="J1739">
        <f t="shared" si="298"/>
        <v>0</v>
      </c>
      <c r="K1739" s="2">
        <f t="shared" si="300"/>
        <v>0</v>
      </c>
      <c r="L1739" s="2">
        <f t="shared" si="305"/>
        <v>0</v>
      </c>
      <c r="M1739" s="2">
        <f t="shared" si="306"/>
        <v>1</v>
      </c>
      <c r="N1739">
        <f t="shared" si="307"/>
        <v>1.2013544047099767</v>
      </c>
    </row>
    <row r="1740" spans="1:14" x14ac:dyDescent="0.3">
      <c r="A1740" s="1">
        <v>41215</v>
      </c>
      <c r="B1740">
        <v>84.86</v>
      </c>
      <c r="D1740">
        <f t="shared" si="297"/>
        <v>5</v>
      </c>
      <c r="E1740" s="1">
        <f t="shared" si="299"/>
        <v>41208</v>
      </c>
      <c r="F1740" s="1">
        <f t="shared" si="301"/>
        <v>41207</v>
      </c>
      <c r="G1740" s="1">
        <f t="shared" si="302"/>
        <v>41206</v>
      </c>
      <c r="H1740" s="1">
        <f t="shared" si="303"/>
        <v>41205</v>
      </c>
      <c r="I1740" s="2">
        <f t="shared" si="304"/>
        <v>86.28</v>
      </c>
      <c r="J1740">
        <f t="shared" si="298"/>
        <v>0</v>
      </c>
      <c r="K1740" s="2">
        <f t="shared" si="300"/>
        <v>0</v>
      </c>
      <c r="L1740" s="2">
        <f t="shared" si="305"/>
        <v>0</v>
      </c>
      <c r="M1740" s="2">
        <f t="shared" si="306"/>
        <v>1</v>
      </c>
      <c r="N1740">
        <f t="shared" si="307"/>
        <v>-1.6594981746776878</v>
      </c>
    </row>
    <row r="1741" spans="1:14" x14ac:dyDescent="0.3">
      <c r="A1741" s="1">
        <v>41218</v>
      </c>
      <c r="B1741">
        <v>85.65</v>
      </c>
      <c r="D1741">
        <f t="shared" si="297"/>
        <v>1</v>
      </c>
      <c r="E1741" s="1">
        <f t="shared" si="299"/>
        <v>41211</v>
      </c>
      <c r="F1741" s="1">
        <f t="shared" si="301"/>
        <v>41210</v>
      </c>
      <c r="G1741" s="1">
        <f t="shared" si="302"/>
        <v>41209</v>
      </c>
      <c r="H1741" s="1">
        <f t="shared" si="303"/>
        <v>41208</v>
      </c>
      <c r="I1741" s="2">
        <f t="shared" si="304"/>
        <v>85.54</v>
      </c>
      <c r="J1741">
        <f t="shared" si="298"/>
        <v>0</v>
      </c>
      <c r="K1741" s="2">
        <f t="shared" si="300"/>
        <v>0</v>
      </c>
      <c r="L1741" s="2">
        <f t="shared" si="305"/>
        <v>0</v>
      </c>
      <c r="M1741" s="2">
        <f t="shared" si="306"/>
        <v>1</v>
      </c>
      <c r="N1741">
        <f t="shared" si="307"/>
        <v>0.12851219713663126</v>
      </c>
    </row>
    <row r="1742" spans="1:14" x14ac:dyDescent="0.3">
      <c r="A1742" s="1">
        <v>41219</v>
      </c>
      <c r="B1742">
        <v>88.71</v>
      </c>
      <c r="D1742">
        <f t="shared" si="297"/>
        <v>2</v>
      </c>
      <c r="E1742" s="1">
        <f t="shared" si="299"/>
        <v>41212</v>
      </c>
      <c r="F1742" s="1">
        <f t="shared" si="301"/>
        <v>41211</v>
      </c>
      <c r="G1742" s="1">
        <f t="shared" si="302"/>
        <v>41210</v>
      </c>
      <c r="H1742" s="1">
        <f t="shared" si="303"/>
        <v>41209</v>
      </c>
      <c r="I1742" s="2">
        <f t="shared" si="304"/>
        <v>85.68</v>
      </c>
      <c r="J1742">
        <f t="shared" si="298"/>
        <v>0</v>
      </c>
      <c r="K1742" s="2">
        <f t="shared" si="300"/>
        <v>0</v>
      </c>
      <c r="L1742" s="2">
        <f t="shared" si="305"/>
        <v>0</v>
      </c>
      <c r="M1742" s="2">
        <f t="shared" si="306"/>
        <v>1</v>
      </c>
      <c r="N1742">
        <f t="shared" si="307"/>
        <v>3.475319639300209</v>
      </c>
    </row>
    <row r="1743" spans="1:14" x14ac:dyDescent="0.3">
      <c r="A1743" s="1">
        <v>41220</v>
      </c>
      <c r="B1743">
        <v>84.44</v>
      </c>
      <c r="D1743">
        <f t="shared" si="297"/>
        <v>3</v>
      </c>
      <c r="E1743" s="1">
        <f t="shared" si="299"/>
        <v>41213</v>
      </c>
      <c r="F1743" s="1">
        <f t="shared" si="301"/>
        <v>41212</v>
      </c>
      <c r="G1743" s="1">
        <f t="shared" si="302"/>
        <v>41211</v>
      </c>
      <c r="H1743" s="1">
        <f t="shared" si="303"/>
        <v>41210</v>
      </c>
      <c r="I1743" s="2">
        <f t="shared" si="304"/>
        <v>86.24</v>
      </c>
      <c r="J1743">
        <f t="shared" si="298"/>
        <v>0</v>
      </c>
      <c r="K1743" s="2">
        <f t="shared" si="300"/>
        <v>0</v>
      </c>
      <c r="L1743" s="2">
        <f t="shared" si="305"/>
        <v>0</v>
      </c>
      <c r="M1743" s="2">
        <f t="shared" si="306"/>
        <v>1</v>
      </c>
      <c r="N1743">
        <f t="shared" si="307"/>
        <v>-2.1092884180567109</v>
      </c>
    </row>
    <row r="1744" spans="1:14" x14ac:dyDescent="0.3">
      <c r="A1744" s="1">
        <v>41221</v>
      </c>
      <c r="B1744">
        <v>85.09</v>
      </c>
      <c r="D1744">
        <f t="shared" si="297"/>
        <v>4</v>
      </c>
      <c r="E1744" s="1">
        <f t="shared" si="299"/>
        <v>41214</v>
      </c>
      <c r="F1744" s="1">
        <f t="shared" si="301"/>
        <v>41213</v>
      </c>
      <c r="G1744" s="1">
        <f t="shared" si="302"/>
        <v>41212</v>
      </c>
      <c r="H1744" s="1">
        <f t="shared" si="303"/>
        <v>41211</v>
      </c>
      <c r="I1744" s="2">
        <f t="shared" si="304"/>
        <v>87.09</v>
      </c>
      <c r="J1744">
        <f t="shared" si="298"/>
        <v>0</v>
      </c>
      <c r="K1744" s="2">
        <f t="shared" si="300"/>
        <v>0</v>
      </c>
      <c r="L1744" s="2">
        <f t="shared" si="305"/>
        <v>0</v>
      </c>
      <c r="M1744" s="2">
        <f t="shared" si="306"/>
        <v>1</v>
      </c>
      <c r="N1744">
        <f t="shared" si="307"/>
        <v>-2.3232546843182202</v>
      </c>
    </row>
    <row r="1745" spans="1:14" x14ac:dyDescent="0.3">
      <c r="A1745" s="1">
        <v>41222</v>
      </c>
      <c r="B1745">
        <v>86.07</v>
      </c>
      <c r="C1745">
        <v>86.55</v>
      </c>
      <c r="D1745">
        <f t="shared" si="297"/>
        <v>5</v>
      </c>
      <c r="E1745" s="1">
        <f t="shared" si="299"/>
        <v>41215</v>
      </c>
      <c r="F1745" s="1">
        <f t="shared" si="301"/>
        <v>41214</v>
      </c>
      <c r="G1745" s="1">
        <f t="shared" si="302"/>
        <v>41213</v>
      </c>
      <c r="H1745" s="1">
        <f t="shared" si="303"/>
        <v>41212</v>
      </c>
      <c r="I1745" s="2">
        <f t="shared" si="304"/>
        <v>84.86</v>
      </c>
      <c r="J1745">
        <f t="shared" si="298"/>
        <v>0</v>
      </c>
      <c r="K1745" s="2">
        <f t="shared" si="300"/>
        <v>0</v>
      </c>
      <c r="L1745" s="2">
        <f t="shared" si="305"/>
        <v>0</v>
      </c>
      <c r="M1745" s="2">
        <f t="shared" si="306"/>
        <v>1</v>
      </c>
      <c r="N1745">
        <f t="shared" si="307"/>
        <v>1.4158078887204182</v>
      </c>
    </row>
    <row r="1746" spans="1:14" x14ac:dyDescent="0.3">
      <c r="A1746" s="1">
        <v>41225</v>
      </c>
      <c r="B1746">
        <v>86.07</v>
      </c>
      <c r="D1746">
        <f t="shared" si="297"/>
        <v>1</v>
      </c>
      <c r="E1746" s="1">
        <f t="shared" si="299"/>
        <v>41218</v>
      </c>
      <c r="F1746" s="1">
        <f t="shared" si="301"/>
        <v>41217</v>
      </c>
      <c r="G1746" s="1">
        <f t="shared" si="302"/>
        <v>41216</v>
      </c>
      <c r="H1746" s="1">
        <f t="shared" si="303"/>
        <v>41215</v>
      </c>
      <c r="I1746" s="2">
        <f t="shared" si="304"/>
        <v>85.65</v>
      </c>
      <c r="J1746">
        <f t="shared" si="298"/>
        <v>86.55</v>
      </c>
      <c r="K1746" s="2">
        <f t="shared" si="300"/>
        <v>86.55</v>
      </c>
      <c r="L1746" s="2">
        <f t="shared" si="305"/>
        <v>86.07</v>
      </c>
      <c r="M1746" s="2">
        <f t="shared" si="306"/>
        <v>0.99445407279029463</v>
      </c>
      <c r="N1746">
        <f t="shared" si="307"/>
        <v>-6.6966906958110903E-2</v>
      </c>
    </row>
    <row r="1747" spans="1:14" x14ac:dyDescent="0.3">
      <c r="A1747" s="1">
        <v>41226</v>
      </c>
      <c r="B1747">
        <v>85.84</v>
      </c>
      <c r="D1747">
        <f t="shared" si="297"/>
        <v>2</v>
      </c>
      <c r="E1747" s="1">
        <f t="shared" si="299"/>
        <v>41219</v>
      </c>
      <c r="F1747" s="1">
        <f t="shared" si="301"/>
        <v>41218</v>
      </c>
      <c r="G1747" s="1">
        <f t="shared" si="302"/>
        <v>41217</v>
      </c>
      <c r="H1747" s="1">
        <f t="shared" si="303"/>
        <v>41216</v>
      </c>
      <c r="I1747" s="2">
        <f t="shared" si="304"/>
        <v>88.71</v>
      </c>
      <c r="J1747">
        <f t="shared" si="298"/>
        <v>0</v>
      </c>
      <c r="K1747" s="2">
        <f t="shared" si="300"/>
        <v>86.55</v>
      </c>
      <c r="L1747" s="2">
        <f t="shared" si="305"/>
        <v>86.07</v>
      </c>
      <c r="M1747" s="2">
        <f t="shared" si="306"/>
        <v>0.99445407279029463</v>
      </c>
      <c r="N1747">
        <f t="shared" si="307"/>
        <v>-3.8448887170887542</v>
      </c>
    </row>
    <row r="1748" spans="1:14" x14ac:dyDescent="0.3">
      <c r="A1748" s="1">
        <v>41227</v>
      </c>
      <c r="B1748">
        <v>86.75</v>
      </c>
      <c r="D1748">
        <f t="shared" si="297"/>
        <v>3</v>
      </c>
      <c r="E1748" s="1">
        <f t="shared" si="299"/>
        <v>41220</v>
      </c>
      <c r="F1748" s="1">
        <f t="shared" si="301"/>
        <v>41219</v>
      </c>
      <c r="G1748" s="1">
        <f t="shared" si="302"/>
        <v>41218</v>
      </c>
      <c r="H1748" s="1">
        <f t="shared" si="303"/>
        <v>41217</v>
      </c>
      <c r="I1748" s="2">
        <f t="shared" si="304"/>
        <v>84.44</v>
      </c>
      <c r="J1748">
        <f t="shared" si="298"/>
        <v>0</v>
      </c>
      <c r="K1748" s="2">
        <f t="shared" si="300"/>
        <v>86.55</v>
      </c>
      <c r="L1748" s="2">
        <f t="shared" si="305"/>
        <v>86.07</v>
      </c>
      <c r="M1748" s="2">
        <f t="shared" si="306"/>
        <v>0.99445407279029463</v>
      </c>
      <c r="N1748">
        <f t="shared" si="307"/>
        <v>2.1427832886013611</v>
      </c>
    </row>
    <row r="1749" spans="1:14" x14ac:dyDescent="0.3">
      <c r="A1749" s="1">
        <v>41228</v>
      </c>
      <c r="B1749">
        <v>85.87</v>
      </c>
      <c r="D1749">
        <f t="shared" si="297"/>
        <v>4</v>
      </c>
      <c r="E1749" s="1">
        <f t="shared" si="299"/>
        <v>41221</v>
      </c>
      <c r="F1749" s="1">
        <f t="shared" si="301"/>
        <v>41220</v>
      </c>
      <c r="G1749" s="1">
        <f t="shared" si="302"/>
        <v>41219</v>
      </c>
      <c r="H1749" s="1">
        <f t="shared" si="303"/>
        <v>41218</v>
      </c>
      <c r="I1749" s="2">
        <f t="shared" si="304"/>
        <v>85.09</v>
      </c>
      <c r="J1749">
        <f t="shared" si="298"/>
        <v>0</v>
      </c>
      <c r="K1749" s="2">
        <f t="shared" si="300"/>
        <v>86.55</v>
      </c>
      <c r="L1749" s="2">
        <f t="shared" si="305"/>
        <v>86.07</v>
      </c>
      <c r="M1749" s="2">
        <f t="shared" si="306"/>
        <v>0.99445407279029463</v>
      </c>
      <c r="N1749">
        <f t="shared" si="307"/>
        <v>0.356364186209224</v>
      </c>
    </row>
    <row r="1750" spans="1:14" x14ac:dyDescent="0.3">
      <c r="A1750" s="1">
        <v>41229</v>
      </c>
      <c r="B1750">
        <v>86.92</v>
      </c>
      <c r="D1750">
        <f t="shared" si="297"/>
        <v>5</v>
      </c>
      <c r="E1750" s="1">
        <f t="shared" si="299"/>
        <v>41222</v>
      </c>
      <c r="F1750" s="1">
        <f t="shared" si="301"/>
        <v>41221</v>
      </c>
      <c r="G1750" s="1">
        <f t="shared" si="302"/>
        <v>41220</v>
      </c>
      <c r="H1750" s="1">
        <f t="shared" si="303"/>
        <v>41219</v>
      </c>
      <c r="I1750" s="2">
        <f t="shared" si="304"/>
        <v>86.07</v>
      </c>
      <c r="J1750">
        <f t="shared" si="298"/>
        <v>0</v>
      </c>
      <c r="K1750" s="2">
        <f t="shared" si="300"/>
        <v>86.55</v>
      </c>
      <c r="L1750" s="2">
        <f t="shared" si="305"/>
        <v>86.07</v>
      </c>
      <c r="M1750" s="2">
        <f t="shared" si="306"/>
        <v>0.99445407279029463</v>
      </c>
      <c r="N1750">
        <f t="shared" si="307"/>
        <v>0.42658737660106966</v>
      </c>
    </row>
    <row r="1751" spans="1:14" x14ac:dyDescent="0.3">
      <c r="A1751" s="1">
        <v>41232</v>
      </c>
      <c r="B1751">
        <v>89.28</v>
      </c>
      <c r="D1751">
        <f t="shared" si="297"/>
        <v>1</v>
      </c>
      <c r="E1751" s="1">
        <f t="shared" si="299"/>
        <v>41225</v>
      </c>
      <c r="F1751" s="1">
        <f t="shared" si="301"/>
        <v>41224</v>
      </c>
      <c r="G1751" s="1">
        <f t="shared" si="302"/>
        <v>41223</v>
      </c>
      <c r="H1751" s="1">
        <f t="shared" si="303"/>
        <v>41222</v>
      </c>
      <c r="I1751" s="2">
        <f t="shared" si="304"/>
        <v>86.07</v>
      </c>
      <c r="J1751">
        <f t="shared" si="298"/>
        <v>0</v>
      </c>
      <c r="K1751" s="2">
        <f t="shared" si="300"/>
        <v>0</v>
      </c>
      <c r="L1751" s="2">
        <f t="shared" si="305"/>
        <v>0</v>
      </c>
      <c r="M1751" s="2">
        <f t="shared" si="306"/>
        <v>1</v>
      </c>
      <c r="N1751">
        <f t="shared" si="307"/>
        <v>3.6616579971617811</v>
      </c>
    </row>
    <row r="1752" spans="1:14" x14ac:dyDescent="0.3">
      <c r="A1752" s="1">
        <v>41233</v>
      </c>
      <c r="B1752">
        <v>86.75</v>
      </c>
      <c r="D1752">
        <f t="shared" si="297"/>
        <v>2</v>
      </c>
      <c r="E1752" s="1">
        <f t="shared" si="299"/>
        <v>41226</v>
      </c>
      <c r="F1752" s="1">
        <f t="shared" si="301"/>
        <v>41225</v>
      </c>
      <c r="G1752" s="1">
        <f t="shared" si="302"/>
        <v>41224</v>
      </c>
      <c r="H1752" s="1">
        <f t="shared" si="303"/>
        <v>41223</v>
      </c>
      <c r="I1752" s="2">
        <f t="shared" si="304"/>
        <v>85.84</v>
      </c>
      <c r="J1752">
        <f t="shared" si="298"/>
        <v>0</v>
      </c>
      <c r="K1752" s="2">
        <f t="shared" si="300"/>
        <v>0</v>
      </c>
      <c r="L1752" s="2">
        <f t="shared" si="305"/>
        <v>0</v>
      </c>
      <c r="M1752" s="2">
        <f t="shared" si="306"/>
        <v>1</v>
      </c>
      <c r="N1752">
        <f t="shared" si="307"/>
        <v>1.0545320504525475</v>
      </c>
    </row>
    <row r="1753" spans="1:14" x14ac:dyDescent="0.3">
      <c r="A1753" s="1">
        <v>41234</v>
      </c>
      <c r="B1753">
        <v>87.38</v>
      </c>
      <c r="D1753">
        <f t="shared" si="297"/>
        <v>3</v>
      </c>
      <c r="E1753" s="1">
        <f t="shared" si="299"/>
        <v>41227</v>
      </c>
      <c r="F1753" s="1">
        <f t="shared" si="301"/>
        <v>41226</v>
      </c>
      <c r="G1753" s="1">
        <f t="shared" si="302"/>
        <v>41225</v>
      </c>
      <c r="H1753" s="1">
        <f t="shared" si="303"/>
        <v>41224</v>
      </c>
      <c r="I1753" s="2">
        <f t="shared" si="304"/>
        <v>86.75</v>
      </c>
      <c r="J1753">
        <f t="shared" si="298"/>
        <v>0</v>
      </c>
      <c r="K1753" s="2">
        <f t="shared" si="300"/>
        <v>0</v>
      </c>
      <c r="L1753" s="2">
        <f t="shared" si="305"/>
        <v>0</v>
      </c>
      <c r="M1753" s="2">
        <f t="shared" si="306"/>
        <v>1</v>
      </c>
      <c r="N1753">
        <f t="shared" si="307"/>
        <v>0.72360046963211522</v>
      </c>
    </row>
    <row r="1754" spans="1:14" x14ac:dyDescent="0.3">
      <c r="A1754" s="1">
        <v>41236</v>
      </c>
      <c r="B1754">
        <v>88.28</v>
      </c>
      <c r="D1754">
        <f t="shared" si="297"/>
        <v>5</v>
      </c>
      <c r="E1754" s="1">
        <f t="shared" si="299"/>
        <v>41229</v>
      </c>
      <c r="F1754" s="1">
        <f t="shared" si="301"/>
        <v>41228</v>
      </c>
      <c r="G1754" s="1">
        <f t="shared" si="302"/>
        <v>41227</v>
      </c>
      <c r="H1754" s="1">
        <f t="shared" si="303"/>
        <v>41226</v>
      </c>
      <c r="I1754" s="2">
        <f t="shared" si="304"/>
        <v>86.92</v>
      </c>
      <c r="J1754">
        <f t="shared" si="298"/>
        <v>0</v>
      </c>
      <c r="K1754" s="2">
        <f t="shared" si="300"/>
        <v>0</v>
      </c>
      <c r="L1754" s="2">
        <f t="shared" si="305"/>
        <v>0</v>
      </c>
      <c r="M1754" s="2">
        <f t="shared" si="306"/>
        <v>1</v>
      </c>
      <c r="N1754">
        <f t="shared" si="307"/>
        <v>1.5525426000306652</v>
      </c>
    </row>
    <row r="1755" spans="1:14" x14ac:dyDescent="0.3">
      <c r="A1755" s="1">
        <v>41239</v>
      </c>
      <c r="B1755">
        <v>87.74</v>
      </c>
      <c r="D1755">
        <f t="shared" si="297"/>
        <v>1</v>
      </c>
      <c r="E1755" s="1">
        <f t="shared" si="299"/>
        <v>41232</v>
      </c>
      <c r="F1755" s="1">
        <f t="shared" si="301"/>
        <v>41231</v>
      </c>
      <c r="G1755" s="1">
        <f t="shared" si="302"/>
        <v>41230</v>
      </c>
      <c r="H1755" s="1">
        <f t="shared" si="303"/>
        <v>41229</v>
      </c>
      <c r="I1755" s="2">
        <f t="shared" si="304"/>
        <v>89.28</v>
      </c>
      <c r="J1755">
        <f t="shared" si="298"/>
        <v>0</v>
      </c>
      <c r="K1755" s="2">
        <f t="shared" si="300"/>
        <v>0</v>
      </c>
      <c r="L1755" s="2">
        <f t="shared" si="305"/>
        <v>0</v>
      </c>
      <c r="M1755" s="2">
        <f t="shared" si="306"/>
        <v>1</v>
      </c>
      <c r="N1755">
        <f t="shared" si="307"/>
        <v>-1.7399602894933006</v>
      </c>
    </row>
    <row r="1756" spans="1:14" x14ac:dyDescent="0.3">
      <c r="A1756" s="1">
        <v>41240</v>
      </c>
      <c r="B1756">
        <v>87.18</v>
      </c>
      <c r="D1756">
        <f t="shared" si="297"/>
        <v>2</v>
      </c>
      <c r="E1756" s="1">
        <f t="shared" si="299"/>
        <v>41233</v>
      </c>
      <c r="F1756" s="1">
        <f t="shared" si="301"/>
        <v>41232</v>
      </c>
      <c r="G1756" s="1">
        <f t="shared" si="302"/>
        <v>41231</v>
      </c>
      <c r="H1756" s="1">
        <f t="shared" si="303"/>
        <v>41230</v>
      </c>
      <c r="I1756" s="2">
        <f t="shared" si="304"/>
        <v>86.75</v>
      </c>
      <c r="J1756">
        <f t="shared" si="298"/>
        <v>0</v>
      </c>
      <c r="K1756" s="2">
        <f t="shared" si="300"/>
        <v>0</v>
      </c>
      <c r="L1756" s="2">
        <f t="shared" si="305"/>
        <v>0</v>
      </c>
      <c r="M1756" s="2">
        <f t="shared" si="306"/>
        <v>1</v>
      </c>
      <c r="N1756">
        <f t="shared" si="307"/>
        <v>0.49445279832780498</v>
      </c>
    </row>
    <row r="1757" spans="1:14" x14ac:dyDescent="0.3">
      <c r="A1757" s="1">
        <v>41241</v>
      </c>
      <c r="B1757">
        <v>86.49</v>
      </c>
      <c r="D1757">
        <f t="shared" si="297"/>
        <v>3</v>
      </c>
      <c r="E1757" s="1">
        <f t="shared" si="299"/>
        <v>41234</v>
      </c>
      <c r="F1757" s="1">
        <f t="shared" si="301"/>
        <v>41233</v>
      </c>
      <c r="G1757" s="1">
        <f t="shared" si="302"/>
        <v>41232</v>
      </c>
      <c r="H1757" s="1">
        <f t="shared" si="303"/>
        <v>41231</v>
      </c>
      <c r="I1757" s="2">
        <f t="shared" si="304"/>
        <v>87.38</v>
      </c>
      <c r="J1757">
        <f t="shared" si="298"/>
        <v>0</v>
      </c>
      <c r="K1757" s="2">
        <f t="shared" si="300"/>
        <v>0</v>
      </c>
      <c r="L1757" s="2">
        <f t="shared" si="305"/>
        <v>0</v>
      </c>
      <c r="M1757" s="2">
        <f t="shared" si="306"/>
        <v>1</v>
      </c>
      <c r="N1757">
        <f t="shared" si="307"/>
        <v>-1.0237623204869277</v>
      </c>
    </row>
    <row r="1758" spans="1:14" x14ac:dyDescent="0.3">
      <c r="A1758" s="1">
        <v>41242</v>
      </c>
      <c r="B1758">
        <v>88.07</v>
      </c>
      <c r="D1758">
        <f t="shared" si="297"/>
        <v>4</v>
      </c>
      <c r="E1758" s="1">
        <f t="shared" si="299"/>
        <v>41235</v>
      </c>
      <c r="F1758" s="1">
        <f t="shared" si="301"/>
        <v>41234</v>
      </c>
      <c r="G1758" s="1">
        <f t="shared" si="302"/>
        <v>41233</v>
      </c>
      <c r="H1758" s="1">
        <f t="shared" si="303"/>
        <v>41232</v>
      </c>
      <c r="I1758" s="2">
        <f t="shared" si="304"/>
        <v>87.38</v>
      </c>
      <c r="J1758">
        <f t="shared" si="298"/>
        <v>0</v>
      </c>
      <c r="K1758" s="2">
        <f t="shared" si="300"/>
        <v>0</v>
      </c>
      <c r="L1758" s="2">
        <f t="shared" si="305"/>
        <v>0</v>
      </c>
      <c r="M1758" s="2">
        <f t="shared" si="306"/>
        <v>1</v>
      </c>
      <c r="N1758">
        <f t="shared" si="307"/>
        <v>0.78655292940782717</v>
      </c>
    </row>
    <row r="1759" spans="1:14" x14ac:dyDescent="0.3">
      <c r="A1759" s="1">
        <v>41243</v>
      </c>
      <c r="B1759">
        <v>88.91</v>
      </c>
      <c r="D1759">
        <f t="shared" si="297"/>
        <v>5</v>
      </c>
      <c r="E1759" s="1">
        <f t="shared" si="299"/>
        <v>41236</v>
      </c>
      <c r="F1759" s="1">
        <f t="shared" si="301"/>
        <v>41235</v>
      </c>
      <c r="G1759" s="1">
        <f t="shared" si="302"/>
        <v>41234</v>
      </c>
      <c r="H1759" s="1">
        <f t="shared" si="303"/>
        <v>41233</v>
      </c>
      <c r="I1759" s="2">
        <f t="shared" si="304"/>
        <v>88.28</v>
      </c>
      <c r="J1759">
        <f t="shared" si="298"/>
        <v>0</v>
      </c>
      <c r="K1759" s="2">
        <f t="shared" si="300"/>
        <v>0</v>
      </c>
      <c r="L1759" s="2">
        <f t="shared" si="305"/>
        <v>0</v>
      </c>
      <c r="M1759" s="2">
        <f t="shared" si="306"/>
        <v>1</v>
      </c>
      <c r="N1759">
        <f t="shared" si="307"/>
        <v>0.71110407445119828</v>
      </c>
    </row>
    <row r="1760" spans="1:14" x14ac:dyDescent="0.3">
      <c r="A1760" s="1">
        <v>41246</v>
      </c>
      <c r="B1760">
        <v>89.09</v>
      </c>
      <c r="D1760">
        <f t="shared" si="297"/>
        <v>1</v>
      </c>
      <c r="E1760" s="1">
        <f t="shared" si="299"/>
        <v>41239</v>
      </c>
      <c r="F1760" s="1">
        <f t="shared" si="301"/>
        <v>41238</v>
      </c>
      <c r="G1760" s="1">
        <f t="shared" si="302"/>
        <v>41237</v>
      </c>
      <c r="H1760" s="1">
        <f t="shared" si="303"/>
        <v>41236</v>
      </c>
      <c r="I1760" s="2">
        <f t="shared" si="304"/>
        <v>87.74</v>
      </c>
      <c r="J1760">
        <f t="shared" si="298"/>
        <v>0</v>
      </c>
      <c r="K1760" s="2">
        <f t="shared" si="300"/>
        <v>0</v>
      </c>
      <c r="L1760" s="2">
        <f t="shared" si="305"/>
        <v>0</v>
      </c>
      <c r="M1760" s="2">
        <f t="shared" si="306"/>
        <v>1</v>
      </c>
      <c r="N1760">
        <f t="shared" si="307"/>
        <v>1.526919899448461</v>
      </c>
    </row>
    <row r="1761" spans="1:14" x14ac:dyDescent="0.3">
      <c r="A1761" s="1">
        <v>41247</v>
      </c>
      <c r="B1761">
        <v>88.5</v>
      </c>
      <c r="D1761">
        <f t="shared" si="297"/>
        <v>2</v>
      </c>
      <c r="E1761" s="1">
        <f t="shared" si="299"/>
        <v>41240</v>
      </c>
      <c r="F1761" s="1">
        <f t="shared" si="301"/>
        <v>41239</v>
      </c>
      <c r="G1761" s="1">
        <f t="shared" si="302"/>
        <v>41238</v>
      </c>
      <c r="H1761" s="1">
        <f t="shared" si="303"/>
        <v>41237</v>
      </c>
      <c r="I1761" s="2">
        <f t="shared" si="304"/>
        <v>87.18</v>
      </c>
      <c r="J1761">
        <f t="shared" si="298"/>
        <v>0</v>
      </c>
      <c r="K1761" s="2">
        <f t="shared" si="300"/>
        <v>0</v>
      </c>
      <c r="L1761" s="2">
        <f t="shared" si="305"/>
        <v>0</v>
      </c>
      <c r="M1761" s="2">
        <f t="shared" si="306"/>
        <v>1</v>
      </c>
      <c r="N1761">
        <f t="shared" si="307"/>
        <v>1.502760520363722</v>
      </c>
    </row>
    <row r="1762" spans="1:14" x14ac:dyDescent="0.3">
      <c r="A1762" s="1">
        <v>41248</v>
      </c>
      <c r="B1762">
        <v>87.88</v>
      </c>
      <c r="D1762">
        <f t="shared" si="297"/>
        <v>3</v>
      </c>
      <c r="E1762" s="1">
        <f t="shared" si="299"/>
        <v>41241</v>
      </c>
      <c r="F1762" s="1">
        <f t="shared" si="301"/>
        <v>41240</v>
      </c>
      <c r="G1762" s="1">
        <f t="shared" si="302"/>
        <v>41239</v>
      </c>
      <c r="H1762" s="1">
        <f t="shared" si="303"/>
        <v>41238</v>
      </c>
      <c r="I1762" s="2">
        <f t="shared" si="304"/>
        <v>86.49</v>
      </c>
      <c r="J1762">
        <f t="shared" si="298"/>
        <v>0</v>
      </c>
      <c r="K1762" s="2">
        <f t="shared" si="300"/>
        <v>0</v>
      </c>
      <c r="L1762" s="2">
        <f t="shared" si="305"/>
        <v>0</v>
      </c>
      <c r="M1762" s="2">
        <f t="shared" si="306"/>
        <v>1</v>
      </c>
      <c r="N1762">
        <f t="shared" si="307"/>
        <v>1.5943447197988978</v>
      </c>
    </row>
    <row r="1763" spans="1:14" x14ac:dyDescent="0.3">
      <c r="A1763" s="1">
        <v>41249</v>
      </c>
      <c r="B1763">
        <v>86.26</v>
      </c>
      <c r="D1763">
        <f t="shared" si="297"/>
        <v>4</v>
      </c>
      <c r="E1763" s="1">
        <f t="shared" si="299"/>
        <v>41242</v>
      </c>
      <c r="F1763" s="1">
        <f t="shared" si="301"/>
        <v>41241</v>
      </c>
      <c r="G1763" s="1">
        <f t="shared" si="302"/>
        <v>41240</v>
      </c>
      <c r="H1763" s="1">
        <f t="shared" si="303"/>
        <v>41239</v>
      </c>
      <c r="I1763" s="2">
        <f t="shared" si="304"/>
        <v>88.07</v>
      </c>
      <c r="J1763">
        <f t="shared" si="298"/>
        <v>0</v>
      </c>
      <c r="K1763" s="2">
        <f t="shared" si="300"/>
        <v>0</v>
      </c>
      <c r="L1763" s="2">
        <f t="shared" si="305"/>
        <v>0</v>
      </c>
      <c r="M1763" s="2">
        <f t="shared" si="306"/>
        <v>1</v>
      </c>
      <c r="N1763">
        <f t="shared" si="307"/>
        <v>-2.0765961597670919</v>
      </c>
    </row>
    <row r="1764" spans="1:14" x14ac:dyDescent="0.3">
      <c r="A1764" s="1">
        <v>41250</v>
      </c>
      <c r="B1764">
        <v>85.93</v>
      </c>
      <c r="C1764">
        <v>86.5</v>
      </c>
      <c r="D1764">
        <f t="shared" si="297"/>
        <v>5</v>
      </c>
      <c r="E1764" s="1">
        <f t="shared" si="299"/>
        <v>41243</v>
      </c>
      <c r="F1764" s="1">
        <f t="shared" si="301"/>
        <v>41242</v>
      </c>
      <c r="G1764" s="1">
        <f t="shared" si="302"/>
        <v>41241</v>
      </c>
      <c r="H1764" s="1">
        <f t="shared" si="303"/>
        <v>41240</v>
      </c>
      <c r="I1764" s="2">
        <f t="shared" si="304"/>
        <v>88.91</v>
      </c>
      <c r="J1764">
        <f t="shared" si="298"/>
        <v>0</v>
      </c>
      <c r="K1764" s="2">
        <f t="shared" si="300"/>
        <v>0</v>
      </c>
      <c r="L1764" s="2">
        <f t="shared" si="305"/>
        <v>0</v>
      </c>
      <c r="M1764" s="2">
        <f t="shared" si="306"/>
        <v>1</v>
      </c>
      <c r="N1764">
        <f t="shared" si="307"/>
        <v>-3.4091610807915842</v>
      </c>
    </row>
    <row r="1765" spans="1:14" x14ac:dyDescent="0.3">
      <c r="A1765" s="1">
        <v>41253</v>
      </c>
      <c r="B1765">
        <v>86.1</v>
      </c>
      <c r="D1765">
        <f t="shared" si="297"/>
        <v>1</v>
      </c>
      <c r="E1765" s="1">
        <f t="shared" si="299"/>
        <v>41246</v>
      </c>
      <c r="F1765" s="1">
        <f t="shared" si="301"/>
        <v>41245</v>
      </c>
      <c r="G1765" s="1">
        <f t="shared" si="302"/>
        <v>41244</v>
      </c>
      <c r="H1765" s="1">
        <f t="shared" si="303"/>
        <v>41243</v>
      </c>
      <c r="I1765" s="2">
        <f t="shared" si="304"/>
        <v>89.09</v>
      </c>
      <c r="J1765">
        <f t="shared" si="298"/>
        <v>86.5</v>
      </c>
      <c r="K1765" s="2">
        <f t="shared" si="300"/>
        <v>86.5</v>
      </c>
      <c r="L1765" s="2">
        <f t="shared" si="305"/>
        <v>85.93</v>
      </c>
      <c r="M1765" s="2">
        <f t="shared" si="306"/>
        <v>0.99341040462427754</v>
      </c>
      <c r="N1765">
        <f t="shared" si="307"/>
        <v>-4.0749085911569427</v>
      </c>
    </row>
    <row r="1766" spans="1:14" x14ac:dyDescent="0.3">
      <c r="A1766" s="1">
        <v>41254</v>
      </c>
      <c r="B1766">
        <v>86.32</v>
      </c>
      <c r="D1766">
        <f t="shared" si="297"/>
        <v>2</v>
      </c>
      <c r="E1766" s="1">
        <f t="shared" si="299"/>
        <v>41247</v>
      </c>
      <c r="F1766" s="1">
        <f t="shared" si="301"/>
        <v>41246</v>
      </c>
      <c r="G1766" s="1">
        <f t="shared" si="302"/>
        <v>41245</v>
      </c>
      <c r="H1766" s="1">
        <f t="shared" si="303"/>
        <v>41244</v>
      </c>
      <c r="I1766" s="2">
        <f t="shared" si="304"/>
        <v>88.5</v>
      </c>
      <c r="J1766">
        <f t="shared" si="298"/>
        <v>0</v>
      </c>
      <c r="K1766" s="2">
        <f t="shared" si="300"/>
        <v>86.5</v>
      </c>
      <c r="L1766" s="2">
        <f t="shared" si="305"/>
        <v>85.93</v>
      </c>
      <c r="M1766" s="2">
        <f t="shared" si="306"/>
        <v>0.99341040462427754</v>
      </c>
      <c r="N1766">
        <f t="shared" si="307"/>
        <v>-3.1552633676706585</v>
      </c>
    </row>
    <row r="1767" spans="1:14" x14ac:dyDescent="0.3">
      <c r="A1767" s="1">
        <v>41255</v>
      </c>
      <c r="B1767">
        <v>87.31</v>
      </c>
      <c r="D1767">
        <f t="shared" si="297"/>
        <v>3</v>
      </c>
      <c r="E1767" s="1">
        <f t="shared" si="299"/>
        <v>41248</v>
      </c>
      <c r="F1767" s="1">
        <f t="shared" si="301"/>
        <v>41247</v>
      </c>
      <c r="G1767" s="1">
        <f t="shared" si="302"/>
        <v>41246</v>
      </c>
      <c r="H1767" s="1">
        <f t="shared" si="303"/>
        <v>41245</v>
      </c>
      <c r="I1767" s="2">
        <f t="shared" si="304"/>
        <v>87.88</v>
      </c>
      <c r="J1767">
        <f t="shared" si="298"/>
        <v>0</v>
      </c>
      <c r="K1767" s="2">
        <f t="shared" si="300"/>
        <v>86.5</v>
      </c>
      <c r="L1767" s="2">
        <f t="shared" si="305"/>
        <v>85.93</v>
      </c>
      <c r="M1767" s="2">
        <f t="shared" si="306"/>
        <v>0.99341040462427754</v>
      </c>
      <c r="N1767">
        <f t="shared" si="307"/>
        <v>-1.3118646306395039</v>
      </c>
    </row>
    <row r="1768" spans="1:14" x14ac:dyDescent="0.3">
      <c r="A1768" s="1">
        <v>41256</v>
      </c>
      <c r="B1768">
        <v>86.44</v>
      </c>
      <c r="D1768">
        <f t="shared" si="297"/>
        <v>4</v>
      </c>
      <c r="E1768" s="1">
        <f t="shared" si="299"/>
        <v>41249</v>
      </c>
      <c r="F1768" s="1">
        <f t="shared" si="301"/>
        <v>41248</v>
      </c>
      <c r="G1768" s="1">
        <f t="shared" si="302"/>
        <v>41247</v>
      </c>
      <c r="H1768" s="1">
        <f t="shared" si="303"/>
        <v>41246</v>
      </c>
      <c r="I1768" s="2">
        <f t="shared" si="304"/>
        <v>86.26</v>
      </c>
      <c r="J1768">
        <f t="shared" si="298"/>
        <v>0</v>
      </c>
      <c r="K1768" s="2">
        <f t="shared" si="300"/>
        <v>86.5</v>
      </c>
      <c r="L1768" s="2">
        <f t="shared" si="305"/>
        <v>85.93</v>
      </c>
      <c r="M1768" s="2">
        <f t="shared" si="306"/>
        <v>0.99341040462427754</v>
      </c>
      <c r="N1768">
        <f t="shared" si="307"/>
        <v>-0.45268621937138198</v>
      </c>
    </row>
    <row r="1769" spans="1:14" x14ac:dyDescent="0.3">
      <c r="A1769" s="1">
        <v>41257</v>
      </c>
      <c r="B1769">
        <v>87.25</v>
      </c>
      <c r="D1769">
        <f t="shared" si="297"/>
        <v>5</v>
      </c>
      <c r="E1769" s="1">
        <f t="shared" si="299"/>
        <v>41250</v>
      </c>
      <c r="F1769" s="1">
        <f t="shared" si="301"/>
        <v>41249</v>
      </c>
      <c r="G1769" s="1">
        <f t="shared" si="302"/>
        <v>41248</v>
      </c>
      <c r="H1769" s="1">
        <f t="shared" si="303"/>
        <v>41247</v>
      </c>
      <c r="I1769" s="2">
        <f t="shared" si="304"/>
        <v>85.93</v>
      </c>
      <c r="J1769">
        <f t="shared" si="298"/>
        <v>0</v>
      </c>
      <c r="K1769" s="2">
        <f t="shared" si="300"/>
        <v>86.5</v>
      </c>
      <c r="L1769" s="2">
        <f t="shared" si="305"/>
        <v>85.93</v>
      </c>
      <c r="M1769" s="2">
        <f t="shared" si="306"/>
        <v>0.99341040462427754</v>
      </c>
      <c r="N1769">
        <f t="shared" si="307"/>
        <v>0.86331471447028751</v>
      </c>
    </row>
    <row r="1770" spans="1:14" x14ac:dyDescent="0.3">
      <c r="A1770" s="1">
        <v>41260</v>
      </c>
      <c r="B1770">
        <v>87.67</v>
      </c>
      <c r="D1770">
        <f t="shared" si="297"/>
        <v>1</v>
      </c>
      <c r="E1770" s="1">
        <f t="shared" si="299"/>
        <v>41253</v>
      </c>
      <c r="F1770" s="1">
        <f t="shared" si="301"/>
        <v>41252</v>
      </c>
      <c r="G1770" s="1">
        <f t="shared" si="302"/>
        <v>41251</v>
      </c>
      <c r="H1770" s="1">
        <f t="shared" si="303"/>
        <v>41250</v>
      </c>
      <c r="I1770" s="2">
        <f t="shared" si="304"/>
        <v>86.1</v>
      </c>
      <c r="J1770">
        <f t="shared" si="298"/>
        <v>0</v>
      </c>
      <c r="K1770" s="2">
        <f t="shared" si="300"/>
        <v>0</v>
      </c>
      <c r="L1770" s="2">
        <f t="shared" si="305"/>
        <v>0</v>
      </c>
      <c r="M1770" s="2">
        <f t="shared" si="306"/>
        <v>1</v>
      </c>
      <c r="N1770">
        <f t="shared" si="307"/>
        <v>1.8070354166809106</v>
      </c>
    </row>
    <row r="1771" spans="1:14" x14ac:dyDescent="0.3">
      <c r="A1771" s="1">
        <v>41261</v>
      </c>
      <c r="B1771">
        <v>88.4</v>
      </c>
      <c r="D1771">
        <f t="shared" si="297"/>
        <v>2</v>
      </c>
      <c r="E1771" s="1">
        <f t="shared" si="299"/>
        <v>41254</v>
      </c>
      <c r="F1771" s="1">
        <f t="shared" si="301"/>
        <v>41253</v>
      </c>
      <c r="G1771" s="1">
        <f t="shared" si="302"/>
        <v>41252</v>
      </c>
      <c r="H1771" s="1">
        <f t="shared" si="303"/>
        <v>41251</v>
      </c>
      <c r="I1771" s="2">
        <f t="shared" si="304"/>
        <v>86.32</v>
      </c>
      <c r="J1771">
        <f t="shared" si="298"/>
        <v>0</v>
      </c>
      <c r="K1771" s="2">
        <f t="shared" si="300"/>
        <v>0</v>
      </c>
      <c r="L1771" s="2">
        <f t="shared" si="305"/>
        <v>0</v>
      </c>
      <c r="M1771" s="2">
        <f t="shared" si="306"/>
        <v>1</v>
      </c>
      <c r="N1771">
        <f t="shared" si="307"/>
        <v>2.3810648693718606</v>
      </c>
    </row>
    <row r="1772" spans="1:14" x14ac:dyDescent="0.3">
      <c r="A1772" s="1">
        <v>41262</v>
      </c>
      <c r="B1772">
        <v>89.98</v>
      </c>
      <c r="D1772">
        <f t="shared" si="297"/>
        <v>3</v>
      </c>
      <c r="E1772" s="1">
        <f t="shared" si="299"/>
        <v>41255</v>
      </c>
      <c r="F1772" s="1">
        <f t="shared" si="301"/>
        <v>41254</v>
      </c>
      <c r="G1772" s="1">
        <f t="shared" si="302"/>
        <v>41253</v>
      </c>
      <c r="H1772" s="1">
        <f t="shared" si="303"/>
        <v>41252</v>
      </c>
      <c r="I1772" s="2">
        <f t="shared" si="304"/>
        <v>87.31</v>
      </c>
      <c r="J1772">
        <f t="shared" si="298"/>
        <v>0</v>
      </c>
      <c r="K1772" s="2">
        <f t="shared" si="300"/>
        <v>0</v>
      </c>
      <c r="L1772" s="2">
        <f t="shared" si="305"/>
        <v>0</v>
      </c>
      <c r="M1772" s="2">
        <f t="shared" si="306"/>
        <v>1</v>
      </c>
      <c r="N1772">
        <f t="shared" si="307"/>
        <v>3.0122419590309879</v>
      </c>
    </row>
    <row r="1773" spans="1:14" x14ac:dyDescent="0.3">
      <c r="A1773" s="1">
        <v>41263</v>
      </c>
      <c r="B1773">
        <v>90.13</v>
      </c>
      <c r="D1773">
        <f t="shared" si="297"/>
        <v>4</v>
      </c>
      <c r="E1773" s="1">
        <f t="shared" si="299"/>
        <v>41256</v>
      </c>
      <c r="F1773" s="1">
        <f t="shared" si="301"/>
        <v>41255</v>
      </c>
      <c r="G1773" s="1">
        <f t="shared" si="302"/>
        <v>41254</v>
      </c>
      <c r="H1773" s="1">
        <f t="shared" si="303"/>
        <v>41253</v>
      </c>
      <c r="I1773" s="2">
        <f t="shared" si="304"/>
        <v>86.44</v>
      </c>
      <c r="J1773">
        <f t="shared" si="298"/>
        <v>0</v>
      </c>
      <c r="K1773" s="2">
        <f t="shared" si="300"/>
        <v>0</v>
      </c>
      <c r="L1773" s="2">
        <f t="shared" si="305"/>
        <v>0</v>
      </c>
      <c r="M1773" s="2">
        <f t="shared" si="306"/>
        <v>1</v>
      </c>
      <c r="N1773">
        <f t="shared" si="307"/>
        <v>4.1802540929633105</v>
      </c>
    </row>
    <row r="1774" spans="1:14" x14ac:dyDescent="0.3">
      <c r="A1774" s="1">
        <v>41264</v>
      </c>
      <c r="B1774">
        <v>88.66</v>
      </c>
      <c r="D1774">
        <f t="shared" si="297"/>
        <v>5</v>
      </c>
      <c r="E1774" s="1">
        <f t="shared" si="299"/>
        <v>41257</v>
      </c>
      <c r="F1774" s="1">
        <f t="shared" si="301"/>
        <v>41256</v>
      </c>
      <c r="G1774" s="1">
        <f t="shared" si="302"/>
        <v>41255</v>
      </c>
      <c r="H1774" s="1">
        <f t="shared" si="303"/>
        <v>41254</v>
      </c>
      <c r="I1774" s="2">
        <f t="shared" si="304"/>
        <v>87.25</v>
      </c>
      <c r="J1774">
        <f t="shared" si="298"/>
        <v>0</v>
      </c>
      <c r="K1774" s="2">
        <f t="shared" si="300"/>
        <v>0</v>
      </c>
      <c r="L1774" s="2">
        <f t="shared" si="305"/>
        <v>0</v>
      </c>
      <c r="M1774" s="2">
        <f t="shared" si="306"/>
        <v>1</v>
      </c>
      <c r="N1774">
        <f t="shared" si="307"/>
        <v>1.6031268234370823</v>
      </c>
    </row>
    <row r="1775" spans="1:14" x14ac:dyDescent="0.3">
      <c r="A1775" s="1">
        <v>41267</v>
      </c>
      <c r="B1775">
        <v>88.61</v>
      </c>
      <c r="D1775">
        <f t="shared" si="297"/>
        <v>1</v>
      </c>
      <c r="E1775" s="1">
        <f t="shared" si="299"/>
        <v>41260</v>
      </c>
      <c r="F1775" s="1">
        <f t="shared" si="301"/>
        <v>41259</v>
      </c>
      <c r="G1775" s="1">
        <f t="shared" si="302"/>
        <v>41258</v>
      </c>
      <c r="H1775" s="1">
        <f t="shared" si="303"/>
        <v>41257</v>
      </c>
      <c r="I1775" s="2">
        <f t="shared" si="304"/>
        <v>87.67</v>
      </c>
      <c r="J1775">
        <f t="shared" si="298"/>
        <v>0</v>
      </c>
      <c r="K1775" s="2">
        <f t="shared" si="300"/>
        <v>0</v>
      </c>
      <c r="L1775" s="2">
        <f t="shared" si="305"/>
        <v>0</v>
      </c>
      <c r="M1775" s="2">
        <f t="shared" si="306"/>
        <v>1</v>
      </c>
      <c r="N1775">
        <f t="shared" si="307"/>
        <v>1.0664952458716779</v>
      </c>
    </row>
    <row r="1776" spans="1:14" x14ac:dyDescent="0.3">
      <c r="A1776" s="1">
        <v>41269</v>
      </c>
      <c r="B1776">
        <v>90.98</v>
      </c>
      <c r="D1776">
        <f t="shared" si="297"/>
        <v>3</v>
      </c>
      <c r="E1776" s="1">
        <f t="shared" si="299"/>
        <v>41262</v>
      </c>
      <c r="F1776" s="1">
        <f t="shared" si="301"/>
        <v>41261</v>
      </c>
      <c r="G1776" s="1">
        <f t="shared" si="302"/>
        <v>41260</v>
      </c>
      <c r="H1776" s="1">
        <f t="shared" si="303"/>
        <v>41259</v>
      </c>
      <c r="I1776" s="2">
        <f t="shared" si="304"/>
        <v>89.98</v>
      </c>
      <c r="J1776">
        <f t="shared" si="298"/>
        <v>0</v>
      </c>
      <c r="K1776" s="2">
        <f t="shared" si="300"/>
        <v>0</v>
      </c>
      <c r="L1776" s="2">
        <f t="shared" si="305"/>
        <v>0</v>
      </c>
      <c r="M1776" s="2">
        <f t="shared" si="306"/>
        <v>1</v>
      </c>
      <c r="N1776">
        <f t="shared" si="307"/>
        <v>1.1052278728831739</v>
      </c>
    </row>
    <row r="1777" spans="1:14" x14ac:dyDescent="0.3">
      <c r="A1777" s="1">
        <v>41270</v>
      </c>
      <c r="B1777">
        <v>90.87</v>
      </c>
      <c r="D1777">
        <f t="shared" si="297"/>
        <v>4</v>
      </c>
      <c r="E1777" s="1">
        <f t="shared" si="299"/>
        <v>41263</v>
      </c>
      <c r="F1777" s="1">
        <f t="shared" si="301"/>
        <v>41262</v>
      </c>
      <c r="G1777" s="1">
        <f t="shared" si="302"/>
        <v>41261</v>
      </c>
      <c r="H1777" s="1">
        <f t="shared" si="303"/>
        <v>41260</v>
      </c>
      <c r="I1777" s="2">
        <f t="shared" si="304"/>
        <v>90.13</v>
      </c>
      <c r="J1777">
        <f t="shared" si="298"/>
        <v>0</v>
      </c>
      <c r="K1777" s="2">
        <f t="shared" si="300"/>
        <v>0</v>
      </c>
      <c r="L1777" s="2">
        <f t="shared" si="305"/>
        <v>0</v>
      </c>
      <c r="M1777" s="2">
        <f t="shared" si="306"/>
        <v>1</v>
      </c>
      <c r="N1777">
        <f t="shared" si="307"/>
        <v>0.81768411389372841</v>
      </c>
    </row>
    <row r="1778" spans="1:14" x14ac:dyDescent="0.3">
      <c r="A1778" s="1">
        <v>41271</v>
      </c>
      <c r="B1778">
        <v>90.8</v>
      </c>
      <c r="D1778">
        <f t="shared" si="297"/>
        <v>5</v>
      </c>
      <c r="E1778" s="1">
        <f t="shared" si="299"/>
        <v>41264</v>
      </c>
      <c r="F1778" s="1">
        <f t="shared" si="301"/>
        <v>41263</v>
      </c>
      <c r="G1778" s="1">
        <f t="shared" si="302"/>
        <v>41262</v>
      </c>
      <c r="H1778" s="1">
        <f t="shared" si="303"/>
        <v>41261</v>
      </c>
      <c r="I1778" s="2">
        <f t="shared" si="304"/>
        <v>88.66</v>
      </c>
      <c r="J1778">
        <f t="shared" si="298"/>
        <v>0</v>
      </c>
      <c r="K1778" s="2">
        <f t="shared" si="300"/>
        <v>0</v>
      </c>
      <c r="L1778" s="2">
        <f t="shared" si="305"/>
        <v>0</v>
      </c>
      <c r="M1778" s="2">
        <f t="shared" si="306"/>
        <v>1</v>
      </c>
      <c r="N1778">
        <f t="shared" si="307"/>
        <v>2.3850456290340141</v>
      </c>
    </row>
    <row r="1779" spans="1:14" x14ac:dyDescent="0.3">
      <c r="A1779" s="1">
        <v>41274</v>
      </c>
      <c r="B1779">
        <v>91.82</v>
      </c>
      <c r="D1779">
        <f t="shared" si="297"/>
        <v>1</v>
      </c>
      <c r="E1779" s="1">
        <f t="shared" si="299"/>
        <v>41267</v>
      </c>
      <c r="F1779" s="1">
        <f t="shared" si="301"/>
        <v>41266</v>
      </c>
      <c r="G1779" s="1">
        <f t="shared" si="302"/>
        <v>41265</v>
      </c>
      <c r="H1779" s="1">
        <f t="shared" si="303"/>
        <v>41264</v>
      </c>
      <c r="I1779" s="2">
        <f t="shared" si="304"/>
        <v>88.61</v>
      </c>
      <c r="J1779">
        <f t="shared" si="298"/>
        <v>0</v>
      </c>
      <c r="K1779" s="2">
        <f t="shared" si="300"/>
        <v>0</v>
      </c>
      <c r="L1779" s="2">
        <f t="shared" si="305"/>
        <v>0</v>
      </c>
      <c r="M1779" s="2">
        <f t="shared" si="306"/>
        <v>1</v>
      </c>
      <c r="N1779">
        <f t="shared" si="307"/>
        <v>3.5585420761864843</v>
      </c>
    </row>
    <row r="1780" spans="1:14" x14ac:dyDescent="0.3">
      <c r="A1780" s="1">
        <v>41276</v>
      </c>
      <c r="B1780">
        <v>93.12</v>
      </c>
      <c r="D1780">
        <f t="shared" si="297"/>
        <v>3</v>
      </c>
      <c r="E1780" s="1">
        <f t="shared" si="299"/>
        <v>41269</v>
      </c>
      <c r="F1780" s="1">
        <f t="shared" si="301"/>
        <v>41268</v>
      </c>
      <c r="G1780" s="1">
        <f t="shared" si="302"/>
        <v>41267</v>
      </c>
      <c r="H1780" s="1">
        <f t="shared" si="303"/>
        <v>41266</v>
      </c>
      <c r="I1780" s="2">
        <f t="shared" si="304"/>
        <v>90.98</v>
      </c>
      <c r="J1780">
        <f t="shared" si="298"/>
        <v>0</v>
      </c>
      <c r="K1780" s="2">
        <f t="shared" si="300"/>
        <v>0</v>
      </c>
      <c r="L1780" s="2">
        <f t="shared" si="305"/>
        <v>0</v>
      </c>
      <c r="M1780" s="2">
        <f t="shared" si="306"/>
        <v>1</v>
      </c>
      <c r="N1780">
        <f t="shared" si="307"/>
        <v>2.324928184126966</v>
      </c>
    </row>
    <row r="1781" spans="1:14" x14ac:dyDescent="0.3">
      <c r="A1781" s="1">
        <v>41277</v>
      </c>
      <c r="B1781">
        <v>92.92</v>
      </c>
      <c r="D1781">
        <f t="shared" si="297"/>
        <v>4</v>
      </c>
      <c r="E1781" s="1">
        <f t="shared" si="299"/>
        <v>41270</v>
      </c>
      <c r="F1781" s="1">
        <f t="shared" si="301"/>
        <v>41269</v>
      </c>
      <c r="G1781" s="1">
        <f t="shared" si="302"/>
        <v>41268</v>
      </c>
      <c r="H1781" s="1">
        <f t="shared" si="303"/>
        <v>41267</v>
      </c>
      <c r="I1781" s="2">
        <f t="shared" si="304"/>
        <v>90.87</v>
      </c>
      <c r="J1781">
        <f t="shared" si="298"/>
        <v>0</v>
      </c>
      <c r="K1781" s="2">
        <f t="shared" si="300"/>
        <v>0</v>
      </c>
      <c r="L1781" s="2">
        <f t="shared" si="305"/>
        <v>0</v>
      </c>
      <c r="M1781" s="2">
        <f t="shared" si="306"/>
        <v>1</v>
      </c>
      <c r="N1781">
        <f t="shared" si="307"/>
        <v>2.2308994194952656</v>
      </c>
    </row>
    <row r="1782" spans="1:14" x14ac:dyDescent="0.3">
      <c r="A1782" s="1">
        <v>41278</v>
      </c>
      <c r="B1782">
        <v>93.09</v>
      </c>
      <c r="D1782">
        <f t="shared" si="297"/>
        <v>5</v>
      </c>
      <c r="E1782" s="1">
        <f t="shared" si="299"/>
        <v>41271</v>
      </c>
      <c r="F1782" s="1">
        <f t="shared" si="301"/>
        <v>41270</v>
      </c>
      <c r="G1782" s="1">
        <f t="shared" si="302"/>
        <v>41269</v>
      </c>
      <c r="H1782" s="1">
        <f t="shared" si="303"/>
        <v>41268</v>
      </c>
      <c r="I1782" s="2">
        <f t="shared" si="304"/>
        <v>90.8</v>
      </c>
      <c r="J1782">
        <f t="shared" si="298"/>
        <v>0</v>
      </c>
      <c r="K1782" s="2">
        <f t="shared" si="300"/>
        <v>0</v>
      </c>
      <c r="L1782" s="2">
        <f t="shared" si="305"/>
        <v>0</v>
      </c>
      <c r="M1782" s="2">
        <f t="shared" si="306"/>
        <v>1</v>
      </c>
      <c r="N1782">
        <f t="shared" si="307"/>
        <v>2.4907481521150907</v>
      </c>
    </row>
    <row r="1783" spans="1:14" x14ac:dyDescent="0.3">
      <c r="A1783" s="1">
        <v>41281</v>
      </c>
      <c r="B1783">
        <v>93.19</v>
      </c>
      <c r="D1783">
        <f t="shared" si="297"/>
        <v>1</v>
      </c>
      <c r="E1783" s="1">
        <f t="shared" si="299"/>
        <v>41274</v>
      </c>
      <c r="F1783" s="1">
        <f t="shared" si="301"/>
        <v>41273</v>
      </c>
      <c r="G1783" s="1">
        <f t="shared" si="302"/>
        <v>41272</v>
      </c>
      <c r="H1783" s="1">
        <f t="shared" si="303"/>
        <v>41271</v>
      </c>
      <c r="I1783" s="2">
        <f t="shared" si="304"/>
        <v>91.82</v>
      </c>
      <c r="J1783">
        <f t="shared" si="298"/>
        <v>0</v>
      </c>
      <c r="K1783" s="2">
        <f t="shared" si="300"/>
        <v>0</v>
      </c>
      <c r="L1783" s="2">
        <f t="shared" si="305"/>
        <v>0</v>
      </c>
      <c r="M1783" s="2">
        <f t="shared" si="306"/>
        <v>1</v>
      </c>
      <c r="N1783">
        <f t="shared" si="307"/>
        <v>1.4810280976488117</v>
      </c>
    </row>
    <row r="1784" spans="1:14" x14ac:dyDescent="0.3">
      <c r="A1784" s="1">
        <v>41282</v>
      </c>
      <c r="B1784">
        <v>93.15</v>
      </c>
      <c r="D1784">
        <f t="shared" si="297"/>
        <v>2</v>
      </c>
      <c r="E1784" s="1">
        <f t="shared" si="299"/>
        <v>41275</v>
      </c>
      <c r="F1784" s="1">
        <f t="shared" si="301"/>
        <v>41274</v>
      </c>
      <c r="G1784" s="1">
        <f t="shared" si="302"/>
        <v>41273</v>
      </c>
      <c r="H1784" s="1">
        <f t="shared" si="303"/>
        <v>41272</v>
      </c>
      <c r="I1784" s="2">
        <f t="shared" si="304"/>
        <v>91.82</v>
      </c>
      <c r="J1784">
        <f t="shared" si="298"/>
        <v>0</v>
      </c>
      <c r="K1784" s="2">
        <f t="shared" si="300"/>
        <v>0</v>
      </c>
      <c r="L1784" s="2">
        <f t="shared" si="305"/>
        <v>0</v>
      </c>
      <c r="M1784" s="2">
        <f t="shared" si="306"/>
        <v>1</v>
      </c>
      <c r="N1784">
        <f t="shared" si="307"/>
        <v>1.4380958226521718</v>
      </c>
    </row>
    <row r="1785" spans="1:14" x14ac:dyDescent="0.3">
      <c r="A1785" s="1">
        <v>41283</v>
      </c>
      <c r="B1785">
        <v>93.1</v>
      </c>
      <c r="C1785">
        <v>93.56</v>
      </c>
      <c r="D1785">
        <f t="shared" si="297"/>
        <v>3</v>
      </c>
      <c r="E1785" s="1">
        <f t="shared" si="299"/>
        <v>41276</v>
      </c>
      <c r="F1785" s="1">
        <f t="shared" si="301"/>
        <v>41275</v>
      </c>
      <c r="G1785" s="1">
        <f t="shared" si="302"/>
        <v>41274</v>
      </c>
      <c r="H1785" s="1">
        <f t="shared" si="303"/>
        <v>41273</v>
      </c>
      <c r="I1785" s="2">
        <f t="shared" si="304"/>
        <v>93.12</v>
      </c>
      <c r="J1785">
        <f t="shared" si="298"/>
        <v>0</v>
      </c>
      <c r="K1785" s="2">
        <f t="shared" si="300"/>
        <v>0</v>
      </c>
      <c r="L1785" s="2">
        <f t="shared" si="305"/>
        <v>0</v>
      </c>
      <c r="M1785" s="2">
        <f t="shared" si="306"/>
        <v>1</v>
      </c>
      <c r="N1785">
        <f t="shared" si="307"/>
        <v>-2.1479970010641662E-2</v>
      </c>
    </row>
    <row r="1786" spans="1:14" x14ac:dyDescent="0.3">
      <c r="A1786" s="1">
        <v>41284</v>
      </c>
      <c r="B1786">
        <v>94.27</v>
      </c>
      <c r="D1786">
        <f t="shared" si="297"/>
        <v>4</v>
      </c>
      <c r="E1786" s="1">
        <f t="shared" si="299"/>
        <v>41277</v>
      </c>
      <c r="F1786" s="1">
        <f t="shared" si="301"/>
        <v>41276</v>
      </c>
      <c r="G1786" s="1">
        <f t="shared" si="302"/>
        <v>41275</v>
      </c>
      <c r="H1786" s="1">
        <f t="shared" si="303"/>
        <v>41274</v>
      </c>
      <c r="I1786" s="2">
        <f t="shared" si="304"/>
        <v>92.92</v>
      </c>
      <c r="J1786">
        <f t="shared" si="298"/>
        <v>93.56</v>
      </c>
      <c r="K1786" s="2">
        <f t="shared" si="300"/>
        <v>93.56</v>
      </c>
      <c r="L1786" s="2">
        <f t="shared" si="305"/>
        <v>93.1</v>
      </c>
      <c r="M1786" s="2">
        <f t="shared" si="306"/>
        <v>0.99508336896109439</v>
      </c>
      <c r="N1786">
        <f t="shared" si="307"/>
        <v>0.94953400728935611</v>
      </c>
    </row>
    <row r="1787" spans="1:14" x14ac:dyDescent="0.3">
      <c r="A1787" s="1">
        <v>41285</v>
      </c>
      <c r="B1787">
        <v>93.99</v>
      </c>
      <c r="D1787">
        <f t="shared" si="297"/>
        <v>5</v>
      </c>
      <c r="E1787" s="1">
        <f t="shared" si="299"/>
        <v>41278</v>
      </c>
      <c r="F1787" s="1">
        <f t="shared" si="301"/>
        <v>41277</v>
      </c>
      <c r="G1787" s="1">
        <f t="shared" si="302"/>
        <v>41276</v>
      </c>
      <c r="H1787" s="1">
        <f t="shared" si="303"/>
        <v>41275</v>
      </c>
      <c r="I1787" s="2">
        <f t="shared" si="304"/>
        <v>93.09</v>
      </c>
      <c r="J1787">
        <f t="shared" si="298"/>
        <v>0</v>
      </c>
      <c r="K1787" s="2">
        <f t="shared" si="300"/>
        <v>93.56</v>
      </c>
      <c r="L1787" s="2">
        <f t="shared" si="305"/>
        <v>93.1</v>
      </c>
      <c r="M1787" s="2">
        <f t="shared" si="306"/>
        <v>0.99508336896109439</v>
      </c>
      <c r="N1787">
        <f t="shared" si="307"/>
        <v>0.46928690708544468</v>
      </c>
    </row>
    <row r="1788" spans="1:14" x14ac:dyDescent="0.3">
      <c r="A1788" s="1">
        <v>41288</v>
      </c>
      <c r="B1788">
        <v>94.59</v>
      </c>
      <c r="D1788">
        <f t="shared" si="297"/>
        <v>1</v>
      </c>
      <c r="E1788" s="1">
        <f t="shared" si="299"/>
        <v>41281</v>
      </c>
      <c r="F1788" s="1">
        <f t="shared" si="301"/>
        <v>41280</v>
      </c>
      <c r="G1788" s="1">
        <f t="shared" si="302"/>
        <v>41279</v>
      </c>
      <c r="H1788" s="1">
        <f t="shared" si="303"/>
        <v>41278</v>
      </c>
      <c r="I1788" s="2">
        <f t="shared" si="304"/>
        <v>93.19</v>
      </c>
      <c r="J1788">
        <f t="shared" si="298"/>
        <v>0</v>
      </c>
      <c r="K1788" s="2">
        <f t="shared" si="300"/>
        <v>93.56</v>
      </c>
      <c r="L1788" s="2">
        <f t="shared" si="305"/>
        <v>93.1</v>
      </c>
      <c r="M1788" s="2">
        <f t="shared" si="306"/>
        <v>0.99508336896109439</v>
      </c>
      <c r="N1788">
        <f t="shared" si="307"/>
        <v>0.99825849945580325</v>
      </c>
    </row>
    <row r="1789" spans="1:14" x14ac:dyDescent="0.3">
      <c r="A1789" s="1">
        <v>41289</v>
      </c>
      <c r="B1789">
        <v>93.72</v>
      </c>
      <c r="D1789">
        <f t="shared" si="297"/>
        <v>2</v>
      </c>
      <c r="E1789" s="1">
        <f t="shared" si="299"/>
        <v>41282</v>
      </c>
      <c r="F1789" s="1">
        <f t="shared" si="301"/>
        <v>41281</v>
      </c>
      <c r="G1789" s="1">
        <f t="shared" si="302"/>
        <v>41280</v>
      </c>
      <c r="H1789" s="1">
        <f t="shared" si="303"/>
        <v>41279</v>
      </c>
      <c r="I1789" s="2">
        <f t="shared" si="304"/>
        <v>93.15</v>
      </c>
      <c r="J1789">
        <f t="shared" si="298"/>
        <v>0</v>
      </c>
      <c r="K1789" s="2">
        <f t="shared" si="300"/>
        <v>93.56</v>
      </c>
      <c r="L1789" s="2">
        <f t="shared" si="305"/>
        <v>93.1</v>
      </c>
      <c r="M1789" s="2">
        <f t="shared" si="306"/>
        <v>0.99508336896109439</v>
      </c>
      <c r="N1789">
        <f t="shared" si="307"/>
        <v>0.11717591590403699</v>
      </c>
    </row>
    <row r="1790" spans="1:14" x14ac:dyDescent="0.3">
      <c r="A1790" s="1">
        <v>41290</v>
      </c>
      <c r="B1790">
        <v>94.68</v>
      </c>
      <c r="D1790">
        <f t="shared" si="297"/>
        <v>3</v>
      </c>
      <c r="E1790" s="1">
        <f t="shared" si="299"/>
        <v>41283</v>
      </c>
      <c r="F1790" s="1">
        <f t="shared" si="301"/>
        <v>41282</v>
      </c>
      <c r="G1790" s="1">
        <f t="shared" si="302"/>
        <v>41281</v>
      </c>
      <c r="H1790" s="1">
        <f t="shared" si="303"/>
        <v>41280</v>
      </c>
      <c r="I1790" s="2">
        <f t="shared" si="304"/>
        <v>93.1</v>
      </c>
      <c r="J1790">
        <f t="shared" si="298"/>
        <v>0</v>
      </c>
      <c r="K1790" s="2">
        <f t="shared" si="300"/>
        <v>93.56</v>
      </c>
      <c r="L1790" s="2">
        <f t="shared" si="305"/>
        <v>93.1</v>
      </c>
      <c r="M1790" s="2">
        <f t="shared" si="306"/>
        <v>0.99508336896109439</v>
      </c>
      <c r="N1790">
        <f t="shared" si="307"/>
        <v>1.1899842929804973</v>
      </c>
    </row>
    <row r="1791" spans="1:14" x14ac:dyDescent="0.3">
      <c r="A1791" s="1">
        <v>41291</v>
      </c>
      <c r="B1791">
        <v>95.94</v>
      </c>
      <c r="D1791">
        <f t="shared" si="297"/>
        <v>4</v>
      </c>
      <c r="E1791" s="1">
        <f t="shared" si="299"/>
        <v>41284</v>
      </c>
      <c r="F1791" s="1">
        <f t="shared" si="301"/>
        <v>41283</v>
      </c>
      <c r="G1791" s="1">
        <f t="shared" si="302"/>
        <v>41282</v>
      </c>
      <c r="H1791" s="1">
        <f t="shared" si="303"/>
        <v>41281</v>
      </c>
      <c r="I1791" s="2">
        <f t="shared" si="304"/>
        <v>94.27</v>
      </c>
      <c r="J1791">
        <f t="shared" si="298"/>
        <v>0</v>
      </c>
      <c r="K1791" s="2">
        <f t="shared" si="300"/>
        <v>0</v>
      </c>
      <c r="L1791" s="2">
        <f t="shared" si="305"/>
        <v>0</v>
      </c>
      <c r="M1791" s="2">
        <f t="shared" si="306"/>
        <v>1</v>
      </c>
      <c r="N1791">
        <f t="shared" si="307"/>
        <v>1.7559990665859009</v>
      </c>
    </row>
    <row r="1792" spans="1:14" x14ac:dyDescent="0.3">
      <c r="A1792" s="1">
        <v>41292</v>
      </c>
      <c r="B1792">
        <v>96.04</v>
      </c>
      <c r="D1792">
        <f t="shared" si="297"/>
        <v>5</v>
      </c>
      <c r="E1792" s="1">
        <f t="shared" si="299"/>
        <v>41285</v>
      </c>
      <c r="F1792" s="1">
        <f t="shared" si="301"/>
        <v>41284</v>
      </c>
      <c r="G1792" s="1">
        <f t="shared" si="302"/>
        <v>41283</v>
      </c>
      <c r="H1792" s="1">
        <f t="shared" si="303"/>
        <v>41282</v>
      </c>
      <c r="I1792" s="2">
        <f t="shared" si="304"/>
        <v>93.99</v>
      </c>
      <c r="J1792">
        <f t="shared" si="298"/>
        <v>0</v>
      </c>
      <c r="K1792" s="2">
        <f t="shared" si="300"/>
        <v>0</v>
      </c>
      <c r="L1792" s="2">
        <f t="shared" si="305"/>
        <v>0</v>
      </c>
      <c r="M1792" s="2">
        <f t="shared" si="306"/>
        <v>1</v>
      </c>
      <c r="N1792">
        <f t="shared" si="307"/>
        <v>2.1576377720842554</v>
      </c>
    </row>
    <row r="1793" spans="1:14" x14ac:dyDescent="0.3">
      <c r="A1793" s="1">
        <v>41296</v>
      </c>
      <c r="B1793">
        <v>96.68</v>
      </c>
      <c r="D1793">
        <f t="shared" si="297"/>
        <v>2</v>
      </c>
      <c r="E1793" s="1">
        <f t="shared" si="299"/>
        <v>41289</v>
      </c>
      <c r="F1793" s="1">
        <f t="shared" si="301"/>
        <v>41288</v>
      </c>
      <c r="G1793" s="1">
        <f t="shared" si="302"/>
        <v>41287</v>
      </c>
      <c r="H1793" s="1">
        <f t="shared" si="303"/>
        <v>41286</v>
      </c>
      <c r="I1793" s="2">
        <f t="shared" si="304"/>
        <v>93.72</v>
      </c>
      <c r="J1793">
        <f t="shared" si="298"/>
        <v>0</v>
      </c>
      <c r="K1793" s="2">
        <f t="shared" si="300"/>
        <v>0</v>
      </c>
      <c r="L1793" s="2">
        <f t="shared" si="305"/>
        <v>0</v>
      </c>
      <c r="M1793" s="2">
        <f t="shared" si="306"/>
        <v>1</v>
      </c>
      <c r="N1793">
        <f t="shared" si="307"/>
        <v>3.1094942195687465</v>
      </c>
    </row>
    <row r="1794" spans="1:14" x14ac:dyDescent="0.3">
      <c r="A1794" s="1">
        <v>41297</v>
      </c>
      <c r="B1794">
        <v>95.23</v>
      </c>
      <c r="D1794">
        <f t="shared" ref="D1794:D1857" si="308">WEEKDAY(A1794,2)</f>
        <v>3</v>
      </c>
      <c r="E1794" s="1">
        <f t="shared" si="299"/>
        <v>41290</v>
      </c>
      <c r="F1794" s="1">
        <f t="shared" si="301"/>
        <v>41289</v>
      </c>
      <c r="G1794" s="1">
        <f t="shared" si="302"/>
        <v>41288</v>
      </c>
      <c r="H1794" s="1">
        <f t="shared" si="303"/>
        <v>41287</v>
      </c>
      <c r="I1794" s="2">
        <f t="shared" si="304"/>
        <v>94.68</v>
      </c>
      <c r="J1794">
        <f t="shared" si="298"/>
        <v>0</v>
      </c>
      <c r="K1794" s="2">
        <f t="shared" si="300"/>
        <v>0</v>
      </c>
      <c r="L1794" s="2">
        <f t="shared" si="305"/>
        <v>0</v>
      </c>
      <c r="M1794" s="2">
        <f t="shared" si="306"/>
        <v>1</v>
      </c>
      <c r="N1794">
        <f t="shared" si="307"/>
        <v>0.57922335601714936</v>
      </c>
    </row>
    <row r="1795" spans="1:14" x14ac:dyDescent="0.3">
      <c r="A1795" s="1">
        <v>41298</v>
      </c>
      <c r="B1795">
        <v>95.95</v>
      </c>
      <c r="D1795">
        <f t="shared" si="308"/>
        <v>4</v>
      </c>
      <c r="E1795" s="1">
        <f t="shared" si="299"/>
        <v>41291</v>
      </c>
      <c r="F1795" s="1">
        <f t="shared" si="301"/>
        <v>41290</v>
      </c>
      <c r="G1795" s="1">
        <f t="shared" si="302"/>
        <v>41289</v>
      </c>
      <c r="H1795" s="1">
        <f t="shared" si="303"/>
        <v>41288</v>
      </c>
      <c r="I1795" s="2">
        <f t="shared" si="304"/>
        <v>95.94</v>
      </c>
      <c r="J1795">
        <f t="shared" ref="J1795:J1858" si="309">C1794</f>
        <v>0</v>
      </c>
      <c r="K1795" s="2">
        <f t="shared" si="300"/>
        <v>0</v>
      </c>
      <c r="L1795" s="2">
        <f t="shared" si="305"/>
        <v>0</v>
      </c>
      <c r="M1795" s="2">
        <f t="shared" si="306"/>
        <v>1</v>
      </c>
      <c r="N1795">
        <f t="shared" si="307"/>
        <v>1.0422637979111797E-2</v>
      </c>
    </row>
    <row r="1796" spans="1:14" x14ac:dyDescent="0.3">
      <c r="A1796" s="1">
        <v>41299</v>
      </c>
      <c r="B1796">
        <v>95.88</v>
      </c>
      <c r="D1796">
        <f t="shared" si="308"/>
        <v>5</v>
      </c>
      <c r="E1796" s="1">
        <f t="shared" si="299"/>
        <v>41292</v>
      </c>
      <c r="F1796" s="1">
        <f t="shared" si="301"/>
        <v>41291</v>
      </c>
      <c r="G1796" s="1">
        <f t="shared" si="302"/>
        <v>41290</v>
      </c>
      <c r="H1796" s="1">
        <f t="shared" si="303"/>
        <v>41289</v>
      </c>
      <c r="I1796" s="2">
        <f t="shared" si="304"/>
        <v>96.04</v>
      </c>
      <c r="J1796">
        <f t="shared" si="309"/>
        <v>0</v>
      </c>
      <c r="K1796" s="2">
        <f t="shared" si="300"/>
        <v>0</v>
      </c>
      <c r="L1796" s="2">
        <f t="shared" si="305"/>
        <v>0</v>
      </c>
      <c r="M1796" s="2">
        <f t="shared" si="306"/>
        <v>1</v>
      </c>
      <c r="N1796">
        <f t="shared" si="307"/>
        <v>-0.16673617868690296</v>
      </c>
    </row>
    <row r="1797" spans="1:14" x14ac:dyDescent="0.3">
      <c r="A1797" s="1">
        <v>41302</v>
      </c>
      <c r="B1797">
        <v>96.44</v>
      </c>
      <c r="D1797">
        <f t="shared" si="308"/>
        <v>1</v>
      </c>
      <c r="E1797" s="1">
        <f t="shared" si="299"/>
        <v>41295</v>
      </c>
      <c r="F1797" s="1">
        <f t="shared" si="301"/>
        <v>41294</v>
      </c>
      <c r="G1797" s="1">
        <f t="shared" si="302"/>
        <v>41293</v>
      </c>
      <c r="H1797" s="1">
        <f t="shared" si="303"/>
        <v>41292</v>
      </c>
      <c r="I1797" s="2">
        <f t="shared" si="304"/>
        <v>96.04</v>
      </c>
      <c r="J1797">
        <f t="shared" si="309"/>
        <v>0</v>
      </c>
      <c r="K1797" s="2">
        <f t="shared" si="300"/>
        <v>0</v>
      </c>
      <c r="L1797" s="2">
        <f t="shared" si="305"/>
        <v>0</v>
      </c>
      <c r="M1797" s="2">
        <f t="shared" si="306"/>
        <v>1</v>
      </c>
      <c r="N1797">
        <f t="shared" si="307"/>
        <v>0.41562819599177481</v>
      </c>
    </row>
    <row r="1798" spans="1:14" x14ac:dyDescent="0.3">
      <c r="A1798" s="1">
        <v>41303</v>
      </c>
      <c r="B1798">
        <v>97.57</v>
      </c>
      <c r="D1798">
        <f t="shared" si="308"/>
        <v>2</v>
      </c>
      <c r="E1798" s="1">
        <f t="shared" si="299"/>
        <v>41296</v>
      </c>
      <c r="F1798" s="1">
        <f t="shared" si="301"/>
        <v>41295</v>
      </c>
      <c r="G1798" s="1">
        <f t="shared" si="302"/>
        <v>41294</v>
      </c>
      <c r="H1798" s="1">
        <f t="shared" si="303"/>
        <v>41293</v>
      </c>
      <c r="I1798" s="2">
        <f t="shared" si="304"/>
        <v>96.68</v>
      </c>
      <c r="J1798">
        <f t="shared" si="309"/>
        <v>0</v>
      </c>
      <c r="K1798" s="2">
        <f t="shared" si="300"/>
        <v>0</v>
      </c>
      <c r="L1798" s="2">
        <f t="shared" si="305"/>
        <v>0</v>
      </c>
      <c r="M1798" s="2">
        <f t="shared" si="306"/>
        <v>1</v>
      </c>
      <c r="N1798">
        <f t="shared" si="307"/>
        <v>0.91635132845763134</v>
      </c>
    </row>
    <row r="1799" spans="1:14" x14ac:dyDescent="0.3">
      <c r="A1799" s="1">
        <v>41304</v>
      </c>
      <c r="B1799">
        <v>97.94</v>
      </c>
      <c r="D1799">
        <f t="shared" si="308"/>
        <v>3</v>
      </c>
      <c r="E1799" s="1">
        <f t="shared" ref="E1799:E1862" si="310">A1799-7</f>
        <v>41297</v>
      </c>
      <c r="F1799" s="1">
        <f t="shared" si="301"/>
        <v>41296</v>
      </c>
      <c r="G1799" s="1">
        <f t="shared" si="302"/>
        <v>41295</v>
      </c>
      <c r="H1799" s="1">
        <f t="shared" si="303"/>
        <v>41294</v>
      </c>
      <c r="I1799" s="2">
        <f t="shared" si="304"/>
        <v>95.23</v>
      </c>
      <c r="J1799">
        <f t="shared" si="309"/>
        <v>0</v>
      </c>
      <c r="K1799" s="2">
        <f t="shared" ref="K1799:K1862" si="311">SUMIFS($J$2:$J$3507,$A$2:$A$3507,"&gt;"&amp;E1799,$A$2:$A$3507,"&lt;="&amp;A1799)</f>
        <v>0</v>
      </c>
      <c r="L1799" s="2">
        <f t="shared" si="305"/>
        <v>0</v>
      </c>
      <c r="M1799" s="2">
        <f t="shared" si="306"/>
        <v>1</v>
      </c>
      <c r="N1799">
        <f t="shared" si="307"/>
        <v>2.8060028068216645</v>
      </c>
    </row>
    <row r="1800" spans="1:14" x14ac:dyDescent="0.3">
      <c r="A1800" s="1">
        <v>41305</v>
      </c>
      <c r="B1800">
        <v>97.49</v>
      </c>
      <c r="D1800">
        <f t="shared" si="308"/>
        <v>4</v>
      </c>
      <c r="E1800" s="1">
        <f t="shared" si="310"/>
        <v>41298</v>
      </c>
      <c r="F1800" s="1">
        <f t="shared" ref="F1800:F1863" si="312">E1800-1</f>
        <v>41297</v>
      </c>
      <c r="G1800" s="1">
        <f t="shared" ref="G1800:G1863" si="313">E1800-2</f>
        <v>41296</v>
      </c>
      <c r="H1800" s="1">
        <f t="shared" ref="H1800:H1863" si="314">E1800-3</f>
        <v>41295</v>
      </c>
      <c r="I1800" s="2">
        <f t="shared" ref="I1800:I1863" si="315">IF(SUMIFS($B$2:$B$3507,$A$2:$A$3507,"="&amp;E1800)=0,IF(SUMIFS($B$2:$B$3507,$A$2:$A$3507,"="&amp;F1800)=0,IF(SUMIFS($B$2:$B$3507,$A$2:$A$3507,"="&amp;G1800)=0,SUMIFS($B$2:$B$3507,$A$2:$A$3507,"="&amp;H1800),SUMIFS($B$2:$B$3507,$A$2:$A$3507,"="&amp;G1800)),SUMIFS($B$2:$B$3507,$A$2:$A$3507,"="&amp;F1800)),SUMIFS($B$2:$B$3507,$A$2:$A$3507,"="&amp;E1800))</f>
        <v>95.95</v>
      </c>
      <c r="J1800">
        <f t="shared" si="309"/>
        <v>0</v>
      </c>
      <c r="K1800" s="2">
        <f t="shared" si="311"/>
        <v>0</v>
      </c>
      <c r="L1800" s="2">
        <f t="shared" ref="L1800:L1863" si="316">IF(K1800&lt;&gt;0,LOOKUP(K1800,C1794:C1800,B1794:B1800),0)</f>
        <v>0</v>
      </c>
      <c r="M1800" s="2">
        <f t="shared" si="306"/>
        <v>1</v>
      </c>
      <c r="N1800">
        <f t="shared" si="307"/>
        <v>1.5922586187471117</v>
      </c>
    </row>
    <row r="1801" spans="1:14" x14ac:dyDescent="0.3">
      <c r="A1801" s="1">
        <v>41306</v>
      </c>
      <c r="B1801">
        <v>97.77</v>
      </c>
      <c r="D1801">
        <f t="shared" si="308"/>
        <v>5</v>
      </c>
      <c r="E1801" s="1">
        <f t="shared" si="310"/>
        <v>41299</v>
      </c>
      <c r="F1801" s="1">
        <f t="shared" si="312"/>
        <v>41298</v>
      </c>
      <c r="G1801" s="1">
        <f t="shared" si="313"/>
        <v>41297</v>
      </c>
      <c r="H1801" s="1">
        <f t="shared" si="314"/>
        <v>41296</v>
      </c>
      <c r="I1801" s="2">
        <f t="shared" si="315"/>
        <v>95.88</v>
      </c>
      <c r="J1801">
        <f t="shared" si="309"/>
        <v>0</v>
      </c>
      <c r="K1801" s="2">
        <f t="shared" si="311"/>
        <v>0</v>
      </c>
      <c r="L1801" s="2">
        <f t="shared" si="316"/>
        <v>0</v>
      </c>
      <c r="M1801" s="2">
        <f t="shared" ref="M1801:M1864" si="317">IF(K1801&lt;&gt;0,L1801/K1801,1)</f>
        <v>1</v>
      </c>
      <c r="N1801">
        <f t="shared" ref="N1801:N1864" si="318">LN(B1801*M1801/I1801)*100</f>
        <v>1.9520371951396176</v>
      </c>
    </row>
    <row r="1802" spans="1:14" x14ac:dyDescent="0.3">
      <c r="A1802" s="1">
        <v>41309</v>
      </c>
      <c r="B1802">
        <v>96.17</v>
      </c>
      <c r="D1802">
        <f t="shared" si="308"/>
        <v>1</v>
      </c>
      <c r="E1802" s="1">
        <f t="shared" si="310"/>
        <v>41302</v>
      </c>
      <c r="F1802" s="1">
        <f t="shared" si="312"/>
        <v>41301</v>
      </c>
      <c r="G1802" s="1">
        <f t="shared" si="313"/>
        <v>41300</v>
      </c>
      <c r="H1802" s="1">
        <f t="shared" si="314"/>
        <v>41299</v>
      </c>
      <c r="I1802" s="2">
        <f t="shared" si="315"/>
        <v>96.44</v>
      </c>
      <c r="J1802">
        <f t="shared" si="309"/>
        <v>0</v>
      </c>
      <c r="K1802" s="2">
        <f t="shared" si="311"/>
        <v>0</v>
      </c>
      <c r="L1802" s="2">
        <f t="shared" si="316"/>
        <v>0</v>
      </c>
      <c r="M1802" s="2">
        <f t="shared" si="317"/>
        <v>1</v>
      </c>
      <c r="N1802">
        <f t="shared" si="318"/>
        <v>-0.28035945885798202</v>
      </c>
    </row>
    <row r="1803" spans="1:14" x14ac:dyDescent="0.3">
      <c r="A1803" s="1">
        <v>41310</v>
      </c>
      <c r="B1803">
        <v>96.64</v>
      </c>
      <c r="D1803">
        <f t="shared" si="308"/>
        <v>2</v>
      </c>
      <c r="E1803" s="1">
        <f t="shared" si="310"/>
        <v>41303</v>
      </c>
      <c r="F1803" s="1">
        <f t="shared" si="312"/>
        <v>41302</v>
      </c>
      <c r="G1803" s="1">
        <f t="shared" si="313"/>
        <v>41301</v>
      </c>
      <c r="H1803" s="1">
        <f t="shared" si="314"/>
        <v>41300</v>
      </c>
      <c r="I1803" s="2">
        <f t="shared" si="315"/>
        <v>97.57</v>
      </c>
      <c r="J1803">
        <f t="shared" si="309"/>
        <v>0</v>
      </c>
      <c r="K1803" s="2">
        <f t="shared" si="311"/>
        <v>0</v>
      </c>
      <c r="L1803" s="2">
        <f t="shared" si="316"/>
        <v>0</v>
      </c>
      <c r="M1803" s="2">
        <f t="shared" si="317"/>
        <v>1</v>
      </c>
      <c r="N1803">
        <f t="shared" si="318"/>
        <v>-0.95773349333537416</v>
      </c>
    </row>
    <row r="1804" spans="1:14" x14ac:dyDescent="0.3">
      <c r="A1804" s="1">
        <v>41311</v>
      </c>
      <c r="B1804">
        <v>96.62</v>
      </c>
      <c r="D1804">
        <f t="shared" si="308"/>
        <v>3</v>
      </c>
      <c r="E1804" s="1">
        <f t="shared" si="310"/>
        <v>41304</v>
      </c>
      <c r="F1804" s="1">
        <f t="shared" si="312"/>
        <v>41303</v>
      </c>
      <c r="G1804" s="1">
        <f t="shared" si="313"/>
        <v>41302</v>
      </c>
      <c r="H1804" s="1">
        <f t="shared" si="314"/>
        <v>41301</v>
      </c>
      <c r="I1804" s="2">
        <f t="shared" si="315"/>
        <v>97.94</v>
      </c>
      <c r="J1804">
        <f t="shared" si="309"/>
        <v>0</v>
      </c>
      <c r="K1804" s="2">
        <f t="shared" si="311"/>
        <v>0</v>
      </c>
      <c r="L1804" s="2">
        <f t="shared" si="316"/>
        <v>0</v>
      </c>
      <c r="M1804" s="2">
        <f t="shared" si="317"/>
        <v>1</v>
      </c>
      <c r="N1804">
        <f t="shared" si="318"/>
        <v>-1.3569287147910611</v>
      </c>
    </row>
    <row r="1805" spans="1:14" x14ac:dyDescent="0.3">
      <c r="A1805" s="1">
        <v>41312</v>
      </c>
      <c r="B1805">
        <v>95.83</v>
      </c>
      <c r="D1805">
        <f t="shared" si="308"/>
        <v>4</v>
      </c>
      <c r="E1805" s="1">
        <f t="shared" si="310"/>
        <v>41305</v>
      </c>
      <c r="F1805" s="1">
        <f t="shared" si="312"/>
        <v>41304</v>
      </c>
      <c r="G1805" s="1">
        <f t="shared" si="313"/>
        <v>41303</v>
      </c>
      <c r="H1805" s="1">
        <f t="shared" si="314"/>
        <v>41302</v>
      </c>
      <c r="I1805" s="2">
        <f t="shared" si="315"/>
        <v>97.49</v>
      </c>
      <c r="J1805">
        <f t="shared" si="309"/>
        <v>0</v>
      </c>
      <c r="K1805" s="2">
        <f t="shared" si="311"/>
        <v>0</v>
      </c>
      <c r="L1805" s="2">
        <f t="shared" si="316"/>
        <v>0</v>
      </c>
      <c r="M1805" s="2">
        <f t="shared" si="317"/>
        <v>1</v>
      </c>
      <c r="N1805">
        <f t="shared" si="318"/>
        <v>-1.7174020285509284</v>
      </c>
    </row>
    <row r="1806" spans="1:14" x14ac:dyDescent="0.3">
      <c r="A1806" s="1">
        <v>41313</v>
      </c>
      <c r="B1806">
        <v>95.72</v>
      </c>
      <c r="C1806">
        <v>96.27</v>
      </c>
      <c r="D1806">
        <f t="shared" si="308"/>
        <v>5</v>
      </c>
      <c r="E1806" s="1">
        <f t="shared" si="310"/>
        <v>41306</v>
      </c>
      <c r="F1806" s="1">
        <f t="shared" si="312"/>
        <v>41305</v>
      </c>
      <c r="G1806" s="1">
        <f t="shared" si="313"/>
        <v>41304</v>
      </c>
      <c r="H1806" s="1">
        <f t="shared" si="314"/>
        <v>41303</v>
      </c>
      <c r="I1806" s="2">
        <f t="shared" si="315"/>
        <v>97.77</v>
      </c>
      <c r="J1806">
        <f t="shared" si="309"/>
        <v>0</v>
      </c>
      <c r="K1806" s="2">
        <f t="shared" si="311"/>
        <v>0</v>
      </c>
      <c r="L1806" s="2">
        <f t="shared" si="316"/>
        <v>0</v>
      </c>
      <c r="M1806" s="2">
        <f t="shared" si="317"/>
        <v>1</v>
      </c>
      <c r="N1806">
        <f t="shared" si="318"/>
        <v>-2.1190518477407236</v>
      </c>
    </row>
    <row r="1807" spans="1:14" x14ac:dyDescent="0.3">
      <c r="A1807" s="1">
        <v>41316</v>
      </c>
      <c r="B1807">
        <v>97.58</v>
      </c>
      <c r="D1807">
        <f t="shared" si="308"/>
        <v>1</v>
      </c>
      <c r="E1807" s="1">
        <f t="shared" si="310"/>
        <v>41309</v>
      </c>
      <c r="F1807" s="1">
        <f t="shared" si="312"/>
        <v>41308</v>
      </c>
      <c r="G1807" s="1">
        <f t="shared" si="313"/>
        <v>41307</v>
      </c>
      <c r="H1807" s="1">
        <f t="shared" si="314"/>
        <v>41306</v>
      </c>
      <c r="I1807" s="2">
        <f t="shared" si="315"/>
        <v>96.17</v>
      </c>
      <c r="J1807">
        <f t="shared" si="309"/>
        <v>96.27</v>
      </c>
      <c r="K1807" s="2">
        <f t="shared" si="311"/>
        <v>96.27</v>
      </c>
      <c r="L1807" s="2">
        <f t="shared" si="316"/>
        <v>95.72</v>
      </c>
      <c r="M1807" s="2">
        <f t="shared" si="317"/>
        <v>0.99428690142308096</v>
      </c>
      <c r="N1807">
        <f t="shared" si="318"/>
        <v>0.88256149135982398</v>
      </c>
    </row>
    <row r="1808" spans="1:14" x14ac:dyDescent="0.3">
      <c r="A1808" s="1">
        <v>41317</v>
      </c>
      <c r="B1808">
        <v>98.07</v>
      </c>
      <c r="D1808">
        <f t="shared" si="308"/>
        <v>2</v>
      </c>
      <c r="E1808" s="1">
        <f t="shared" si="310"/>
        <v>41310</v>
      </c>
      <c r="F1808" s="1">
        <f t="shared" si="312"/>
        <v>41309</v>
      </c>
      <c r="G1808" s="1">
        <f t="shared" si="313"/>
        <v>41308</v>
      </c>
      <c r="H1808" s="1">
        <f t="shared" si="314"/>
        <v>41307</v>
      </c>
      <c r="I1808" s="2">
        <f t="shared" si="315"/>
        <v>96.64</v>
      </c>
      <c r="J1808">
        <f t="shared" si="309"/>
        <v>0</v>
      </c>
      <c r="K1808" s="2">
        <f t="shared" si="311"/>
        <v>96.27</v>
      </c>
      <c r="L1808" s="2">
        <f t="shared" si="316"/>
        <v>95.72</v>
      </c>
      <c r="M1808" s="2">
        <f t="shared" si="317"/>
        <v>0.99428690142308096</v>
      </c>
      <c r="N1808">
        <f t="shared" si="318"/>
        <v>0.89592944680213626</v>
      </c>
    </row>
    <row r="1809" spans="1:14" x14ac:dyDescent="0.3">
      <c r="A1809" s="1">
        <v>41318</v>
      </c>
      <c r="B1809">
        <v>97.6</v>
      </c>
      <c r="D1809">
        <f t="shared" si="308"/>
        <v>3</v>
      </c>
      <c r="E1809" s="1">
        <f t="shared" si="310"/>
        <v>41311</v>
      </c>
      <c r="F1809" s="1">
        <f t="shared" si="312"/>
        <v>41310</v>
      </c>
      <c r="G1809" s="1">
        <f t="shared" si="313"/>
        <v>41309</v>
      </c>
      <c r="H1809" s="1">
        <f t="shared" si="314"/>
        <v>41308</v>
      </c>
      <c r="I1809" s="2">
        <f t="shared" si="315"/>
        <v>96.62</v>
      </c>
      <c r="J1809">
        <f t="shared" si="309"/>
        <v>0</v>
      </c>
      <c r="K1809" s="2">
        <f t="shared" si="311"/>
        <v>96.27</v>
      </c>
      <c r="L1809" s="2">
        <f t="shared" si="316"/>
        <v>95.72</v>
      </c>
      <c r="M1809" s="2">
        <f t="shared" si="317"/>
        <v>0.99428690142308096</v>
      </c>
      <c r="N1809">
        <f t="shared" si="318"/>
        <v>0.43622535430835102</v>
      </c>
    </row>
    <row r="1810" spans="1:14" x14ac:dyDescent="0.3">
      <c r="A1810" s="1">
        <v>41319</v>
      </c>
      <c r="B1810">
        <v>97.9</v>
      </c>
      <c r="D1810">
        <f t="shared" si="308"/>
        <v>4</v>
      </c>
      <c r="E1810" s="1">
        <f t="shared" si="310"/>
        <v>41312</v>
      </c>
      <c r="F1810" s="1">
        <f t="shared" si="312"/>
        <v>41311</v>
      </c>
      <c r="G1810" s="1">
        <f t="shared" si="313"/>
        <v>41310</v>
      </c>
      <c r="H1810" s="1">
        <f t="shared" si="314"/>
        <v>41309</v>
      </c>
      <c r="I1810" s="2">
        <f t="shared" si="315"/>
        <v>95.83</v>
      </c>
      <c r="J1810">
        <f t="shared" si="309"/>
        <v>0</v>
      </c>
      <c r="K1810" s="2">
        <f t="shared" si="311"/>
        <v>96.27</v>
      </c>
      <c r="L1810" s="2">
        <f t="shared" si="316"/>
        <v>95.72</v>
      </c>
      <c r="M1810" s="2">
        <f t="shared" si="317"/>
        <v>0.99428690142308096</v>
      </c>
      <c r="N1810">
        <f t="shared" si="318"/>
        <v>1.5641280431091433</v>
      </c>
    </row>
    <row r="1811" spans="1:14" x14ac:dyDescent="0.3">
      <c r="A1811" s="1">
        <v>41320</v>
      </c>
      <c r="B1811">
        <v>96.41</v>
      </c>
      <c r="D1811">
        <f t="shared" si="308"/>
        <v>5</v>
      </c>
      <c r="E1811" s="1">
        <f t="shared" si="310"/>
        <v>41313</v>
      </c>
      <c r="F1811" s="1">
        <f t="shared" si="312"/>
        <v>41312</v>
      </c>
      <c r="G1811" s="1">
        <f t="shared" si="313"/>
        <v>41311</v>
      </c>
      <c r="H1811" s="1">
        <f t="shared" si="314"/>
        <v>41310</v>
      </c>
      <c r="I1811" s="2">
        <f t="shared" si="315"/>
        <v>95.72</v>
      </c>
      <c r="J1811">
        <f t="shared" si="309"/>
        <v>0</v>
      </c>
      <c r="K1811" s="2">
        <f t="shared" si="311"/>
        <v>96.27</v>
      </c>
      <c r="L1811" s="2">
        <f t="shared" si="316"/>
        <v>95.72</v>
      </c>
      <c r="M1811" s="2">
        <f t="shared" si="317"/>
        <v>0.99428690142308096</v>
      </c>
      <c r="N1811">
        <f t="shared" si="318"/>
        <v>0.14531868864138725</v>
      </c>
    </row>
    <row r="1812" spans="1:14" x14ac:dyDescent="0.3">
      <c r="A1812" s="1">
        <v>41324</v>
      </c>
      <c r="B1812">
        <v>97.1</v>
      </c>
      <c r="D1812">
        <f t="shared" si="308"/>
        <v>2</v>
      </c>
      <c r="E1812" s="1">
        <f t="shared" si="310"/>
        <v>41317</v>
      </c>
      <c r="F1812" s="1">
        <f t="shared" si="312"/>
        <v>41316</v>
      </c>
      <c r="G1812" s="1">
        <f t="shared" si="313"/>
        <v>41315</v>
      </c>
      <c r="H1812" s="1">
        <f t="shared" si="314"/>
        <v>41314</v>
      </c>
      <c r="I1812" s="2">
        <f t="shared" si="315"/>
        <v>98.07</v>
      </c>
      <c r="J1812">
        <f t="shared" si="309"/>
        <v>0</v>
      </c>
      <c r="K1812" s="2">
        <f t="shared" si="311"/>
        <v>0</v>
      </c>
      <c r="L1812" s="2">
        <f t="shared" si="316"/>
        <v>0</v>
      </c>
      <c r="M1812" s="2">
        <f t="shared" si="317"/>
        <v>1</v>
      </c>
      <c r="N1812">
        <f t="shared" si="318"/>
        <v>-0.99401341069497462</v>
      </c>
    </row>
    <row r="1813" spans="1:14" x14ac:dyDescent="0.3">
      <c r="A1813" s="1">
        <v>41325</v>
      </c>
      <c r="B1813">
        <v>95.22</v>
      </c>
      <c r="D1813">
        <f t="shared" si="308"/>
        <v>3</v>
      </c>
      <c r="E1813" s="1">
        <f t="shared" si="310"/>
        <v>41318</v>
      </c>
      <c r="F1813" s="1">
        <f t="shared" si="312"/>
        <v>41317</v>
      </c>
      <c r="G1813" s="1">
        <f t="shared" si="313"/>
        <v>41316</v>
      </c>
      <c r="H1813" s="1">
        <f t="shared" si="314"/>
        <v>41315</v>
      </c>
      <c r="I1813" s="2">
        <f t="shared" si="315"/>
        <v>97.6</v>
      </c>
      <c r="J1813">
        <f t="shared" si="309"/>
        <v>0</v>
      </c>
      <c r="K1813" s="2">
        <f t="shared" si="311"/>
        <v>0</v>
      </c>
      <c r="L1813" s="2">
        <f t="shared" si="316"/>
        <v>0</v>
      </c>
      <c r="M1813" s="2">
        <f t="shared" si="317"/>
        <v>1</v>
      </c>
      <c r="N1813">
        <f t="shared" si="318"/>
        <v>-2.4687489652674013</v>
      </c>
    </row>
    <row r="1814" spans="1:14" x14ac:dyDescent="0.3">
      <c r="A1814" s="1">
        <v>41326</v>
      </c>
      <c r="B1814">
        <v>92.84</v>
      </c>
      <c r="D1814">
        <f t="shared" si="308"/>
        <v>4</v>
      </c>
      <c r="E1814" s="1">
        <f t="shared" si="310"/>
        <v>41319</v>
      </c>
      <c r="F1814" s="1">
        <f t="shared" si="312"/>
        <v>41318</v>
      </c>
      <c r="G1814" s="1">
        <f t="shared" si="313"/>
        <v>41317</v>
      </c>
      <c r="H1814" s="1">
        <f t="shared" si="314"/>
        <v>41316</v>
      </c>
      <c r="I1814" s="2">
        <f t="shared" si="315"/>
        <v>97.9</v>
      </c>
      <c r="J1814">
        <f t="shared" si="309"/>
        <v>0</v>
      </c>
      <c r="K1814" s="2">
        <f t="shared" si="311"/>
        <v>0</v>
      </c>
      <c r="L1814" s="2">
        <f t="shared" si="316"/>
        <v>0</v>
      </c>
      <c r="M1814" s="2">
        <f t="shared" si="317"/>
        <v>1</v>
      </c>
      <c r="N1814">
        <f t="shared" si="318"/>
        <v>-5.3068968130228464</v>
      </c>
    </row>
    <row r="1815" spans="1:14" x14ac:dyDescent="0.3">
      <c r="A1815" s="1">
        <v>41327</v>
      </c>
      <c r="B1815">
        <v>93.13</v>
      </c>
      <c r="D1815">
        <f t="shared" si="308"/>
        <v>5</v>
      </c>
      <c r="E1815" s="1">
        <f t="shared" si="310"/>
        <v>41320</v>
      </c>
      <c r="F1815" s="1">
        <f t="shared" si="312"/>
        <v>41319</v>
      </c>
      <c r="G1815" s="1">
        <f t="shared" si="313"/>
        <v>41318</v>
      </c>
      <c r="H1815" s="1">
        <f t="shared" si="314"/>
        <v>41317</v>
      </c>
      <c r="I1815" s="2">
        <f t="shared" si="315"/>
        <v>96.41</v>
      </c>
      <c r="J1815">
        <f t="shared" si="309"/>
        <v>0</v>
      </c>
      <c r="K1815" s="2">
        <f t="shared" si="311"/>
        <v>0</v>
      </c>
      <c r="L1815" s="2">
        <f t="shared" si="316"/>
        <v>0</v>
      </c>
      <c r="M1815" s="2">
        <f t="shared" si="317"/>
        <v>1</v>
      </c>
      <c r="N1815">
        <f t="shared" si="318"/>
        <v>-3.4613564142722626</v>
      </c>
    </row>
    <row r="1816" spans="1:14" x14ac:dyDescent="0.3">
      <c r="A1816" s="1">
        <v>41330</v>
      </c>
      <c r="B1816">
        <v>93.11</v>
      </c>
      <c r="D1816">
        <f t="shared" si="308"/>
        <v>1</v>
      </c>
      <c r="E1816" s="1">
        <f t="shared" si="310"/>
        <v>41323</v>
      </c>
      <c r="F1816" s="1">
        <f t="shared" si="312"/>
        <v>41322</v>
      </c>
      <c r="G1816" s="1">
        <f t="shared" si="313"/>
        <v>41321</v>
      </c>
      <c r="H1816" s="1">
        <f t="shared" si="314"/>
        <v>41320</v>
      </c>
      <c r="I1816" s="2">
        <f t="shared" si="315"/>
        <v>96.41</v>
      </c>
      <c r="J1816">
        <f t="shared" si="309"/>
        <v>0</v>
      </c>
      <c r="K1816" s="2">
        <f t="shared" si="311"/>
        <v>0</v>
      </c>
      <c r="L1816" s="2">
        <f t="shared" si="316"/>
        <v>0</v>
      </c>
      <c r="M1816" s="2">
        <f t="shared" si="317"/>
        <v>1</v>
      </c>
      <c r="N1816">
        <f t="shared" si="318"/>
        <v>-3.482834077585057</v>
      </c>
    </row>
    <row r="1817" spans="1:14" x14ac:dyDescent="0.3">
      <c r="A1817" s="1">
        <v>41331</v>
      </c>
      <c r="B1817">
        <v>92.63</v>
      </c>
      <c r="D1817">
        <f t="shared" si="308"/>
        <v>2</v>
      </c>
      <c r="E1817" s="1">
        <f t="shared" si="310"/>
        <v>41324</v>
      </c>
      <c r="F1817" s="1">
        <f t="shared" si="312"/>
        <v>41323</v>
      </c>
      <c r="G1817" s="1">
        <f t="shared" si="313"/>
        <v>41322</v>
      </c>
      <c r="H1817" s="1">
        <f t="shared" si="314"/>
        <v>41321</v>
      </c>
      <c r="I1817" s="2">
        <f t="shared" si="315"/>
        <v>97.1</v>
      </c>
      <c r="J1817">
        <f t="shared" si="309"/>
        <v>0</v>
      </c>
      <c r="K1817" s="2">
        <f t="shared" si="311"/>
        <v>0</v>
      </c>
      <c r="L1817" s="2">
        <f t="shared" si="316"/>
        <v>0</v>
      </c>
      <c r="M1817" s="2">
        <f t="shared" si="317"/>
        <v>1</v>
      </c>
      <c r="N1817">
        <f t="shared" si="318"/>
        <v>-4.7128312031343036</v>
      </c>
    </row>
    <row r="1818" spans="1:14" x14ac:dyDescent="0.3">
      <c r="A1818" s="1">
        <v>41332</v>
      </c>
      <c r="B1818">
        <v>92.76</v>
      </c>
      <c r="D1818">
        <f t="shared" si="308"/>
        <v>3</v>
      </c>
      <c r="E1818" s="1">
        <f t="shared" si="310"/>
        <v>41325</v>
      </c>
      <c r="F1818" s="1">
        <f t="shared" si="312"/>
        <v>41324</v>
      </c>
      <c r="G1818" s="1">
        <f t="shared" si="313"/>
        <v>41323</v>
      </c>
      <c r="H1818" s="1">
        <f t="shared" si="314"/>
        <v>41322</v>
      </c>
      <c r="I1818" s="2">
        <f t="shared" si="315"/>
        <v>95.22</v>
      </c>
      <c r="J1818">
        <f t="shared" si="309"/>
        <v>0</v>
      </c>
      <c r="K1818" s="2">
        <f t="shared" si="311"/>
        <v>0</v>
      </c>
      <c r="L1818" s="2">
        <f t="shared" si="316"/>
        <v>0</v>
      </c>
      <c r="M1818" s="2">
        <f t="shared" si="317"/>
        <v>1</v>
      </c>
      <c r="N1818">
        <f t="shared" si="318"/>
        <v>-2.6174491379041749</v>
      </c>
    </row>
    <row r="1819" spans="1:14" x14ac:dyDescent="0.3">
      <c r="A1819" s="1">
        <v>41333</v>
      </c>
      <c r="B1819">
        <v>92.05</v>
      </c>
      <c r="D1819">
        <f t="shared" si="308"/>
        <v>4</v>
      </c>
      <c r="E1819" s="1">
        <f t="shared" si="310"/>
        <v>41326</v>
      </c>
      <c r="F1819" s="1">
        <f t="shared" si="312"/>
        <v>41325</v>
      </c>
      <c r="G1819" s="1">
        <f t="shared" si="313"/>
        <v>41324</v>
      </c>
      <c r="H1819" s="1">
        <f t="shared" si="314"/>
        <v>41323</v>
      </c>
      <c r="I1819" s="2">
        <f t="shared" si="315"/>
        <v>92.84</v>
      </c>
      <c r="J1819">
        <f t="shared" si="309"/>
        <v>0</v>
      </c>
      <c r="K1819" s="2">
        <f t="shared" si="311"/>
        <v>0</v>
      </c>
      <c r="L1819" s="2">
        <f t="shared" si="316"/>
        <v>0</v>
      </c>
      <c r="M1819" s="2">
        <f t="shared" si="317"/>
        <v>1</v>
      </c>
      <c r="N1819">
        <f t="shared" si="318"/>
        <v>-0.85456737271494831</v>
      </c>
    </row>
    <row r="1820" spans="1:14" x14ac:dyDescent="0.3">
      <c r="A1820" s="1">
        <v>41334</v>
      </c>
      <c r="B1820">
        <v>90.68</v>
      </c>
      <c r="D1820">
        <f t="shared" si="308"/>
        <v>5</v>
      </c>
      <c r="E1820" s="1">
        <f t="shared" si="310"/>
        <v>41327</v>
      </c>
      <c r="F1820" s="1">
        <f t="shared" si="312"/>
        <v>41326</v>
      </c>
      <c r="G1820" s="1">
        <f t="shared" si="313"/>
        <v>41325</v>
      </c>
      <c r="H1820" s="1">
        <f t="shared" si="314"/>
        <v>41324</v>
      </c>
      <c r="I1820" s="2">
        <f t="shared" si="315"/>
        <v>93.13</v>
      </c>
      <c r="J1820">
        <f t="shared" si="309"/>
        <v>0</v>
      </c>
      <c r="K1820" s="2">
        <f t="shared" si="311"/>
        <v>0</v>
      </c>
      <c r="L1820" s="2">
        <f t="shared" si="316"/>
        <v>0</v>
      </c>
      <c r="M1820" s="2">
        <f t="shared" si="317"/>
        <v>1</v>
      </c>
      <c r="N1820">
        <f t="shared" si="318"/>
        <v>-2.6659540894238032</v>
      </c>
    </row>
    <row r="1821" spans="1:14" x14ac:dyDescent="0.3">
      <c r="A1821" s="1">
        <v>41337</v>
      </c>
      <c r="B1821">
        <v>90.12</v>
      </c>
      <c r="D1821">
        <f t="shared" si="308"/>
        <v>1</v>
      </c>
      <c r="E1821" s="1">
        <f t="shared" si="310"/>
        <v>41330</v>
      </c>
      <c r="F1821" s="1">
        <f t="shared" si="312"/>
        <v>41329</v>
      </c>
      <c r="G1821" s="1">
        <f t="shared" si="313"/>
        <v>41328</v>
      </c>
      <c r="H1821" s="1">
        <f t="shared" si="314"/>
        <v>41327</v>
      </c>
      <c r="I1821" s="2">
        <f t="shared" si="315"/>
        <v>93.11</v>
      </c>
      <c r="J1821">
        <f t="shared" si="309"/>
        <v>0</v>
      </c>
      <c r="K1821" s="2">
        <f t="shared" si="311"/>
        <v>0</v>
      </c>
      <c r="L1821" s="2">
        <f t="shared" si="316"/>
        <v>0</v>
      </c>
      <c r="M1821" s="2">
        <f t="shared" si="317"/>
        <v>1</v>
      </c>
      <c r="N1821">
        <f t="shared" si="318"/>
        <v>-3.263947433639474</v>
      </c>
    </row>
    <row r="1822" spans="1:14" x14ac:dyDescent="0.3">
      <c r="A1822" s="1">
        <v>41338</v>
      </c>
      <c r="B1822">
        <v>90.82</v>
      </c>
      <c r="D1822">
        <f t="shared" si="308"/>
        <v>2</v>
      </c>
      <c r="E1822" s="1">
        <f t="shared" si="310"/>
        <v>41331</v>
      </c>
      <c r="F1822" s="1">
        <f t="shared" si="312"/>
        <v>41330</v>
      </c>
      <c r="G1822" s="1">
        <f t="shared" si="313"/>
        <v>41329</v>
      </c>
      <c r="H1822" s="1">
        <f t="shared" si="314"/>
        <v>41328</v>
      </c>
      <c r="I1822" s="2">
        <f t="shared" si="315"/>
        <v>92.63</v>
      </c>
      <c r="J1822">
        <f t="shared" si="309"/>
        <v>0</v>
      </c>
      <c r="K1822" s="2">
        <f t="shared" si="311"/>
        <v>0</v>
      </c>
      <c r="L1822" s="2">
        <f t="shared" si="316"/>
        <v>0</v>
      </c>
      <c r="M1822" s="2">
        <f t="shared" si="317"/>
        <v>1</v>
      </c>
      <c r="N1822">
        <f t="shared" si="318"/>
        <v>-1.9733537596131123</v>
      </c>
    </row>
    <row r="1823" spans="1:14" x14ac:dyDescent="0.3">
      <c r="A1823" s="1">
        <v>41339</v>
      </c>
      <c r="B1823">
        <v>90.43</v>
      </c>
      <c r="D1823">
        <f t="shared" si="308"/>
        <v>3</v>
      </c>
      <c r="E1823" s="1">
        <f t="shared" si="310"/>
        <v>41332</v>
      </c>
      <c r="F1823" s="1">
        <f t="shared" si="312"/>
        <v>41331</v>
      </c>
      <c r="G1823" s="1">
        <f t="shared" si="313"/>
        <v>41330</v>
      </c>
      <c r="H1823" s="1">
        <f t="shared" si="314"/>
        <v>41329</v>
      </c>
      <c r="I1823" s="2">
        <f t="shared" si="315"/>
        <v>92.76</v>
      </c>
      <c r="J1823">
        <f t="shared" si="309"/>
        <v>0</v>
      </c>
      <c r="K1823" s="2">
        <f t="shared" si="311"/>
        <v>0</v>
      </c>
      <c r="L1823" s="2">
        <f t="shared" si="316"/>
        <v>0</v>
      </c>
      <c r="M1823" s="2">
        <f t="shared" si="317"/>
        <v>1</v>
      </c>
      <c r="N1823">
        <f t="shared" si="318"/>
        <v>-2.5439441634942055</v>
      </c>
    </row>
    <row r="1824" spans="1:14" x14ac:dyDescent="0.3">
      <c r="A1824" s="1">
        <v>41340</v>
      </c>
      <c r="B1824">
        <v>91.56</v>
      </c>
      <c r="D1824">
        <f t="shared" si="308"/>
        <v>4</v>
      </c>
      <c r="E1824" s="1">
        <f t="shared" si="310"/>
        <v>41333</v>
      </c>
      <c r="F1824" s="1">
        <f t="shared" si="312"/>
        <v>41332</v>
      </c>
      <c r="G1824" s="1">
        <f t="shared" si="313"/>
        <v>41331</v>
      </c>
      <c r="H1824" s="1">
        <f t="shared" si="314"/>
        <v>41330</v>
      </c>
      <c r="I1824" s="2">
        <f t="shared" si="315"/>
        <v>92.05</v>
      </c>
      <c r="J1824">
        <f t="shared" si="309"/>
        <v>0</v>
      </c>
      <c r="K1824" s="2">
        <f t="shared" si="311"/>
        <v>0</v>
      </c>
      <c r="L1824" s="2">
        <f t="shared" si="316"/>
        <v>0</v>
      </c>
      <c r="M1824" s="2">
        <f t="shared" si="317"/>
        <v>1</v>
      </c>
      <c r="N1824">
        <f t="shared" si="318"/>
        <v>-0.53374125947208273</v>
      </c>
    </row>
    <row r="1825" spans="1:14" x14ac:dyDescent="0.3">
      <c r="A1825" s="1">
        <v>41341</v>
      </c>
      <c r="B1825">
        <v>91.95</v>
      </c>
      <c r="C1825">
        <v>92.43</v>
      </c>
      <c r="D1825">
        <f t="shared" si="308"/>
        <v>5</v>
      </c>
      <c r="E1825" s="1">
        <f t="shared" si="310"/>
        <v>41334</v>
      </c>
      <c r="F1825" s="1">
        <f t="shared" si="312"/>
        <v>41333</v>
      </c>
      <c r="G1825" s="1">
        <f t="shared" si="313"/>
        <v>41332</v>
      </c>
      <c r="H1825" s="1">
        <f t="shared" si="314"/>
        <v>41331</v>
      </c>
      <c r="I1825" s="2">
        <f t="shared" si="315"/>
        <v>90.68</v>
      </c>
      <c r="J1825">
        <f t="shared" si="309"/>
        <v>0</v>
      </c>
      <c r="K1825" s="2">
        <f t="shared" si="311"/>
        <v>0</v>
      </c>
      <c r="L1825" s="2">
        <f t="shared" si="316"/>
        <v>0</v>
      </c>
      <c r="M1825" s="2">
        <f t="shared" si="317"/>
        <v>1</v>
      </c>
      <c r="N1825">
        <f t="shared" si="318"/>
        <v>1.3908125411001773</v>
      </c>
    </row>
    <row r="1826" spans="1:14" x14ac:dyDescent="0.3">
      <c r="A1826" s="1">
        <v>41344</v>
      </c>
      <c r="B1826">
        <v>92.52</v>
      </c>
      <c r="D1826">
        <f t="shared" si="308"/>
        <v>1</v>
      </c>
      <c r="E1826" s="1">
        <f t="shared" si="310"/>
        <v>41337</v>
      </c>
      <c r="F1826" s="1">
        <f t="shared" si="312"/>
        <v>41336</v>
      </c>
      <c r="G1826" s="1">
        <f t="shared" si="313"/>
        <v>41335</v>
      </c>
      <c r="H1826" s="1">
        <f t="shared" si="314"/>
        <v>41334</v>
      </c>
      <c r="I1826" s="2">
        <f t="shared" si="315"/>
        <v>90.12</v>
      </c>
      <c r="J1826">
        <f t="shared" si="309"/>
        <v>92.43</v>
      </c>
      <c r="K1826" s="2">
        <f t="shared" si="311"/>
        <v>92.43</v>
      </c>
      <c r="L1826" s="2">
        <f t="shared" si="316"/>
        <v>91.95</v>
      </c>
      <c r="M1826" s="2">
        <f t="shared" si="317"/>
        <v>0.9948068808828302</v>
      </c>
      <c r="N1826">
        <f t="shared" si="318"/>
        <v>2.1076071572838457</v>
      </c>
    </row>
    <row r="1827" spans="1:14" x14ac:dyDescent="0.3">
      <c r="A1827" s="1">
        <v>41345</v>
      </c>
      <c r="B1827">
        <v>92.92</v>
      </c>
      <c r="D1827">
        <f t="shared" si="308"/>
        <v>2</v>
      </c>
      <c r="E1827" s="1">
        <f t="shared" si="310"/>
        <v>41338</v>
      </c>
      <c r="F1827" s="1">
        <f t="shared" si="312"/>
        <v>41337</v>
      </c>
      <c r="G1827" s="1">
        <f t="shared" si="313"/>
        <v>41336</v>
      </c>
      <c r="H1827" s="1">
        <f t="shared" si="314"/>
        <v>41335</v>
      </c>
      <c r="I1827" s="2">
        <f t="shared" si="315"/>
        <v>90.82</v>
      </c>
      <c r="J1827">
        <f t="shared" si="309"/>
        <v>0</v>
      </c>
      <c r="K1827" s="2">
        <f t="shared" si="311"/>
        <v>92.43</v>
      </c>
      <c r="L1827" s="2">
        <f t="shared" si="316"/>
        <v>91.95</v>
      </c>
      <c r="M1827" s="2">
        <f t="shared" si="317"/>
        <v>0.9948068808828302</v>
      </c>
      <c r="N1827">
        <f t="shared" si="318"/>
        <v>1.7652732006047154</v>
      </c>
    </row>
    <row r="1828" spans="1:14" x14ac:dyDescent="0.3">
      <c r="A1828" s="1">
        <v>41346</v>
      </c>
      <c r="B1828">
        <v>92.88</v>
      </c>
      <c r="D1828">
        <f t="shared" si="308"/>
        <v>3</v>
      </c>
      <c r="E1828" s="1">
        <f t="shared" si="310"/>
        <v>41339</v>
      </c>
      <c r="F1828" s="1">
        <f t="shared" si="312"/>
        <v>41338</v>
      </c>
      <c r="G1828" s="1">
        <f t="shared" si="313"/>
        <v>41337</v>
      </c>
      <c r="H1828" s="1">
        <f t="shared" si="314"/>
        <v>41336</v>
      </c>
      <c r="I1828" s="2">
        <f t="shared" si="315"/>
        <v>90.43</v>
      </c>
      <c r="J1828">
        <f t="shared" si="309"/>
        <v>0</v>
      </c>
      <c r="K1828" s="2">
        <f t="shared" si="311"/>
        <v>92.43</v>
      </c>
      <c r="L1828" s="2">
        <f t="shared" si="316"/>
        <v>91.95</v>
      </c>
      <c r="M1828" s="2">
        <f t="shared" si="317"/>
        <v>0.9948068808828302</v>
      </c>
      <c r="N1828">
        <f t="shared" si="318"/>
        <v>2.1525616410890906</v>
      </c>
    </row>
    <row r="1829" spans="1:14" x14ac:dyDescent="0.3">
      <c r="A1829" s="1">
        <v>41347</v>
      </c>
      <c r="B1829">
        <v>93.38</v>
      </c>
      <c r="D1829">
        <f t="shared" si="308"/>
        <v>4</v>
      </c>
      <c r="E1829" s="1">
        <f t="shared" si="310"/>
        <v>41340</v>
      </c>
      <c r="F1829" s="1">
        <f t="shared" si="312"/>
        <v>41339</v>
      </c>
      <c r="G1829" s="1">
        <f t="shared" si="313"/>
        <v>41338</v>
      </c>
      <c r="H1829" s="1">
        <f t="shared" si="314"/>
        <v>41337</v>
      </c>
      <c r="I1829" s="2">
        <f t="shared" si="315"/>
        <v>91.56</v>
      </c>
      <c r="J1829">
        <f t="shared" si="309"/>
        <v>0</v>
      </c>
      <c r="K1829" s="2">
        <f t="shared" si="311"/>
        <v>92.43</v>
      </c>
      <c r="L1829" s="2">
        <f t="shared" si="316"/>
        <v>91.95</v>
      </c>
      <c r="M1829" s="2">
        <f t="shared" si="317"/>
        <v>0.9948068808828302</v>
      </c>
      <c r="N1829">
        <f t="shared" si="318"/>
        <v>1.4476044232068761</v>
      </c>
    </row>
    <row r="1830" spans="1:14" x14ac:dyDescent="0.3">
      <c r="A1830" s="1">
        <v>41348</v>
      </c>
      <c r="B1830">
        <v>93.82</v>
      </c>
      <c r="D1830">
        <f t="shared" si="308"/>
        <v>5</v>
      </c>
      <c r="E1830" s="1">
        <f t="shared" si="310"/>
        <v>41341</v>
      </c>
      <c r="F1830" s="1">
        <f t="shared" si="312"/>
        <v>41340</v>
      </c>
      <c r="G1830" s="1">
        <f t="shared" si="313"/>
        <v>41339</v>
      </c>
      <c r="H1830" s="1">
        <f t="shared" si="314"/>
        <v>41338</v>
      </c>
      <c r="I1830" s="2">
        <f t="shared" si="315"/>
        <v>91.95</v>
      </c>
      <c r="J1830">
        <f t="shared" si="309"/>
        <v>0</v>
      </c>
      <c r="K1830" s="2">
        <f t="shared" si="311"/>
        <v>92.43</v>
      </c>
      <c r="L1830" s="2">
        <f t="shared" si="316"/>
        <v>91.95</v>
      </c>
      <c r="M1830" s="2">
        <f t="shared" si="317"/>
        <v>0.9948068808828302</v>
      </c>
      <c r="N1830">
        <f t="shared" si="318"/>
        <v>1.4926451623625616</v>
      </c>
    </row>
    <row r="1831" spans="1:14" x14ac:dyDescent="0.3">
      <c r="A1831" s="1">
        <v>41351</v>
      </c>
      <c r="B1831">
        <v>94.11</v>
      </c>
      <c r="D1831">
        <f t="shared" si="308"/>
        <v>1</v>
      </c>
      <c r="E1831" s="1">
        <f t="shared" si="310"/>
        <v>41344</v>
      </c>
      <c r="F1831" s="1">
        <f t="shared" si="312"/>
        <v>41343</v>
      </c>
      <c r="G1831" s="1">
        <f t="shared" si="313"/>
        <v>41342</v>
      </c>
      <c r="H1831" s="1">
        <f t="shared" si="314"/>
        <v>41341</v>
      </c>
      <c r="I1831" s="2">
        <f t="shared" si="315"/>
        <v>92.52</v>
      </c>
      <c r="J1831">
        <f t="shared" si="309"/>
        <v>0</v>
      </c>
      <c r="K1831" s="2">
        <f t="shared" si="311"/>
        <v>0</v>
      </c>
      <c r="L1831" s="2">
        <f t="shared" si="316"/>
        <v>0</v>
      </c>
      <c r="M1831" s="2">
        <f t="shared" si="317"/>
        <v>1</v>
      </c>
      <c r="N1831">
        <f t="shared" si="318"/>
        <v>1.7039473507457981</v>
      </c>
    </row>
    <row r="1832" spans="1:14" x14ac:dyDescent="0.3">
      <c r="A1832" s="1">
        <v>41352</v>
      </c>
      <c r="B1832">
        <v>92.52</v>
      </c>
      <c r="D1832">
        <f t="shared" si="308"/>
        <v>2</v>
      </c>
      <c r="E1832" s="1">
        <f t="shared" si="310"/>
        <v>41345</v>
      </c>
      <c r="F1832" s="1">
        <f t="shared" si="312"/>
        <v>41344</v>
      </c>
      <c r="G1832" s="1">
        <f t="shared" si="313"/>
        <v>41343</v>
      </c>
      <c r="H1832" s="1">
        <f t="shared" si="314"/>
        <v>41342</v>
      </c>
      <c r="I1832" s="2">
        <f t="shared" si="315"/>
        <v>92.92</v>
      </c>
      <c r="J1832">
        <f t="shared" si="309"/>
        <v>0</v>
      </c>
      <c r="K1832" s="2">
        <f t="shared" si="311"/>
        <v>0</v>
      </c>
      <c r="L1832" s="2">
        <f t="shared" si="316"/>
        <v>0</v>
      </c>
      <c r="M1832" s="2">
        <f t="shared" si="317"/>
        <v>1</v>
      </c>
      <c r="N1832">
        <f t="shared" si="318"/>
        <v>-0.43140705389700135</v>
      </c>
    </row>
    <row r="1833" spans="1:14" x14ac:dyDescent="0.3">
      <c r="A1833" s="1">
        <v>41353</v>
      </c>
      <c r="B1833">
        <v>93.5</v>
      </c>
      <c r="D1833">
        <f t="shared" si="308"/>
        <v>3</v>
      </c>
      <c r="E1833" s="1">
        <f t="shared" si="310"/>
        <v>41346</v>
      </c>
      <c r="F1833" s="1">
        <f t="shared" si="312"/>
        <v>41345</v>
      </c>
      <c r="G1833" s="1">
        <f t="shared" si="313"/>
        <v>41344</v>
      </c>
      <c r="H1833" s="1">
        <f t="shared" si="314"/>
        <v>41343</v>
      </c>
      <c r="I1833" s="2">
        <f t="shared" si="315"/>
        <v>92.88</v>
      </c>
      <c r="J1833">
        <f t="shared" si="309"/>
        <v>0</v>
      </c>
      <c r="K1833" s="2">
        <f t="shared" si="311"/>
        <v>0</v>
      </c>
      <c r="L1833" s="2">
        <f t="shared" si="316"/>
        <v>0</v>
      </c>
      <c r="M1833" s="2">
        <f t="shared" si="317"/>
        <v>1</v>
      </c>
      <c r="N1833">
        <f t="shared" si="318"/>
        <v>0.66530989050052192</v>
      </c>
    </row>
    <row r="1834" spans="1:14" x14ac:dyDescent="0.3">
      <c r="A1834" s="1">
        <v>41354</v>
      </c>
      <c r="B1834">
        <v>92.45</v>
      </c>
      <c r="D1834">
        <f t="shared" si="308"/>
        <v>4</v>
      </c>
      <c r="E1834" s="1">
        <f t="shared" si="310"/>
        <v>41347</v>
      </c>
      <c r="F1834" s="1">
        <f t="shared" si="312"/>
        <v>41346</v>
      </c>
      <c r="G1834" s="1">
        <f t="shared" si="313"/>
        <v>41345</v>
      </c>
      <c r="H1834" s="1">
        <f t="shared" si="314"/>
        <v>41344</v>
      </c>
      <c r="I1834" s="2">
        <f t="shared" si="315"/>
        <v>93.38</v>
      </c>
      <c r="J1834">
        <f t="shared" si="309"/>
        <v>0</v>
      </c>
      <c r="K1834" s="2">
        <f t="shared" si="311"/>
        <v>0</v>
      </c>
      <c r="L1834" s="2">
        <f t="shared" si="316"/>
        <v>0</v>
      </c>
      <c r="M1834" s="2">
        <f t="shared" si="317"/>
        <v>1</v>
      </c>
      <c r="N1834">
        <f t="shared" si="318"/>
        <v>-1.0009231709657083</v>
      </c>
    </row>
    <row r="1835" spans="1:14" x14ac:dyDescent="0.3">
      <c r="A1835" s="1">
        <v>41355</v>
      </c>
      <c r="B1835">
        <v>93.71</v>
      </c>
      <c r="D1835">
        <f t="shared" si="308"/>
        <v>5</v>
      </c>
      <c r="E1835" s="1">
        <f t="shared" si="310"/>
        <v>41348</v>
      </c>
      <c r="F1835" s="1">
        <f t="shared" si="312"/>
        <v>41347</v>
      </c>
      <c r="G1835" s="1">
        <f t="shared" si="313"/>
        <v>41346</v>
      </c>
      <c r="H1835" s="1">
        <f t="shared" si="314"/>
        <v>41345</v>
      </c>
      <c r="I1835" s="2">
        <f t="shared" si="315"/>
        <v>93.82</v>
      </c>
      <c r="J1835">
        <f t="shared" si="309"/>
        <v>0</v>
      </c>
      <c r="K1835" s="2">
        <f t="shared" si="311"/>
        <v>0</v>
      </c>
      <c r="L1835" s="2">
        <f t="shared" si="316"/>
        <v>0</v>
      </c>
      <c r="M1835" s="2">
        <f t="shared" si="317"/>
        <v>1</v>
      </c>
      <c r="N1835">
        <f t="shared" si="318"/>
        <v>-0.1173145764579685</v>
      </c>
    </row>
    <row r="1836" spans="1:14" x14ac:dyDescent="0.3">
      <c r="A1836" s="1">
        <v>41358</v>
      </c>
      <c r="B1836">
        <v>94.81</v>
      </c>
      <c r="D1836">
        <f t="shared" si="308"/>
        <v>1</v>
      </c>
      <c r="E1836" s="1">
        <f t="shared" si="310"/>
        <v>41351</v>
      </c>
      <c r="F1836" s="1">
        <f t="shared" si="312"/>
        <v>41350</v>
      </c>
      <c r="G1836" s="1">
        <f t="shared" si="313"/>
        <v>41349</v>
      </c>
      <c r="H1836" s="1">
        <f t="shared" si="314"/>
        <v>41348</v>
      </c>
      <c r="I1836" s="2">
        <f t="shared" si="315"/>
        <v>94.11</v>
      </c>
      <c r="J1836">
        <f t="shared" si="309"/>
        <v>0</v>
      </c>
      <c r="K1836" s="2">
        <f t="shared" si="311"/>
        <v>0</v>
      </c>
      <c r="L1836" s="2">
        <f t="shared" si="316"/>
        <v>0</v>
      </c>
      <c r="M1836" s="2">
        <f t="shared" si="317"/>
        <v>1</v>
      </c>
      <c r="N1836">
        <f t="shared" si="318"/>
        <v>0.741057805917131</v>
      </c>
    </row>
    <row r="1837" spans="1:14" x14ac:dyDescent="0.3">
      <c r="A1837" s="1">
        <v>41359</v>
      </c>
      <c r="B1837">
        <v>96.34</v>
      </c>
      <c r="D1837">
        <f t="shared" si="308"/>
        <v>2</v>
      </c>
      <c r="E1837" s="1">
        <f t="shared" si="310"/>
        <v>41352</v>
      </c>
      <c r="F1837" s="1">
        <f t="shared" si="312"/>
        <v>41351</v>
      </c>
      <c r="G1837" s="1">
        <f t="shared" si="313"/>
        <v>41350</v>
      </c>
      <c r="H1837" s="1">
        <f t="shared" si="314"/>
        <v>41349</v>
      </c>
      <c r="I1837" s="2">
        <f t="shared" si="315"/>
        <v>92.52</v>
      </c>
      <c r="J1837">
        <f t="shared" si="309"/>
        <v>0</v>
      </c>
      <c r="K1837" s="2">
        <f t="shared" si="311"/>
        <v>0</v>
      </c>
      <c r="L1837" s="2">
        <f t="shared" si="316"/>
        <v>0</v>
      </c>
      <c r="M1837" s="2">
        <f t="shared" si="317"/>
        <v>1</v>
      </c>
      <c r="N1837">
        <f t="shared" si="318"/>
        <v>4.0458763838836367</v>
      </c>
    </row>
    <row r="1838" spans="1:14" x14ac:dyDescent="0.3">
      <c r="A1838" s="1">
        <v>41360</v>
      </c>
      <c r="B1838">
        <v>96.58</v>
      </c>
      <c r="D1838">
        <f t="shared" si="308"/>
        <v>3</v>
      </c>
      <c r="E1838" s="1">
        <f t="shared" si="310"/>
        <v>41353</v>
      </c>
      <c r="F1838" s="1">
        <f t="shared" si="312"/>
        <v>41352</v>
      </c>
      <c r="G1838" s="1">
        <f t="shared" si="313"/>
        <v>41351</v>
      </c>
      <c r="H1838" s="1">
        <f t="shared" si="314"/>
        <v>41350</v>
      </c>
      <c r="I1838" s="2">
        <f t="shared" si="315"/>
        <v>93.5</v>
      </c>
      <c r="J1838">
        <f t="shared" si="309"/>
        <v>0</v>
      </c>
      <c r="K1838" s="2">
        <f t="shared" si="311"/>
        <v>0</v>
      </c>
      <c r="L1838" s="2">
        <f t="shared" si="316"/>
        <v>0</v>
      </c>
      <c r="M1838" s="2">
        <f t="shared" si="317"/>
        <v>1</v>
      </c>
      <c r="N1838">
        <f t="shared" si="318"/>
        <v>3.2410244150754539</v>
      </c>
    </row>
    <row r="1839" spans="1:14" x14ac:dyDescent="0.3">
      <c r="A1839" s="1">
        <v>41361</v>
      </c>
      <c r="B1839">
        <v>97.23</v>
      </c>
      <c r="D1839">
        <f t="shared" si="308"/>
        <v>4</v>
      </c>
      <c r="E1839" s="1">
        <f t="shared" si="310"/>
        <v>41354</v>
      </c>
      <c r="F1839" s="1">
        <f t="shared" si="312"/>
        <v>41353</v>
      </c>
      <c r="G1839" s="1">
        <f t="shared" si="313"/>
        <v>41352</v>
      </c>
      <c r="H1839" s="1">
        <f t="shared" si="314"/>
        <v>41351</v>
      </c>
      <c r="I1839" s="2">
        <f t="shared" si="315"/>
        <v>92.45</v>
      </c>
      <c r="J1839">
        <f t="shared" si="309"/>
        <v>0</v>
      </c>
      <c r="K1839" s="2">
        <f t="shared" si="311"/>
        <v>0</v>
      </c>
      <c r="L1839" s="2">
        <f t="shared" si="316"/>
        <v>0</v>
      </c>
      <c r="M1839" s="2">
        <f t="shared" si="317"/>
        <v>1</v>
      </c>
      <c r="N1839">
        <f t="shared" si="318"/>
        <v>5.0411347988431832</v>
      </c>
    </row>
    <row r="1840" spans="1:14" x14ac:dyDescent="0.3">
      <c r="A1840" s="1">
        <v>41365</v>
      </c>
      <c r="B1840">
        <v>97.07</v>
      </c>
      <c r="D1840">
        <f t="shared" si="308"/>
        <v>1</v>
      </c>
      <c r="E1840" s="1">
        <f t="shared" si="310"/>
        <v>41358</v>
      </c>
      <c r="F1840" s="1">
        <f t="shared" si="312"/>
        <v>41357</v>
      </c>
      <c r="G1840" s="1">
        <f t="shared" si="313"/>
        <v>41356</v>
      </c>
      <c r="H1840" s="1">
        <f t="shared" si="314"/>
        <v>41355</v>
      </c>
      <c r="I1840" s="2">
        <f t="shared" si="315"/>
        <v>94.81</v>
      </c>
      <c r="J1840">
        <f t="shared" si="309"/>
        <v>0</v>
      </c>
      <c r="K1840" s="2">
        <f t="shared" si="311"/>
        <v>0</v>
      </c>
      <c r="L1840" s="2">
        <f t="shared" si="316"/>
        <v>0</v>
      </c>
      <c r="M1840" s="2">
        <f t="shared" si="317"/>
        <v>1</v>
      </c>
      <c r="N1840">
        <f t="shared" si="318"/>
        <v>2.3557478794266977</v>
      </c>
    </row>
    <row r="1841" spans="1:14" x14ac:dyDescent="0.3">
      <c r="A1841" s="1">
        <v>41366</v>
      </c>
      <c r="B1841">
        <v>97.19</v>
      </c>
      <c r="D1841">
        <f t="shared" si="308"/>
        <v>2</v>
      </c>
      <c r="E1841" s="1">
        <f t="shared" si="310"/>
        <v>41359</v>
      </c>
      <c r="F1841" s="1">
        <f t="shared" si="312"/>
        <v>41358</v>
      </c>
      <c r="G1841" s="1">
        <f t="shared" si="313"/>
        <v>41357</v>
      </c>
      <c r="H1841" s="1">
        <f t="shared" si="314"/>
        <v>41356</v>
      </c>
      <c r="I1841" s="2">
        <f t="shared" si="315"/>
        <v>96.34</v>
      </c>
      <c r="J1841">
        <f t="shared" si="309"/>
        <v>0</v>
      </c>
      <c r="K1841" s="2">
        <f t="shared" si="311"/>
        <v>0</v>
      </c>
      <c r="L1841" s="2">
        <f t="shared" si="316"/>
        <v>0</v>
      </c>
      <c r="M1841" s="2">
        <f t="shared" si="317"/>
        <v>1</v>
      </c>
      <c r="N1841">
        <f t="shared" si="318"/>
        <v>0.87842243133043829</v>
      </c>
    </row>
    <row r="1842" spans="1:14" x14ac:dyDescent="0.3">
      <c r="A1842" s="1">
        <v>41367</v>
      </c>
      <c r="B1842">
        <v>94.45</v>
      </c>
      <c r="D1842">
        <f t="shared" si="308"/>
        <v>3</v>
      </c>
      <c r="E1842" s="1">
        <f t="shared" si="310"/>
        <v>41360</v>
      </c>
      <c r="F1842" s="1">
        <f t="shared" si="312"/>
        <v>41359</v>
      </c>
      <c r="G1842" s="1">
        <f t="shared" si="313"/>
        <v>41358</v>
      </c>
      <c r="H1842" s="1">
        <f t="shared" si="314"/>
        <v>41357</v>
      </c>
      <c r="I1842" s="2">
        <f t="shared" si="315"/>
        <v>96.58</v>
      </c>
      <c r="J1842">
        <f t="shared" si="309"/>
        <v>0</v>
      </c>
      <c r="K1842" s="2">
        <f t="shared" si="311"/>
        <v>0</v>
      </c>
      <c r="L1842" s="2">
        <f t="shared" si="316"/>
        <v>0</v>
      </c>
      <c r="M1842" s="2">
        <f t="shared" si="317"/>
        <v>1</v>
      </c>
      <c r="N1842">
        <f t="shared" si="318"/>
        <v>-2.2301086497877178</v>
      </c>
    </row>
    <row r="1843" spans="1:14" x14ac:dyDescent="0.3">
      <c r="A1843" s="1">
        <v>41368</v>
      </c>
      <c r="B1843">
        <v>93.26</v>
      </c>
      <c r="D1843">
        <f t="shared" si="308"/>
        <v>4</v>
      </c>
      <c r="E1843" s="1">
        <f t="shared" si="310"/>
        <v>41361</v>
      </c>
      <c r="F1843" s="1">
        <f t="shared" si="312"/>
        <v>41360</v>
      </c>
      <c r="G1843" s="1">
        <f t="shared" si="313"/>
        <v>41359</v>
      </c>
      <c r="H1843" s="1">
        <f t="shared" si="314"/>
        <v>41358</v>
      </c>
      <c r="I1843" s="2">
        <f t="shared" si="315"/>
        <v>97.23</v>
      </c>
      <c r="J1843">
        <f t="shared" si="309"/>
        <v>0</v>
      </c>
      <c r="K1843" s="2">
        <f t="shared" si="311"/>
        <v>0</v>
      </c>
      <c r="L1843" s="2">
        <f t="shared" si="316"/>
        <v>0</v>
      </c>
      <c r="M1843" s="2">
        <f t="shared" si="317"/>
        <v>1</v>
      </c>
      <c r="N1843">
        <f t="shared" si="318"/>
        <v>-4.1688014441390937</v>
      </c>
    </row>
    <row r="1844" spans="1:14" x14ac:dyDescent="0.3">
      <c r="A1844" s="1">
        <v>41369</v>
      </c>
      <c r="B1844">
        <v>92.7</v>
      </c>
      <c r="D1844">
        <f t="shared" si="308"/>
        <v>5</v>
      </c>
      <c r="E1844" s="1">
        <f t="shared" si="310"/>
        <v>41362</v>
      </c>
      <c r="F1844" s="1">
        <f t="shared" si="312"/>
        <v>41361</v>
      </c>
      <c r="G1844" s="1">
        <f t="shared" si="313"/>
        <v>41360</v>
      </c>
      <c r="H1844" s="1">
        <f t="shared" si="314"/>
        <v>41359</v>
      </c>
      <c r="I1844" s="2">
        <f t="shared" si="315"/>
        <v>97.23</v>
      </c>
      <c r="J1844">
        <f t="shared" si="309"/>
        <v>0</v>
      </c>
      <c r="K1844" s="2">
        <f t="shared" si="311"/>
        <v>0</v>
      </c>
      <c r="L1844" s="2">
        <f t="shared" si="316"/>
        <v>0</v>
      </c>
      <c r="M1844" s="2">
        <f t="shared" si="317"/>
        <v>1</v>
      </c>
      <c r="N1844">
        <f t="shared" si="318"/>
        <v>-4.7710833249756224</v>
      </c>
    </row>
    <row r="1845" spans="1:14" x14ac:dyDescent="0.3">
      <c r="A1845" s="1">
        <v>41372</v>
      </c>
      <c r="B1845">
        <v>93.36</v>
      </c>
      <c r="D1845">
        <f t="shared" si="308"/>
        <v>1</v>
      </c>
      <c r="E1845" s="1">
        <f t="shared" si="310"/>
        <v>41365</v>
      </c>
      <c r="F1845" s="1">
        <f t="shared" si="312"/>
        <v>41364</v>
      </c>
      <c r="G1845" s="1">
        <f t="shared" si="313"/>
        <v>41363</v>
      </c>
      <c r="H1845" s="1">
        <f t="shared" si="314"/>
        <v>41362</v>
      </c>
      <c r="I1845" s="2">
        <f t="shared" si="315"/>
        <v>97.07</v>
      </c>
      <c r="J1845">
        <f t="shared" si="309"/>
        <v>0</v>
      </c>
      <c r="K1845" s="2">
        <f t="shared" si="311"/>
        <v>0</v>
      </c>
      <c r="L1845" s="2">
        <f t="shared" si="316"/>
        <v>0</v>
      </c>
      <c r="M1845" s="2">
        <f t="shared" si="317"/>
        <v>1</v>
      </c>
      <c r="N1845">
        <f t="shared" si="318"/>
        <v>-3.8969379745834281</v>
      </c>
    </row>
    <row r="1846" spans="1:14" x14ac:dyDescent="0.3">
      <c r="A1846" s="1">
        <v>41373</v>
      </c>
      <c r="B1846">
        <v>94.2</v>
      </c>
      <c r="C1846">
        <v>94.51</v>
      </c>
      <c r="D1846">
        <f t="shared" si="308"/>
        <v>2</v>
      </c>
      <c r="E1846" s="1">
        <f t="shared" si="310"/>
        <v>41366</v>
      </c>
      <c r="F1846" s="1">
        <f t="shared" si="312"/>
        <v>41365</v>
      </c>
      <c r="G1846" s="1">
        <f t="shared" si="313"/>
        <v>41364</v>
      </c>
      <c r="H1846" s="1">
        <f t="shared" si="314"/>
        <v>41363</v>
      </c>
      <c r="I1846" s="2">
        <f t="shared" si="315"/>
        <v>97.19</v>
      </c>
      <c r="J1846">
        <f t="shared" si="309"/>
        <v>0</v>
      </c>
      <c r="K1846" s="2">
        <f t="shared" si="311"/>
        <v>0</v>
      </c>
      <c r="L1846" s="2">
        <f t="shared" si="316"/>
        <v>0</v>
      </c>
      <c r="M1846" s="2">
        <f t="shared" si="317"/>
        <v>1</v>
      </c>
      <c r="N1846">
        <f t="shared" si="318"/>
        <v>-3.1247643933061799</v>
      </c>
    </row>
    <row r="1847" spans="1:14" x14ac:dyDescent="0.3">
      <c r="A1847" s="1">
        <v>41374</v>
      </c>
      <c r="B1847">
        <v>94.97</v>
      </c>
      <c r="D1847">
        <f t="shared" si="308"/>
        <v>3</v>
      </c>
      <c r="E1847" s="1">
        <f t="shared" si="310"/>
        <v>41367</v>
      </c>
      <c r="F1847" s="1">
        <f t="shared" si="312"/>
        <v>41366</v>
      </c>
      <c r="G1847" s="1">
        <f t="shared" si="313"/>
        <v>41365</v>
      </c>
      <c r="H1847" s="1">
        <f t="shared" si="314"/>
        <v>41364</v>
      </c>
      <c r="I1847" s="2">
        <f t="shared" si="315"/>
        <v>94.45</v>
      </c>
      <c r="J1847">
        <f t="shared" si="309"/>
        <v>94.51</v>
      </c>
      <c r="K1847" s="2">
        <f t="shared" si="311"/>
        <v>94.51</v>
      </c>
      <c r="L1847" s="2">
        <f t="shared" si="316"/>
        <v>94.2</v>
      </c>
      <c r="M1847" s="2">
        <f t="shared" si="317"/>
        <v>0.99671992381758545</v>
      </c>
      <c r="N1847">
        <f t="shared" si="318"/>
        <v>0.22049908826952982</v>
      </c>
    </row>
    <row r="1848" spans="1:14" x14ac:dyDescent="0.3">
      <c r="A1848" s="1">
        <v>41375</v>
      </c>
      <c r="B1848">
        <v>93.85</v>
      </c>
      <c r="D1848">
        <f t="shared" si="308"/>
        <v>4</v>
      </c>
      <c r="E1848" s="1">
        <f t="shared" si="310"/>
        <v>41368</v>
      </c>
      <c r="F1848" s="1">
        <f t="shared" si="312"/>
        <v>41367</v>
      </c>
      <c r="G1848" s="1">
        <f t="shared" si="313"/>
        <v>41366</v>
      </c>
      <c r="H1848" s="1">
        <f t="shared" si="314"/>
        <v>41365</v>
      </c>
      <c r="I1848" s="2">
        <f t="shared" si="315"/>
        <v>93.26</v>
      </c>
      <c r="J1848">
        <f t="shared" si="309"/>
        <v>0</v>
      </c>
      <c r="K1848" s="2">
        <f t="shared" si="311"/>
        <v>94.51</v>
      </c>
      <c r="L1848" s="2">
        <f t="shared" si="316"/>
        <v>94.2</v>
      </c>
      <c r="M1848" s="2">
        <f t="shared" si="317"/>
        <v>0.99671992381758545</v>
      </c>
      <c r="N1848">
        <f t="shared" si="318"/>
        <v>0.30210042276955673</v>
      </c>
    </row>
    <row r="1849" spans="1:14" x14ac:dyDescent="0.3">
      <c r="A1849" s="1">
        <v>41376</v>
      </c>
      <c r="B1849">
        <v>91.61</v>
      </c>
      <c r="D1849">
        <f t="shared" si="308"/>
        <v>5</v>
      </c>
      <c r="E1849" s="1">
        <f t="shared" si="310"/>
        <v>41369</v>
      </c>
      <c r="F1849" s="1">
        <f t="shared" si="312"/>
        <v>41368</v>
      </c>
      <c r="G1849" s="1">
        <f t="shared" si="313"/>
        <v>41367</v>
      </c>
      <c r="H1849" s="1">
        <f t="shared" si="314"/>
        <v>41366</v>
      </c>
      <c r="I1849" s="2">
        <f t="shared" si="315"/>
        <v>92.7</v>
      </c>
      <c r="J1849">
        <f t="shared" si="309"/>
        <v>0</v>
      </c>
      <c r="K1849" s="2">
        <f t="shared" si="311"/>
        <v>94.51</v>
      </c>
      <c r="L1849" s="2">
        <f t="shared" si="316"/>
        <v>94.2</v>
      </c>
      <c r="M1849" s="2">
        <f t="shared" si="317"/>
        <v>0.99671992381758545</v>
      </c>
      <c r="N1849">
        <f t="shared" si="318"/>
        <v>-1.5113503969339501</v>
      </c>
    </row>
    <row r="1850" spans="1:14" x14ac:dyDescent="0.3">
      <c r="A1850" s="1">
        <v>41379</v>
      </c>
      <c r="B1850">
        <v>89.03</v>
      </c>
      <c r="D1850">
        <f t="shared" si="308"/>
        <v>1</v>
      </c>
      <c r="E1850" s="1">
        <f t="shared" si="310"/>
        <v>41372</v>
      </c>
      <c r="F1850" s="1">
        <f t="shared" si="312"/>
        <v>41371</v>
      </c>
      <c r="G1850" s="1">
        <f t="shared" si="313"/>
        <v>41370</v>
      </c>
      <c r="H1850" s="1">
        <f t="shared" si="314"/>
        <v>41369</v>
      </c>
      <c r="I1850" s="2">
        <f t="shared" si="315"/>
        <v>93.36</v>
      </c>
      <c r="J1850">
        <f t="shared" si="309"/>
        <v>0</v>
      </c>
      <c r="K1850" s="2">
        <f t="shared" si="311"/>
        <v>94.51</v>
      </c>
      <c r="L1850" s="2">
        <f t="shared" si="316"/>
        <v>94.2</v>
      </c>
      <c r="M1850" s="2">
        <f t="shared" si="317"/>
        <v>0.99671992381758545</v>
      </c>
      <c r="N1850">
        <f t="shared" si="318"/>
        <v>-5.0775063817367991</v>
      </c>
    </row>
    <row r="1851" spans="1:14" x14ac:dyDescent="0.3">
      <c r="A1851" s="1">
        <v>41380</v>
      </c>
      <c r="B1851">
        <v>89.03</v>
      </c>
      <c r="D1851">
        <f t="shared" si="308"/>
        <v>2</v>
      </c>
      <c r="E1851" s="1">
        <f t="shared" si="310"/>
        <v>41373</v>
      </c>
      <c r="F1851" s="1">
        <f t="shared" si="312"/>
        <v>41372</v>
      </c>
      <c r="G1851" s="1">
        <f t="shared" si="313"/>
        <v>41371</v>
      </c>
      <c r="H1851" s="1">
        <f t="shared" si="314"/>
        <v>41370</v>
      </c>
      <c r="I1851" s="2">
        <f t="shared" si="315"/>
        <v>94.2</v>
      </c>
      <c r="J1851">
        <f t="shared" si="309"/>
        <v>0</v>
      </c>
      <c r="K1851" s="2">
        <f t="shared" si="311"/>
        <v>94.51</v>
      </c>
      <c r="L1851" s="2">
        <f t="shared" si="316"/>
        <v>94.2</v>
      </c>
      <c r="M1851" s="2">
        <f t="shared" si="317"/>
        <v>0.99671992381758545</v>
      </c>
      <c r="N1851">
        <f t="shared" si="318"/>
        <v>-5.9732257421384922</v>
      </c>
    </row>
    <row r="1852" spans="1:14" x14ac:dyDescent="0.3">
      <c r="A1852" s="1">
        <v>41381</v>
      </c>
      <c r="B1852">
        <v>86.97</v>
      </c>
      <c r="D1852">
        <f t="shared" si="308"/>
        <v>3</v>
      </c>
      <c r="E1852" s="1">
        <f t="shared" si="310"/>
        <v>41374</v>
      </c>
      <c r="F1852" s="1">
        <f t="shared" si="312"/>
        <v>41373</v>
      </c>
      <c r="G1852" s="1">
        <f t="shared" si="313"/>
        <v>41372</v>
      </c>
      <c r="H1852" s="1">
        <f t="shared" si="314"/>
        <v>41371</v>
      </c>
      <c r="I1852" s="2">
        <f t="shared" si="315"/>
        <v>94.97</v>
      </c>
      <c r="J1852">
        <f t="shared" si="309"/>
        <v>0</v>
      </c>
      <c r="K1852" s="2">
        <f t="shared" si="311"/>
        <v>0</v>
      </c>
      <c r="L1852" s="2">
        <f t="shared" si="316"/>
        <v>0</v>
      </c>
      <c r="M1852" s="2">
        <f t="shared" si="317"/>
        <v>1</v>
      </c>
      <c r="N1852">
        <f t="shared" si="318"/>
        <v>-8.7997820653187269</v>
      </c>
    </row>
    <row r="1853" spans="1:14" x14ac:dyDescent="0.3">
      <c r="A1853" s="1">
        <v>41382</v>
      </c>
      <c r="B1853">
        <v>88</v>
      </c>
      <c r="D1853">
        <f t="shared" si="308"/>
        <v>4</v>
      </c>
      <c r="E1853" s="1">
        <f t="shared" si="310"/>
        <v>41375</v>
      </c>
      <c r="F1853" s="1">
        <f t="shared" si="312"/>
        <v>41374</v>
      </c>
      <c r="G1853" s="1">
        <f t="shared" si="313"/>
        <v>41373</v>
      </c>
      <c r="H1853" s="1">
        <f t="shared" si="314"/>
        <v>41372</v>
      </c>
      <c r="I1853" s="2">
        <f t="shared" si="315"/>
        <v>93.85</v>
      </c>
      <c r="J1853">
        <f t="shared" si="309"/>
        <v>0</v>
      </c>
      <c r="K1853" s="2">
        <f t="shared" si="311"/>
        <v>0</v>
      </c>
      <c r="L1853" s="2">
        <f t="shared" si="316"/>
        <v>0</v>
      </c>
      <c r="M1853" s="2">
        <f t="shared" si="317"/>
        <v>1</v>
      </c>
      <c r="N1853">
        <f t="shared" si="318"/>
        <v>-6.436094855431131</v>
      </c>
    </row>
    <row r="1854" spans="1:14" x14ac:dyDescent="0.3">
      <c r="A1854" s="1">
        <v>41383</v>
      </c>
      <c r="B1854">
        <v>88.27</v>
      </c>
      <c r="D1854">
        <f t="shared" si="308"/>
        <v>5</v>
      </c>
      <c r="E1854" s="1">
        <f t="shared" si="310"/>
        <v>41376</v>
      </c>
      <c r="F1854" s="1">
        <f t="shared" si="312"/>
        <v>41375</v>
      </c>
      <c r="G1854" s="1">
        <f t="shared" si="313"/>
        <v>41374</v>
      </c>
      <c r="H1854" s="1">
        <f t="shared" si="314"/>
        <v>41373</v>
      </c>
      <c r="I1854" s="2">
        <f t="shared" si="315"/>
        <v>91.61</v>
      </c>
      <c r="J1854">
        <f t="shared" si="309"/>
        <v>0</v>
      </c>
      <c r="K1854" s="2">
        <f t="shared" si="311"/>
        <v>0</v>
      </c>
      <c r="L1854" s="2">
        <f t="shared" si="316"/>
        <v>0</v>
      </c>
      <c r="M1854" s="2">
        <f t="shared" si="317"/>
        <v>1</v>
      </c>
      <c r="N1854">
        <f t="shared" si="318"/>
        <v>-3.7140136994975843</v>
      </c>
    </row>
    <row r="1855" spans="1:14" x14ac:dyDescent="0.3">
      <c r="A1855" s="1">
        <v>41386</v>
      </c>
      <c r="B1855">
        <v>89.19</v>
      </c>
      <c r="D1855">
        <f t="shared" si="308"/>
        <v>1</v>
      </c>
      <c r="E1855" s="1">
        <f t="shared" si="310"/>
        <v>41379</v>
      </c>
      <c r="F1855" s="1">
        <f t="shared" si="312"/>
        <v>41378</v>
      </c>
      <c r="G1855" s="1">
        <f t="shared" si="313"/>
        <v>41377</v>
      </c>
      <c r="H1855" s="1">
        <f t="shared" si="314"/>
        <v>41376</v>
      </c>
      <c r="I1855" s="2">
        <f t="shared" si="315"/>
        <v>89.03</v>
      </c>
      <c r="J1855">
        <f t="shared" si="309"/>
        <v>0</v>
      </c>
      <c r="K1855" s="2">
        <f t="shared" si="311"/>
        <v>0</v>
      </c>
      <c r="L1855" s="2">
        <f t="shared" si="316"/>
        <v>0</v>
      </c>
      <c r="M1855" s="2">
        <f t="shared" si="317"/>
        <v>1</v>
      </c>
      <c r="N1855">
        <f t="shared" si="318"/>
        <v>0.17955340925360475</v>
      </c>
    </row>
    <row r="1856" spans="1:14" x14ac:dyDescent="0.3">
      <c r="A1856" s="1">
        <v>41387</v>
      </c>
      <c r="B1856">
        <v>89.18</v>
      </c>
      <c r="D1856">
        <f t="shared" si="308"/>
        <v>2</v>
      </c>
      <c r="E1856" s="1">
        <f t="shared" si="310"/>
        <v>41380</v>
      </c>
      <c r="F1856" s="1">
        <f t="shared" si="312"/>
        <v>41379</v>
      </c>
      <c r="G1856" s="1">
        <f t="shared" si="313"/>
        <v>41378</v>
      </c>
      <c r="H1856" s="1">
        <f t="shared" si="314"/>
        <v>41377</v>
      </c>
      <c r="I1856" s="2">
        <f t="shared" si="315"/>
        <v>89.03</v>
      </c>
      <c r="J1856">
        <f t="shared" si="309"/>
        <v>0</v>
      </c>
      <c r="K1856" s="2">
        <f t="shared" si="311"/>
        <v>0</v>
      </c>
      <c r="L1856" s="2">
        <f t="shared" si="316"/>
        <v>0</v>
      </c>
      <c r="M1856" s="2">
        <f t="shared" si="317"/>
        <v>1</v>
      </c>
      <c r="N1856">
        <f t="shared" si="318"/>
        <v>0.16834076137508799</v>
      </c>
    </row>
    <row r="1857" spans="1:14" x14ac:dyDescent="0.3">
      <c r="A1857" s="1">
        <v>41388</v>
      </c>
      <c r="B1857">
        <v>91.43</v>
      </c>
      <c r="D1857">
        <f t="shared" si="308"/>
        <v>3</v>
      </c>
      <c r="E1857" s="1">
        <f t="shared" si="310"/>
        <v>41381</v>
      </c>
      <c r="F1857" s="1">
        <f t="shared" si="312"/>
        <v>41380</v>
      </c>
      <c r="G1857" s="1">
        <f t="shared" si="313"/>
        <v>41379</v>
      </c>
      <c r="H1857" s="1">
        <f t="shared" si="314"/>
        <v>41378</v>
      </c>
      <c r="I1857" s="2">
        <f t="shared" si="315"/>
        <v>86.97</v>
      </c>
      <c r="J1857">
        <f t="shared" si="309"/>
        <v>0</v>
      </c>
      <c r="K1857" s="2">
        <f t="shared" si="311"/>
        <v>0</v>
      </c>
      <c r="L1857" s="2">
        <f t="shared" si="316"/>
        <v>0</v>
      </c>
      <c r="M1857" s="2">
        <f t="shared" si="317"/>
        <v>1</v>
      </c>
      <c r="N1857">
        <f t="shared" si="318"/>
        <v>5.0010420574661412</v>
      </c>
    </row>
    <row r="1858" spans="1:14" x14ac:dyDescent="0.3">
      <c r="A1858" s="1">
        <v>41389</v>
      </c>
      <c r="B1858">
        <v>93.64</v>
      </c>
      <c r="D1858">
        <f t="shared" ref="D1858:D1921" si="319">WEEKDAY(A1858,2)</f>
        <v>4</v>
      </c>
      <c r="E1858" s="1">
        <f t="shared" si="310"/>
        <v>41382</v>
      </c>
      <c r="F1858" s="1">
        <f t="shared" si="312"/>
        <v>41381</v>
      </c>
      <c r="G1858" s="1">
        <f t="shared" si="313"/>
        <v>41380</v>
      </c>
      <c r="H1858" s="1">
        <f t="shared" si="314"/>
        <v>41379</v>
      </c>
      <c r="I1858" s="2">
        <f t="shared" si="315"/>
        <v>88</v>
      </c>
      <c r="J1858">
        <f t="shared" si="309"/>
        <v>0</v>
      </c>
      <c r="K1858" s="2">
        <f t="shared" si="311"/>
        <v>0</v>
      </c>
      <c r="L1858" s="2">
        <f t="shared" si="316"/>
        <v>0</v>
      </c>
      <c r="M1858" s="2">
        <f t="shared" si="317"/>
        <v>1</v>
      </c>
      <c r="N1858">
        <f t="shared" si="318"/>
        <v>6.2120828144503646</v>
      </c>
    </row>
    <row r="1859" spans="1:14" x14ac:dyDescent="0.3">
      <c r="A1859" s="1">
        <v>41390</v>
      </c>
      <c r="B1859">
        <v>93</v>
      </c>
      <c r="D1859">
        <f t="shared" si="319"/>
        <v>5</v>
      </c>
      <c r="E1859" s="1">
        <f t="shared" si="310"/>
        <v>41383</v>
      </c>
      <c r="F1859" s="1">
        <f t="shared" si="312"/>
        <v>41382</v>
      </c>
      <c r="G1859" s="1">
        <f t="shared" si="313"/>
        <v>41381</v>
      </c>
      <c r="H1859" s="1">
        <f t="shared" si="314"/>
        <v>41380</v>
      </c>
      <c r="I1859" s="2">
        <f t="shared" si="315"/>
        <v>88.27</v>
      </c>
      <c r="J1859">
        <f t="shared" ref="J1859:J1922" si="320">C1858</f>
        <v>0</v>
      </c>
      <c r="K1859" s="2">
        <f t="shared" si="311"/>
        <v>0</v>
      </c>
      <c r="L1859" s="2">
        <f t="shared" si="316"/>
        <v>0</v>
      </c>
      <c r="M1859" s="2">
        <f t="shared" si="317"/>
        <v>1</v>
      </c>
      <c r="N1859">
        <f t="shared" si="318"/>
        <v>5.2199194121114472</v>
      </c>
    </row>
    <row r="1860" spans="1:14" x14ac:dyDescent="0.3">
      <c r="A1860" s="1">
        <v>41393</v>
      </c>
      <c r="B1860">
        <v>94.5</v>
      </c>
      <c r="D1860">
        <f t="shared" si="319"/>
        <v>1</v>
      </c>
      <c r="E1860" s="1">
        <f t="shared" si="310"/>
        <v>41386</v>
      </c>
      <c r="F1860" s="1">
        <f t="shared" si="312"/>
        <v>41385</v>
      </c>
      <c r="G1860" s="1">
        <f t="shared" si="313"/>
        <v>41384</v>
      </c>
      <c r="H1860" s="1">
        <f t="shared" si="314"/>
        <v>41383</v>
      </c>
      <c r="I1860" s="2">
        <f t="shared" si="315"/>
        <v>89.19</v>
      </c>
      <c r="J1860">
        <f t="shared" si="320"/>
        <v>0</v>
      </c>
      <c r="K1860" s="2">
        <f t="shared" si="311"/>
        <v>0</v>
      </c>
      <c r="L1860" s="2">
        <f t="shared" si="316"/>
        <v>0</v>
      </c>
      <c r="M1860" s="2">
        <f t="shared" si="317"/>
        <v>1</v>
      </c>
      <c r="N1860">
        <f t="shared" si="318"/>
        <v>5.7830908821581017</v>
      </c>
    </row>
    <row r="1861" spans="1:14" x14ac:dyDescent="0.3">
      <c r="A1861" s="1">
        <v>41394</v>
      </c>
      <c r="B1861">
        <v>93.46</v>
      </c>
      <c r="D1861">
        <f t="shared" si="319"/>
        <v>2</v>
      </c>
      <c r="E1861" s="1">
        <f t="shared" si="310"/>
        <v>41387</v>
      </c>
      <c r="F1861" s="1">
        <f t="shared" si="312"/>
        <v>41386</v>
      </c>
      <c r="G1861" s="1">
        <f t="shared" si="313"/>
        <v>41385</v>
      </c>
      <c r="H1861" s="1">
        <f t="shared" si="314"/>
        <v>41384</v>
      </c>
      <c r="I1861" s="2">
        <f t="shared" si="315"/>
        <v>89.18</v>
      </c>
      <c r="J1861">
        <f t="shared" si="320"/>
        <v>0</v>
      </c>
      <c r="K1861" s="2">
        <f t="shared" si="311"/>
        <v>0</v>
      </c>
      <c r="L1861" s="2">
        <f t="shared" si="316"/>
        <v>0</v>
      </c>
      <c r="M1861" s="2">
        <f t="shared" si="317"/>
        <v>1</v>
      </c>
      <c r="N1861">
        <f t="shared" si="318"/>
        <v>4.6876738072949307</v>
      </c>
    </row>
    <row r="1862" spans="1:14" x14ac:dyDescent="0.3">
      <c r="A1862" s="1">
        <v>41395</v>
      </c>
      <c r="B1862">
        <v>91.03</v>
      </c>
      <c r="D1862">
        <f t="shared" si="319"/>
        <v>3</v>
      </c>
      <c r="E1862" s="1">
        <f t="shared" si="310"/>
        <v>41388</v>
      </c>
      <c r="F1862" s="1">
        <f t="shared" si="312"/>
        <v>41387</v>
      </c>
      <c r="G1862" s="1">
        <f t="shared" si="313"/>
        <v>41386</v>
      </c>
      <c r="H1862" s="1">
        <f t="shared" si="314"/>
        <v>41385</v>
      </c>
      <c r="I1862" s="2">
        <f t="shared" si="315"/>
        <v>91.43</v>
      </c>
      <c r="J1862">
        <f t="shared" si="320"/>
        <v>0</v>
      </c>
      <c r="K1862" s="2">
        <f t="shared" si="311"/>
        <v>0</v>
      </c>
      <c r="L1862" s="2">
        <f t="shared" si="316"/>
        <v>0</v>
      </c>
      <c r="M1862" s="2">
        <f t="shared" si="317"/>
        <v>1</v>
      </c>
      <c r="N1862">
        <f t="shared" si="318"/>
        <v>-0.43845296591377891</v>
      </c>
    </row>
    <row r="1863" spans="1:14" x14ac:dyDescent="0.3">
      <c r="A1863" s="1">
        <v>41396</v>
      </c>
      <c r="B1863">
        <v>93.99</v>
      </c>
      <c r="D1863">
        <f t="shared" si="319"/>
        <v>4</v>
      </c>
      <c r="E1863" s="1">
        <f t="shared" ref="E1863:E1926" si="321">A1863-7</f>
        <v>41389</v>
      </c>
      <c r="F1863" s="1">
        <f t="shared" si="312"/>
        <v>41388</v>
      </c>
      <c r="G1863" s="1">
        <f t="shared" si="313"/>
        <v>41387</v>
      </c>
      <c r="H1863" s="1">
        <f t="shared" si="314"/>
        <v>41386</v>
      </c>
      <c r="I1863" s="2">
        <f t="shared" si="315"/>
        <v>93.64</v>
      </c>
      <c r="J1863">
        <f t="shared" si="320"/>
        <v>0</v>
      </c>
      <c r="K1863" s="2">
        <f t="shared" ref="K1863:K1926" si="322">SUMIFS($J$2:$J$3507,$A$2:$A$3507,"&gt;"&amp;E1863,$A$2:$A$3507,"&lt;="&amp;A1863)</f>
        <v>0</v>
      </c>
      <c r="L1863" s="2">
        <f t="shared" si="316"/>
        <v>0</v>
      </c>
      <c r="M1863" s="2">
        <f t="shared" si="317"/>
        <v>1</v>
      </c>
      <c r="N1863">
        <f t="shared" si="318"/>
        <v>0.37307510094998925</v>
      </c>
    </row>
    <row r="1864" spans="1:14" x14ac:dyDescent="0.3">
      <c r="A1864" s="1">
        <v>41397</v>
      </c>
      <c r="B1864">
        <v>95.61</v>
      </c>
      <c r="D1864">
        <f t="shared" si="319"/>
        <v>5</v>
      </c>
      <c r="E1864" s="1">
        <f t="shared" si="321"/>
        <v>41390</v>
      </c>
      <c r="F1864" s="1">
        <f t="shared" ref="F1864:F1927" si="323">E1864-1</f>
        <v>41389</v>
      </c>
      <c r="G1864" s="1">
        <f t="shared" ref="G1864:G1927" si="324">E1864-2</f>
        <v>41388</v>
      </c>
      <c r="H1864" s="1">
        <f t="shared" ref="H1864:H1927" si="325">E1864-3</f>
        <v>41387</v>
      </c>
      <c r="I1864" s="2">
        <f t="shared" ref="I1864:I1927" si="326">IF(SUMIFS($B$2:$B$3507,$A$2:$A$3507,"="&amp;E1864)=0,IF(SUMIFS($B$2:$B$3507,$A$2:$A$3507,"="&amp;F1864)=0,IF(SUMIFS($B$2:$B$3507,$A$2:$A$3507,"="&amp;G1864)=0,SUMIFS($B$2:$B$3507,$A$2:$A$3507,"="&amp;H1864),SUMIFS($B$2:$B$3507,$A$2:$A$3507,"="&amp;G1864)),SUMIFS($B$2:$B$3507,$A$2:$A$3507,"="&amp;F1864)),SUMIFS($B$2:$B$3507,$A$2:$A$3507,"="&amp;E1864))</f>
        <v>93</v>
      </c>
      <c r="J1864">
        <f t="shared" si="320"/>
        <v>0</v>
      </c>
      <c r="K1864" s="2">
        <f t="shared" si="322"/>
        <v>0</v>
      </c>
      <c r="L1864" s="2">
        <f t="shared" ref="L1864:L1927" si="327">IF(K1864&lt;&gt;0,LOOKUP(K1864,C1858:C1864,B1858:B1864),0)</f>
        <v>0</v>
      </c>
      <c r="M1864" s="2">
        <f t="shared" si="317"/>
        <v>1</v>
      </c>
      <c r="N1864">
        <f t="shared" si="318"/>
        <v>2.7677923944098808</v>
      </c>
    </row>
    <row r="1865" spans="1:14" x14ac:dyDescent="0.3">
      <c r="A1865" s="1">
        <v>41400</v>
      </c>
      <c r="B1865">
        <v>96.16</v>
      </c>
      <c r="D1865">
        <f t="shared" si="319"/>
        <v>1</v>
      </c>
      <c r="E1865" s="1">
        <f t="shared" si="321"/>
        <v>41393</v>
      </c>
      <c r="F1865" s="1">
        <f t="shared" si="323"/>
        <v>41392</v>
      </c>
      <c r="G1865" s="1">
        <f t="shared" si="324"/>
        <v>41391</v>
      </c>
      <c r="H1865" s="1">
        <f t="shared" si="325"/>
        <v>41390</v>
      </c>
      <c r="I1865" s="2">
        <f t="shared" si="326"/>
        <v>94.5</v>
      </c>
      <c r="J1865">
        <f t="shared" si="320"/>
        <v>0</v>
      </c>
      <c r="K1865" s="2">
        <f t="shared" si="322"/>
        <v>0</v>
      </c>
      <c r="L1865" s="2">
        <f t="shared" si="327"/>
        <v>0</v>
      </c>
      <c r="M1865" s="2">
        <f t="shared" ref="M1865:M1928" si="328">IF(K1865&lt;&gt;0,L1865/K1865,1)</f>
        <v>1</v>
      </c>
      <c r="N1865">
        <f t="shared" ref="N1865:N1928" si="329">LN(B1865*M1865/I1865)*100</f>
        <v>1.7413636287200374</v>
      </c>
    </row>
    <row r="1866" spans="1:14" x14ac:dyDescent="0.3">
      <c r="A1866" s="1">
        <v>41401</v>
      </c>
      <c r="B1866">
        <v>95.62</v>
      </c>
      <c r="D1866">
        <f t="shared" si="319"/>
        <v>2</v>
      </c>
      <c r="E1866" s="1">
        <f t="shared" si="321"/>
        <v>41394</v>
      </c>
      <c r="F1866" s="1">
        <f t="shared" si="323"/>
        <v>41393</v>
      </c>
      <c r="G1866" s="1">
        <f t="shared" si="324"/>
        <v>41392</v>
      </c>
      <c r="H1866" s="1">
        <f t="shared" si="325"/>
        <v>41391</v>
      </c>
      <c r="I1866" s="2">
        <f t="shared" si="326"/>
        <v>93.46</v>
      </c>
      <c r="J1866">
        <f t="shared" si="320"/>
        <v>0</v>
      </c>
      <c r="K1866" s="2">
        <f t="shared" si="322"/>
        <v>0</v>
      </c>
      <c r="L1866" s="2">
        <f t="shared" si="327"/>
        <v>0</v>
      </c>
      <c r="M1866" s="2">
        <f t="shared" si="328"/>
        <v>1</v>
      </c>
      <c r="N1866">
        <f t="shared" si="329"/>
        <v>2.2848465925677401</v>
      </c>
    </row>
    <row r="1867" spans="1:14" x14ac:dyDescent="0.3">
      <c r="A1867" s="1">
        <v>41402</v>
      </c>
      <c r="B1867">
        <v>96.62</v>
      </c>
      <c r="D1867">
        <f t="shared" si="319"/>
        <v>3</v>
      </c>
      <c r="E1867" s="1">
        <f t="shared" si="321"/>
        <v>41395</v>
      </c>
      <c r="F1867" s="1">
        <f t="shared" si="323"/>
        <v>41394</v>
      </c>
      <c r="G1867" s="1">
        <f t="shared" si="324"/>
        <v>41393</v>
      </c>
      <c r="H1867" s="1">
        <f t="shared" si="325"/>
        <v>41392</v>
      </c>
      <c r="I1867" s="2">
        <f t="shared" si="326"/>
        <v>91.03</v>
      </c>
      <c r="J1867">
        <f t="shared" si="320"/>
        <v>0</v>
      </c>
      <c r="K1867" s="2">
        <f t="shared" si="322"/>
        <v>0</v>
      </c>
      <c r="L1867" s="2">
        <f t="shared" si="327"/>
        <v>0</v>
      </c>
      <c r="M1867" s="2">
        <f t="shared" si="328"/>
        <v>1</v>
      </c>
      <c r="N1867">
        <f t="shared" si="329"/>
        <v>5.9596636609063181</v>
      </c>
    </row>
    <row r="1868" spans="1:14" x14ac:dyDescent="0.3">
      <c r="A1868" s="1">
        <v>41403</v>
      </c>
      <c r="B1868">
        <v>96.39</v>
      </c>
      <c r="C1868">
        <v>96.66</v>
      </c>
      <c r="D1868">
        <f t="shared" si="319"/>
        <v>4</v>
      </c>
      <c r="E1868" s="1">
        <f t="shared" si="321"/>
        <v>41396</v>
      </c>
      <c r="F1868" s="1">
        <f t="shared" si="323"/>
        <v>41395</v>
      </c>
      <c r="G1868" s="1">
        <f t="shared" si="324"/>
        <v>41394</v>
      </c>
      <c r="H1868" s="1">
        <f t="shared" si="325"/>
        <v>41393</v>
      </c>
      <c r="I1868" s="2">
        <f t="shared" si="326"/>
        <v>93.99</v>
      </c>
      <c r="J1868">
        <f t="shared" si="320"/>
        <v>0</v>
      </c>
      <c r="K1868" s="2">
        <f t="shared" si="322"/>
        <v>0</v>
      </c>
      <c r="L1868" s="2">
        <f t="shared" si="327"/>
        <v>0</v>
      </c>
      <c r="M1868" s="2">
        <f t="shared" si="328"/>
        <v>1</v>
      </c>
      <c r="N1868">
        <f t="shared" si="329"/>
        <v>2.5214068163666856</v>
      </c>
    </row>
    <row r="1869" spans="1:14" x14ac:dyDescent="0.3">
      <c r="A1869" s="1">
        <v>41404</v>
      </c>
      <c r="B1869">
        <v>96.29</v>
      </c>
      <c r="D1869">
        <f t="shared" si="319"/>
        <v>5</v>
      </c>
      <c r="E1869" s="1">
        <f t="shared" si="321"/>
        <v>41397</v>
      </c>
      <c r="F1869" s="1">
        <f t="shared" si="323"/>
        <v>41396</v>
      </c>
      <c r="G1869" s="1">
        <f t="shared" si="324"/>
        <v>41395</v>
      </c>
      <c r="H1869" s="1">
        <f t="shared" si="325"/>
        <v>41394</v>
      </c>
      <c r="I1869" s="2">
        <f t="shared" si="326"/>
        <v>95.61</v>
      </c>
      <c r="J1869">
        <f t="shared" si="320"/>
        <v>96.66</v>
      </c>
      <c r="K1869" s="2">
        <f t="shared" si="322"/>
        <v>96.66</v>
      </c>
      <c r="L1869" s="2">
        <f t="shared" si="327"/>
        <v>96.39</v>
      </c>
      <c r="M1869" s="2">
        <f t="shared" si="328"/>
        <v>0.99720670391061461</v>
      </c>
      <c r="N1869">
        <f t="shared" si="329"/>
        <v>0.42898495337767989</v>
      </c>
    </row>
    <row r="1870" spans="1:14" x14ac:dyDescent="0.3">
      <c r="A1870" s="1">
        <v>41407</v>
      </c>
      <c r="B1870">
        <v>95.41</v>
      </c>
      <c r="D1870">
        <f t="shared" si="319"/>
        <v>1</v>
      </c>
      <c r="E1870" s="1">
        <f t="shared" si="321"/>
        <v>41400</v>
      </c>
      <c r="F1870" s="1">
        <f t="shared" si="323"/>
        <v>41399</v>
      </c>
      <c r="G1870" s="1">
        <f t="shared" si="324"/>
        <v>41398</v>
      </c>
      <c r="H1870" s="1">
        <f t="shared" si="325"/>
        <v>41397</v>
      </c>
      <c r="I1870" s="2">
        <f t="shared" si="326"/>
        <v>96.16</v>
      </c>
      <c r="J1870">
        <f t="shared" si="320"/>
        <v>0</v>
      </c>
      <c r="K1870" s="2">
        <f t="shared" si="322"/>
        <v>96.66</v>
      </c>
      <c r="L1870" s="2">
        <f t="shared" si="327"/>
        <v>96.39</v>
      </c>
      <c r="M1870" s="2">
        <f t="shared" si="328"/>
        <v>0.99720670391061461</v>
      </c>
      <c r="N1870">
        <f t="shared" si="329"/>
        <v>-1.0627280644204102</v>
      </c>
    </row>
    <row r="1871" spans="1:14" x14ac:dyDescent="0.3">
      <c r="A1871" s="1">
        <v>41408</v>
      </c>
      <c r="B1871">
        <v>94.48</v>
      </c>
      <c r="D1871">
        <f t="shared" si="319"/>
        <v>2</v>
      </c>
      <c r="E1871" s="1">
        <f t="shared" si="321"/>
        <v>41401</v>
      </c>
      <c r="F1871" s="1">
        <f t="shared" si="323"/>
        <v>41400</v>
      </c>
      <c r="G1871" s="1">
        <f t="shared" si="324"/>
        <v>41399</v>
      </c>
      <c r="H1871" s="1">
        <f t="shared" si="325"/>
        <v>41398</v>
      </c>
      <c r="I1871" s="2">
        <f t="shared" si="326"/>
        <v>95.62</v>
      </c>
      <c r="J1871">
        <f t="shared" si="320"/>
        <v>0</v>
      </c>
      <c r="K1871" s="2">
        <f t="shared" si="322"/>
        <v>96.66</v>
      </c>
      <c r="L1871" s="2">
        <f t="shared" si="327"/>
        <v>96.39</v>
      </c>
      <c r="M1871" s="2">
        <f t="shared" si="328"/>
        <v>0.99720670391061461</v>
      </c>
      <c r="N1871">
        <f t="shared" si="329"/>
        <v>-1.4791035929911573</v>
      </c>
    </row>
    <row r="1872" spans="1:14" x14ac:dyDescent="0.3">
      <c r="A1872" s="1">
        <v>41409</v>
      </c>
      <c r="B1872">
        <v>94.56</v>
      </c>
      <c r="D1872">
        <f t="shared" si="319"/>
        <v>3</v>
      </c>
      <c r="E1872" s="1">
        <f t="shared" si="321"/>
        <v>41402</v>
      </c>
      <c r="F1872" s="1">
        <f t="shared" si="323"/>
        <v>41401</v>
      </c>
      <c r="G1872" s="1">
        <f t="shared" si="324"/>
        <v>41400</v>
      </c>
      <c r="H1872" s="1">
        <f t="shared" si="325"/>
        <v>41399</v>
      </c>
      <c r="I1872" s="2">
        <f t="shared" si="326"/>
        <v>96.62</v>
      </c>
      <c r="J1872">
        <f t="shared" si="320"/>
        <v>0</v>
      </c>
      <c r="K1872" s="2">
        <f t="shared" si="322"/>
        <v>96.66</v>
      </c>
      <c r="L1872" s="2">
        <f t="shared" si="327"/>
        <v>96.39</v>
      </c>
      <c r="M1872" s="2">
        <f t="shared" si="328"/>
        <v>0.99720670391061461</v>
      </c>
      <c r="N1872">
        <f t="shared" si="329"/>
        <v>-2.4348410089533692</v>
      </c>
    </row>
    <row r="1873" spans="1:14" x14ac:dyDescent="0.3">
      <c r="A1873" s="1">
        <v>41410</v>
      </c>
      <c r="B1873">
        <v>95.45</v>
      </c>
      <c r="D1873">
        <f t="shared" si="319"/>
        <v>4</v>
      </c>
      <c r="E1873" s="1">
        <f t="shared" si="321"/>
        <v>41403</v>
      </c>
      <c r="F1873" s="1">
        <f t="shared" si="323"/>
        <v>41402</v>
      </c>
      <c r="G1873" s="1">
        <f t="shared" si="324"/>
        <v>41401</v>
      </c>
      <c r="H1873" s="1">
        <f t="shared" si="325"/>
        <v>41400</v>
      </c>
      <c r="I1873" s="2">
        <f t="shared" si="326"/>
        <v>96.39</v>
      </c>
      <c r="J1873">
        <f t="shared" si="320"/>
        <v>0</v>
      </c>
      <c r="K1873" s="2">
        <f t="shared" si="322"/>
        <v>96.66</v>
      </c>
      <c r="L1873" s="2">
        <f t="shared" si="327"/>
        <v>96.39</v>
      </c>
      <c r="M1873" s="2">
        <f t="shared" si="328"/>
        <v>0.99720670391061461</v>
      </c>
      <c r="N1873">
        <f t="shared" si="329"/>
        <v>-1.2597116245181275</v>
      </c>
    </row>
    <row r="1874" spans="1:14" x14ac:dyDescent="0.3">
      <c r="A1874" s="1">
        <v>41411</v>
      </c>
      <c r="B1874">
        <v>96.29</v>
      </c>
      <c r="D1874">
        <f t="shared" si="319"/>
        <v>5</v>
      </c>
      <c r="E1874" s="1">
        <f t="shared" si="321"/>
        <v>41404</v>
      </c>
      <c r="F1874" s="1">
        <f t="shared" si="323"/>
        <v>41403</v>
      </c>
      <c r="G1874" s="1">
        <f t="shared" si="324"/>
        <v>41402</v>
      </c>
      <c r="H1874" s="1">
        <f t="shared" si="325"/>
        <v>41401</v>
      </c>
      <c r="I1874" s="2">
        <f t="shared" si="326"/>
        <v>96.29</v>
      </c>
      <c r="J1874">
        <f t="shared" si="320"/>
        <v>0</v>
      </c>
      <c r="K1874" s="2">
        <f t="shared" si="322"/>
        <v>0</v>
      </c>
      <c r="L1874" s="2">
        <f t="shared" si="327"/>
        <v>0</v>
      </c>
      <c r="M1874" s="2">
        <f t="shared" si="328"/>
        <v>1</v>
      </c>
      <c r="N1874">
        <f t="shared" si="329"/>
        <v>0</v>
      </c>
    </row>
    <row r="1875" spans="1:14" x14ac:dyDescent="0.3">
      <c r="A1875" s="1">
        <v>41414</v>
      </c>
      <c r="B1875">
        <v>96.93</v>
      </c>
      <c r="D1875">
        <f t="shared" si="319"/>
        <v>1</v>
      </c>
      <c r="E1875" s="1">
        <f t="shared" si="321"/>
        <v>41407</v>
      </c>
      <c r="F1875" s="1">
        <f t="shared" si="323"/>
        <v>41406</v>
      </c>
      <c r="G1875" s="1">
        <f t="shared" si="324"/>
        <v>41405</v>
      </c>
      <c r="H1875" s="1">
        <f t="shared" si="325"/>
        <v>41404</v>
      </c>
      <c r="I1875" s="2">
        <f t="shared" si="326"/>
        <v>95.41</v>
      </c>
      <c r="J1875">
        <f t="shared" si="320"/>
        <v>0</v>
      </c>
      <c r="K1875" s="2">
        <f t="shared" si="322"/>
        <v>0</v>
      </c>
      <c r="L1875" s="2">
        <f t="shared" si="327"/>
        <v>0</v>
      </c>
      <c r="M1875" s="2">
        <f t="shared" si="328"/>
        <v>1</v>
      </c>
      <c r="N1875">
        <f t="shared" si="329"/>
        <v>1.5805673740762181</v>
      </c>
    </row>
    <row r="1876" spans="1:14" x14ac:dyDescent="0.3">
      <c r="A1876" s="1">
        <v>41415</v>
      </c>
      <c r="B1876">
        <v>96.18</v>
      </c>
      <c r="D1876">
        <f t="shared" si="319"/>
        <v>2</v>
      </c>
      <c r="E1876" s="1">
        <f t="shared" si="321"/>
        <v>41408</v>
      </c>
      <c r="F1876" s="1">
        <f t="shared" si="323"/>
        <v>41407</v>
      </c>
      <c r="G1876" s="1">
        <f t="shared" si="324"/>
        <v>41406</v>
      </c>
      <c r="H1876" s="1">
        <f t="shared" si="325"/>
        <v>41405</v>
      </c>
      <c r="I1876" s="2">
        <f t="shared" si="326"/>
        <v>94.48</v>
      </c>
      <c r="J1876">
        <f t="shared" si="320"/>
        <v>0</v>
      </c>
      <c r="K1876" s="2">
        <f t="shared" si="322"/>
        <v>0</v>
      </c>
      <c r="L1876" s="2">
        <f t="shared" si="327"/>
        <v>0</v>
      </c>
      <c r="M1876" s="2">
        <f t="shared" si="328"/>
        <v>1</v>
      </c>
      <c r="N1876">
        <f t="shared" si="329"/>
        <v>1.7833263960409791</v>
      </c>
    </row>
    <row r="1877" spans="1:14" x14ac:dyDescent="0.3">
      <c r="A1877" s="1">
        <v>41416</v>
      </c>
      <c r="B1877">
        <v>94.28</v>
      </c>
      <c r="D1877">
        <f t="shared" si="319"/>
        <v>3</v>
      </c>
      <c r="E1877" s="1">
        <f t="shared" si="321"/>
        <v>41409</v>
      </c>
      <c r="F1877" s="1">
        <f t="shared" si="323"/>
        <v>41408</v>
      </c>
      <c r="G1877" s="1">
        <f t="shared" si="324"/>
        <v>41407</v>
      </c>
      <c r="H1877" s="1">
        <f t="shared" si="325"/>
        <v>41406</v>
      </c>
      <c r="I1877" s="2">
        <f t="shared" si="326"/>
        <v>94.56</v>
      </c>
      <c r="J1877">
        <f t="shared" si="320"/>
        <v>0</v>
      </c>
      <c r="K1877" s="2">
        <f t="shared" si="322"/>
        <v>0</v>
      </c>
      <c r="L1877" s="2">
        <f t="shared" si="327"/>
        <v>0</v>
      </c>
      <c r="M1877" s="2">
        <f t="shared" si="328"/>
        <v>1</v>
      </c>
      <c r="N1877">
        <f t="shared" si="329"/>
        <v>-0.29654755898577023</v>
      </c>
    </row>
    <row r="1878" spans="1:14" x14ac:dyDescent="0.3">
      <c r="A1878" s="1">
        <v>41417</v>
      </c>
      <c r="B1878">
        <v>94.25</v>
      </c>
      <c r="D1878">
        <f t="shared" si="319"/>
        <v>4</v>
      </c>
      <c r="E1878" s="1">
        <f t="shared" si="321"/>
        <v>41410</v>
      </c>
      <c r="F1878" s="1">
        <f t="shared" si="323"/>
        <v>41409</v>
      </c>
      <c r="G1878" s="1">
        <f t="shared" si="324"/>
        <v>41408</v>
      </c>
      <c r="H1878" s="1">
        <f t="shared" si="325"/>
        <v>41407</v>
      </c>
      <c r="I1878" s="2">
        <f t="shared" si="326"/>
        <v>95.45</v>
      </c>
      <c r="J1878">
        <f t="shared" si="320"/>
        <v>0</v>
      </c>
      <c r="K1878" s="2">
        <f t="shared" si="322"/>
        <v>0</v>
      </c>
      <c r="L1878" s="2">
        <f t="shared" si="327"/>
        <v>0</v>
      </c>
      <c r="M1878" s="2">
        <f t="shared" si="328"/>
        <v>1</v>
      </c>
      <c r="N1878">
        <f t="shared" si="329"/>
        <v>-1.2651723843636562</v>
      </c>
    </row>
    <row r="1879" spans="1:14" x14ac:dyDescent="0.3">
      <c r="A1879" s="1">
        <v>41418</v>
      </c>
      <c r="B1879">
        <v>94.15</v>
      </c>
      <c r="D1879">
        <f t="shared" si="319"/>
        <v>5</v>
      </c>
      <c r="E1879" s="1">
        <f t="shared" si="321"/>
        <v>41411</v>
      </c>
      <c r="F1879" s="1">
        <f t="shared" si="323"/>
        <v>41410</v>
      </c>
      <c r="G1879" s="1">
        <f t="shared" si="324"/>
        <v>41409</v>
      </c>
      <c r="H1879" s="1">
        <f t="shared" si="325"/>
        <v>41408</v>
      </c>
      <c r="I1879" s="2">
        <f t="shared" si="326"/>
        <v>96.29</v>
      </c>
      <c r="J1879">
        <f t="shared" si="320"/>
        <v>0</v>
      </c>
      <c r="K1879" s="2">
        <f t="shared" si="322"/>
        <v>0</v>
      </c>
      <c r="L1879" s="2">
        <f t="shared" si="327"/>
        <v>0</v>
      </c>
      <c r="M1879" s="2">
        <f t="shared" si="328"/>
        <v>1</v>
      </c>
      <c r="N1879">
        <f t="shared" si="329"/>
        <v>-2.2475216149031154</v>
      </c>
    </row>
    <row r="1880" spans="1:14" x14ac:dyDescent="0.3">
      <c r="A1880" s="1">
        <v>41422</v>
      </c>
      <c r="B1880">
        <v>95.01</v>
      </c>
      <c r="D1880">
        <f t="shared" si="319"/>
        <v>2</v>
      </c>
      <c r="E1880" s="1">
        <f t="shared" si="321"/>
        <v>41415</v>
      </c>
      <c r="F1880" s="1">
        <f t="shared" si="323"/>
        <v>41414</v>
      </c>
      <c r="G1880" s="1">
        <f t="shared" si="324"/>
        <v>41413</v>
      </c>
      <c r="H1880" s="1">
        <f t="shared" si="325"/>
        <v>41412</v>
      </c>
      <c r="I1880" s="2">
        <f t="shared" si="326"/>
        <v>96.18</v>
      </c>
      <c r="J1880">
        <f t="shared" si="320"/>
        <v>0</v>
      </c>
      <c r="K1880" s="2">
        <f t="shared" si="322"/>
        <v>0</v>
      </c>
      <c r="L1880" s="2">
        <f t="shared" si="327"/>
        <v>0</v>
      </c>
      <c r="M1880" s="2">
        <f t="shared" si="328"/>
        <v>1</v>
      </c>
      <c r="N1880">
        <f t="shared" si="329"/>
        <v>-1.2239286630858504</v>
      </c>
    </row>
    <row r="1881" spans="1:14" x14ac:dyDescent="0.3">
      <c r="A1881" s="1">
        <v>41423</v>
      </c>
      <c r="B1881">
        <v>93.13</v>
      </c>
      <c r="D1881">
        <f t="shared" si="319"/>
        <v>3</v>
      </c>
      <c r="E1881" s="1">
        <f t="shared" si="321"/>
        <v>41416</v>
      </c>
      <c r="F1881" s="1">
        <f t="shared" si="323"/>
        <v>41415</v>
      </c>
      <c r="G1881" s="1">
        <f t="shared" si="324"/>
        <v>41414</v>
      </c>
      <c r="H1881" s="1">
        <f t="shared" si="325"/>
        <v>41413</v>
      </c>
      <c r="I1881" s="2">
        <f t="shared" si="326"/>
        <v>94.28</v>
      </c>
      <c r="J1881">
        <f t="shared" si="320"/>
        <v>0</v>
      </c>
      <c r="K1881" s="2">
        <f t="shared" si="322"/>
        <v>0</v>
      </c>
      <c r="L1881" s="2">
        <f t="shared" si="327"/>
        <v>0</v>
      </c>
      <c r="M1881" s="2">
        <f t="shared" si="328"/>
        <v>1</v>
      </c>
      <c r="N1881">
        <f t="shared" si="329"/>
        <v>-1.2272711534363956</v>
      </c>
    </row>
    <row r="1882" spans="1:14" x14ac:dyDescent="0.3">
      <c r="A1882" s="1">
        <v>41424</v>
      </c>
      <c r="B1882">
        <v>93.61</v>
      </c>
      <c r="D1882">
        <f t="shared" si="319"/>
        <v>4</v>
      </c>
      <c r="E1882" s="1">
        <f t="shared" si="321"/>
        <v>41417</v>
      </c>
      <c r="F1882" s="1">
        <f t="shared" si="323"/>
        <v>41416</v>
      </c>
      <c r="G1882" s="1">
        <f t="shared" si="324"/>
        <v>41415</v>
      </c>
      <c r="H1882" s="1">
        <f t="shared" si="325"/>
        <v>41414</v>
      </c>
      <c r="I1882" s="2">
        <f t="shared" si="326"/>
        <v>94.25</v>
      </c>
      <c r="J1882">
        <f t="shared" si="320"/>
        <v>0</v>
      </c>
      <c r="K1882" s="2">
        <f t="shared" si="322"/>
        <v>0</v>
      </c>
      <c r="L1882" s="2">
        <f t="shared" si="327"/>
        <v>0</v>
      </c>
      <c r="M1882" s="2">
        <f t="shared" si="328"/>
        <v>1</v>
      </c>
      <c r="N1882">
        <f t="shared" si="329"/>
        <v>-0.68136109444668003</v>
      </c>
    </row>
    <row r="1883" spans="1:14" x14ac:dyDescent="0.3">
      <c r="A1883" s="1">
        <v>41425</v>
      </c>
      <c r="B1883">
        <v>91.97</v>
      </c>
      <c r="D1883">
        <f t="shared" si="319"/>
        <v>5</v>
      </c>
      <c r="E1883" s="1">
        <f t="shared" si="321"/>
        <v>41418</v>
      </c>
      <c r="F1883" s="1">
        <f t="shared" si="323"/>
        <v>41417</v>
      </c>
      <c r="G1883" s="1">
        <f t="shared" si="324"/>
        <v>41416</v>
      </c>
      <c r="H1883" s="1">
        <f t="shared" si="325"/>
        <v>41415</v>
      </c>
      <c r="I1883" s="2">
        <f t="shared" si="326"/>
        <v>94.15</v>
      </c>
      <c r="J1883">
        <f t="shared" si="320"/>
        <v>0</v>
      </c>
      <c r="K1883" s="2">
        <f t="shared" si="322"/>
        <v>0</v>
      </c>
      <c r="L1883" s="2">
        <f t="shared" si="327"/>
        <v>0</v>
      </c>
      <c r="M1883" s="2">
        <f t="shared" si="328"/>
        <v>1</v>
      </c>
      <c r="N1883">
        <f t="shared" si="329"/>
        <v>-2.3426818188555272</v>
      </c>
    </row>
    <row r="1884" spans="1:14" x14ac:dyDescent="0.3">
      <c r="A1884" s="1">
        <v>41428</v>
      </c>
      <c r="B1884">
        <v>93.45</v>
      </c>
      <c r="D1884">
        <f t="shared" si="319"/>
        <v>1</v>
      </c>
      <c r="E1884" s="1">
        <f t="shared" si="321"/>
        <v>41421</v>
      </c>
      <c r="F1884" s="1">
        <f t="shared" si="323"/>
        <v>41420</v>
      </c>
      <c r="G1884" s="1">
        <f t="shared" si="324"/>
        <v>41419</v>
      </c>
      <c r="H1884" s="1">
        <f t="shared" si="325"/>
        <v>41418</v>
      </c>
      <c r="I1884" s="2">
        <f t="shared" si="326"/>
        <v>94.15</v>
      </c>
      <c r="J1884">
        <f t="shared" si="320"/>
        <v>0</v>
      </c>
      <c r="K1884" s="2">
        <f t="shared" si="322"/>
        <v>0</v>
      </c>
      <c r="L1884" s="2">
        <f t="shared" si="327"/>
        <v>0</v>
      </c>
      <c r="M1884" s="2">
        <f t="shared" si="328"/>
        <v>1</v>
      </c>
      <c r="N1884">
        <f t="shared" si="329"/>
        <v>-0.74627212015896005</v>
      </c>
    </row>
    <row r="1885" spans="1:14" x14ac:dyDescent="0.3">
      <c r="A1885" s="1">
        <v>41429</v>
      </c>
      <c r="B1885">
        <v>93.31</v>
      </c>
      <c r="D1885">
        <f t="shared" si="319"/>
        <v>2</v>
      </c>
      <c r="E1885" s="1">
        <f t="shared" si="321"/>
        <v>41422</v>
      </c>
      <c r="F1885" s="1">
        <f t="shared" si="323"/>
        <v>41421</v>
      </c>
      <c r="G1885" s="1">
        <f t="shared" si="324"/>
        <v>41420</v>
      </c>
      <c r="H1885" s="1">
        <f t="shared" si="325"/>
        <v>41419</v>
      </c>
      <c r="I1885" s="2">
        <f t="shared" si="326"/>
        <v>95.01</v>
      </c>
      <c r="J1885">
        <f t="shared" si="320"/>
        <v>0</v>
      </c>
      <c r="K1885" s="2">
        <f t="shared" si="322"/>
        <v>0</v>
      </c>
      <c r="L1885" s="2">
        <f t="shared" si="327"/>
        <v>0</v>
      </c>
      <c r="M1885" s="2">
        <f t="shared" si="328"/>
        <v>1</v>
      </c>
      <c r="N1885">
        <f t="shared" si="329"/>
        <v>-1.8054865972727561</v>
      </c>
    </row>
    <row r="1886" spans="1:14" x14ac:dyDescent="0.3">
      <c r="A1886" s="1">
        <v>41430</v>
      </c>
      <c r="B1886">
        <v>93.74</v>
      </c>
      <c r="D1886">
        <f t="shared" si="319"/>
        <v>3</v>
      </c>
      <c r="E1886" s="1">
        <f t="shared" si="321"/>
        <v>41423</v>
      </c>
      <c r="F1886" s="1">
        <f t="shared" si="323"/>
        <v>41422</v>
      </c>
      <c r="G1886" s="1">
        <f t="shared" si="324"/>
        <v>41421</v>
      </c>
      <c r="H1886" s="1">
        <f t="shared" si="325"/>
        <v>41420</v>
      </c>
      <c r="I1886" s="2">
        <f t="shared" si="326"/>
        <v>93.13</v>
      </c>
      <c r="J1886">
        <f t="shared" si="320"/>
        <v>0</v>
      </c>
      <c r="K1886" s="2">
        <f t="shared" si="322"/>
        <v>0</v>
      </c>
      <c r="L1886" s="2">
        <f t="shared" si="327"/>
        <v>0</v>
      </c>
      <c r="M1886" s="2">
        <f t="shared" si="328"/>
        <v>1</v>
      </c>
      <c r="N1886">
        <f t="shared" si="329"/>
        <v>0.65286259609935471</v>
      </c>
    </row>
    <row r="1887" spans="1:14" x14ac:dyDescent="0.3">
      <c r="A1887" s="1">
        <v>41431</v>
      </c>
      <c r="B1887">
        <v>94.76</v>
      </c>
      <c r="D1887">
        <f t="shared" si="319"/>
        <v>4</v>
      </c>
      <c r="E1887" s="1">
        <f t="shared" si="321"/>
        <v>41424</v>
      </c>
      <c r="F1887" s="1">
        <f t="shared" si="323"/>
        <v>41423</v>
      </c>
      <c r="G1887" s="1">
        <f t="shared" si="324"/>
        <v>41422</v>
      </c>
      <c r="H1887" s="1">
        <f t="shared" si="325"/>
        <v>41421</v>
      </c>
      <c r="I1887" s="2">
        <f t="shared" si="326"/>
        <v>93.61</v>
      </c>
      <c r="J1887">
        <f t="shared" si="320"/>
        <v>0</v>
      </c>
      <c r="K1887" s="2">
        <f t="shared" si="322"/>
        <v>0</v>
      </c>
      <c r="L1887" s="2">
        <f t="shared" si="327"/>
        <v>0</v>
      </c>
      <c r="M1887" s="2">
        <f t="shared" si="328"/>
        <v>1</v>
      </c>
      <c r="N1887">
        <f t="shared" si="329"/>
        <v>1.2210163906931557</v>
      </c>
    </row>
    <row r="1888" spans="1:14" x14ac:dyDescent="0.3">
      <c r="A1888" s="1">
        <v>41432</v>
      </c>
      <c r="B1888">
        <v>96.03</v>
      </c>
      <c r="C1888">
        <v>96.27</v>
      </c>
      <c r="D1888">
        <f t="shared" si="319"/>
        <v>5</v>
      </c>
      <c r="E1888" s="1">
        <f t="shared" si="321"/>
        <v>41425</v>
      </c>
      <c r="F1888" s="1">
        <f t="shared" si="323"/>
        <v>41424</v>
      </c>
      <c r="G1888" s="1">
        <f t="shared" si="324"/>
        <v>41423</v>
      </c>
      <c r="H1888" s="1">
        <f t="shared" si="325"/>
        <v>41422</v>
      </c>
      <c r="I1888" s="2">
        <f t="shared" si="326"/>
        <v>91.97</v>
      </c>
      <c r="J1888">
        <f t="shared" si="320"/>
        <v>0</v>
      </c>
      <c r="K1888" s="2">
        <f t="shared" si="322"/>
        <v>0</v>
      </c>
      <c r="L1888" s="2">
        <f t="shared" si="327"/>
        <v>0</v>
      </c>
      <c r="M1888" s="2">
        <f t="shared" si="328"/>
        <v>1</v>
      </c>
      <c r="N1888">
        <f t="shared" si="329"/>
        <v>4.3198205735275144</v>
      </c>
    </row>
    <row r="1889" spans="1:14" x14ac:dyDescent="0.3">
      <c r="A1889" s="1">
        <v>41435</v>
      </c>
      <c r="B1889">
        <v>96</v>
      </c>
      <c r="D1889">
        <f t="shared" si="319"/>
        <v>1</v>
      </c>
      <c r="E1889" s="1">
        <f t="shared" si="321"/>
        <v>41428</v>
      </c>
      <c r="F1889" s="1">
        <f t="shared" si="323"/>
        <v>41427</v>
      </c>
      <c r="G1889" s="1">
        <f t="shared" si="324"/>
        <v>41426</v>
      </c>
      <c r="H1889" s="1">
        <f t="shared" si="325"/>
        <v>41425</v>
      </c>
      <c r="I1889" s="2">
        <f t="shared" si="326"/>
        <v>93.45</v>
      </c>
      <c r="J1889">
        <f t="shared" si="320"/>
        <v>96.27</v>
      </c>
      <c r="K1889" s="2">
        <f t="shared" si="322"/>
        <v>96.27</v>
      </c>
      <c r="L1889" s="2">
        <f t="shared" si="327"/>
        <v>96.03</v>
      </c>
      <c r="M1889" s="2">
        <f t="shared" si="328"/>
        <v>0.99750701153007171</v>
      </c>
      <c r="N1889">
        <f t="shared" si="329"/>
        <v>2.4425556426270503</v>
      </c>
    </row>
    <row r="1890" spans="1:14" x14ac:dyDescent="0.3">
      <c r="A1890" s="1">
        <v>41436</v>
      </c>
      <c r="B1890">
        <v>95.6</v>
      </c>
      <c r="D1890">
        <f t="shared" si="319"/>
        <v>2</v>
      </c>
      <c r="E1890" s="1">
        <f t="shared" si="321"/>
        <v>41429</v>
      </c>
      <c r="F1890" s="1">
        <f t="shared" si="323"/>
        <v>41428</v>
      </c>
      <c r="G1890" s="1">
        <f t="shared" si="324"/>
        <v>41427</v>
      </c>
      <c r="H1890" s="1">
        <f t="shared" si="325"/>
        <v>41426</v>
      </c>
      <c r="I1890" s="2">
        <f t="shared" si="326"/>
        <v>93.31</v>
      </c>
      <c r="J1890">
        <f t="shared" si="320"/>
        <v>0</v>
      </c>
      <c r="K1890" s="2">
        <f t="shared" si="322"/>
        <v>96.27</v>
      </c>
      <c r="L1890" s="2">
        <f t="shared" si="327"/>
        <v>96.03</v>
      </c>
      <c r="M1890" s="2">
        <f t="shared" si="328"/>
        <v>0.99750701153007171</v>
      </c>
      <c r="N1890">
        <f t="shared" si="329"/>
        <v>2.1749435671431181</v>
      </c>
    </row>
    <row r="1891" spans="1:14" x14ac:dyDescent="0.3">
      <c r="A1891" s="1">
        <v>41437</v>
      </c>
      <c r="B1891">
        <v>96.1</v>
      </c>
      <c r="D1891">
        <f t="shared" si="319"/>
        <v>3</v>
      </c>
      <c r="E1891" s="1">
        <f t="shared" si="321"/>
        <v>41430</v>
      </c>
      <c r="F1891" s="1">
        <f t="shared" si="323"/>
        <v>41429</v>
      </c>
      <c r="G1891" s="1">
        <f t="shared" si="324"/>
        <v>41428</v>
      </c>
      <c r="H1891" s="1">
        <f t="shared" si="325"/>
        <v>41427</v>
      </c>
      <c r="I1891" s="2">
        <f t="shared" si="326"/>
        <v>93.74</v>
      </c>
      <c r="J1891">
        <f t="shared" si="320"/>
        <v>0</v>
      </c>
      <c r="K1891" s="2">
        <f t="shared" si="322"/>
        <v>96.27</v>
      </c>
      <c r="L1891" s="2">
        <f t="shared" si="327"/>
        <v>96.03</v>
      </c>
      <c r="M1891" s="2">
        <f t="shared" si="328"/>
        <v>0.99750701153007171</v>
      </c>
      <c r="N1891">
        <f t="shared" si="329"/>
        <v>2.2368222341692969</v>
      </c>
    </row>
    <row r="1892" spans="1:14" x14ac:dyDescent="0.3">
      <c r="A1892" s="1">
        <v>41438</v>
      </c>
      <c r="B1892">
        <v>96.92</v>
      </c>
      <c r="D1892">
        <f t="shared" si="319"/>
        <v>4</v>
      </c>
      <c r="E1892" s="1">
        <f t="shared" si="321"/>
        <v>41431</v>
      </c>
      <c r="F1892" s="1">
        <f t="shared" si="323"/>
        <v>41430</v>
      </c>
      <c r="G1892" s="1">
        <f t="shared" si="324"/>
        <v>41429</v>
      </c>
      <c r="H1892" s="1">
        <f t="shared" si="325"/>
        <v>41428</v>
      </c>
      <c r="I1892" s="2">
        <f t="shared" si="326"/>
        <v>94.76</v>
      </c>
      <c r="J1892">
        <f t="shared" si="320"/>
        <v>0</v>
      </c>
      <c r="K1892" s="2">
        <f t="shared" si="322"/>
        <v>96.27</v>
      </c>
      <c r="L1892" s="2">
        <f t="shared" si="327"/>
        <v>96.03</v>
      </c>
      <c r="M1892" s="2">
        <f t="shared" si="328"/>
        <v>0.99750701153007171</v>
      </c>
      <c r="N1892">
        <f t="shared" si="329"/>
        <v>2.0042415517746446</v>
      </c>
    </row>
    <row r="1893" spans="1:14" x14ac:dyDescent="0.3">
      <c r="A1893" s="1">
        <v>41439</v>
      </c>
      <c r="B1893">
        <v>98.07</v>
      </c>
      <c r="D1893">
        <f t="shared" si="319"/>
        <v>5</v>
      </c>
      <c r="E1893" s="1">
        <f t="shared" si="321"/>
        <v>41432</v>
      </c>
      <c r="F1893" s="1">
        <f t="shared" si="323"/>
        <v>41431</v>
      </c>
      <c r="G1893" s="1">
        <f t="shared" si="324"/>
        <v>41430</v>
      </c>
      <c r="H1893" s="1">
        <f t="shared" si="325"/>
        <v>41429</v>
      </c>
      <c r="I1893" s="2">
        <f t="shared" si="326"/>
        <v>96.03</v>
      </c>
      <c r="J1893">
        <f t="shared" si="320"/>
        <v>0</v>
      </c>
      <c r="K1893" s="2">
        <f t="shared" si="322"/>
        <v>96.27</v>
      </c>
      <c r="L1893" s="2">
        <f t="shared" si="327"/>
        <v>96.03</v>
      </c>
      <c r="M1893" s="2">
        <f t="shared" si="328"/>
        <v>0.99750701153007171</v>
      </c>
      <c r="N1893">
        <f t="shared" si="329"/>
        <v>1.8524765614353713</v>
      </c>
    </row>
    <row r="1894" spans="1:14" x14ac:dyDescent="0.3">
      <c r="A1894" s="1">
        <v>41442</v>
      </c>
      <c r="B1894">
        <v>98.03</v>
      </c>
      <c r="D1894">
        <f t="shared" si="319"/>
        <v>1</v>
      </c>
      <c r="E1894" s="1">
        <f t="shared" si="321"/>
        <v>41435</v>
      </c>
      <c r="F1894" s="1">
        <f t="shared" si="323"/>
        <v>41434</v>
      </c>
      <c r="G1894" s="1">
        <f t="shared" si="324"/>
        <v>41433</v>
      </c>
      <c r="H1894" s="1">
        <f t="shared" si="325"/>
        <v>41432</v>
      </c>
      <c r="I1894" s="2">
        <f t="shared" si="326"/>
        <v>96</v>
      </c>
      <c r="J1894">
        <f t="shared" si="320"/>
        <v>0</v>
      </c>
      <c r="K1894" s="2">
        <f t="shared" si="322"/>
        <v>0</v>
      </c>
      <c r="L1894" s="2">
        <f t="shared" si="327"/>
        <v>0</v>
      </c>
      <c r="M1894" s="2">
        <f t="shared" si="328"/>
        <v>1</v>
      </c>
      <c r="N1894">
        <f t="shared" si="329"/>
        <v>2.092536280579862</v>
      </c>
    </row>
    <row r="1895" spans="1:14" x14ac:dyDescent="0.3">
      <c r="A1895" s="1">
        <v>41443</v>
      </c>
      <c r="B1895">
        <v>98.67</v>
      </c>
      <c r="D1895">
        <f t="shared" si="319"/>
        <v>2</v>
      </c>
      <c r="E1895" s="1">
        <f t="shared" si="321"/>
        <v>41436</v>
      </c>
      <c r="F1895" s="1">
        <f t="shared" si="323"/>
        <v>41435</v>
      </c>
      <c r="G1895" s="1">
        <f t="shared" si="324"/>
        <v>41434</v>
      </c>
      <c r="H1895" s="1">
        <f t="shared" si="325"/>
        <v>41433</v>
      </c>
      <c r="I1895" s="2">
        <f t="shared" si="326"/>
        <v>95.6</v>
      </c>
      <c r="J1895">
        <f t="shared" si="320"/>
        <v>0</v>
      </c>
      <c r="K1895" s="2">
        <f t="shared" si="322"/>
        <v>0</v>
      </c>
      <c r="L1895" s="2">
        <f t="shared" si="327"/>
        <v>0</v>
      </c>
      <c r="M1895" s="2">
        <f t="shared" si="328"/>
        <v>1</v>
      </c>
      <c r="N1895">
        <f t="shared" si="329"/>
        <v>3.1608128811719665</v>
      </c>
    </row>
    <row r="1896" spans="1:14" x14ac:dyDescent="0.3">
      <c r="A1896" s="1">
        <v>41444</v>
      </c>
      <c r="B1896">
        <v>98.48</v>
      </c>
      <c r="D1896">
        <f t="shared" si="319"/>
        <v>3</v>
      </c>
      <c r="E1896" s="1">
        <f t="shared" si="321"/>
        <v>41437</v>
      </c>
      <c r="F1896" s="1">
        <f t="shared" si="323"/>
        <v>41436</v>
      </c>
      <c r="G1896" s="1">
        <f t="shared" si="324"/>
        <v>41435</v>
      </c>
      <c r="H1896" s="1">
        <f t="shared" si="325"/>
        <v>41434</v>
      </c>
      <c r="I1896" s="2">
        <f t="shared" si="326"/>
        <v>96.1</v>
      </c>
      <c r="J1896">
        <f t="shared" si="320"/>
        <v>0</v>
      </c>
      <c r="K1896" s="2">
        <f t="shared" si="322"/>
        <v>0</v>
      </c>
      <c r="L1896" s="2">
        <f t="shared" si="327"/>
        <v>0</v>
      </c>
      <c r="M1896" s="2">
        <f t="shared" si="328"/>
        <v>1</v>
      </c>
      <c r="N1896">
        <f t="shared" si="329"/>
        <v>2.4464165899951391</v>
      </c>
    </row>
    <row r="1897" spans="1:14" x14ac:dyDescent="0.3">
      <c r="A1897" s="1">
        <v>41445</v>
      </c>
      <c r="B1897">
        <v>95.14</v>
      </c>
      <c r="D1897">
        <f t="shared" si="319"/>
        <v>4</v>
      </c>
      <c r="E1897" s="1">
        <f t="shared" si="321"/>
        <v>41438</v>
      </c>
      <c r="F1897" s="1">
        <f t="shared" si="323"/>
        <v>41437</v>
      </c>
      <c r="G1897" s="1">
        <f t="shared" si="324"/>
        <v>41436</v>
      </c>
      <c r="H1897" s="1">
        <f t="shared" si="325"/>
        <v>41435</v>
      </c>
      <c r="I1897" s="2">
        <f t="shared" si="326"/>
        <v>96.92</v>
      </c>
      <c r="J1897">
        <f t="shared" si="320"/>
        <v>0</v>
      </c>
      <c r="K1897" s="2">
        <f t="shared" si="322"/>
        <v>0</v>
      </c>
      <c r="L1897" s="2">
        <f t="shared" si="327"/>
        <v>0</v>
      </c>
      <c r="M1897" s="2">
        <f t="shared" si="328"/>
        <v>1</v>
      </c>
      <c r="N1897">
        <f t="shared" si="329"/>
        <v>-1.8536404944189553</v>
      </c>
    </row>
    <row r="1898" spans="1:14" x14ac:dyDescent="0.3">
      <c r="A1898" s="1">
        <v>41446</v>
      </c>
      <c r="B1898">
        <v>93.69</v>
      </c>
      <c r="D1898">
        <f t="shared" si="319"/>
        <v>5</v>
      </c>
      <c r="E1898" s="1">
        <f t="shared" si="321"/>
        <v>41439</v>
      </c>
      <c r="F1898" s="1">
        <f t="shared" si="323"/>
        <v>41438</v>
      </c>
      <c r="G1898" s="1">
        <f t="shared" si="324"/>
        <v>41437</v>
      </c>
      <c r="H1898" s="1">
        <f t="shared" si="325"/>
        <v>41436</v>
      </c>
      <c r="I1898" s="2">
        <f t="shared" si="326"/>
        <v>98.07</v>
      </c>
      <c r="J1898">
        <f t="shared" si="320"/>
        <v>0</v>
      </c>
      <c r="K1898" s="2">
        <f t="shared" si="322"/>
        <v>0</v>
      </c>
      <c r="L1898" s="2">
        <f t="shared" si="327"/>
        <v>0</v>
      </c>
      <c r="M1898" s="2">
        <f t="shared" si="328"/>
        <v>1</v>
      </c>
      <c r="N1898">
        <f t="shared" si="329"/>
        <v>-4.5690049441132032</v>
      </c>
    </row>
    <row r="1899" spans="1:14" x14ac:dyDescent="0.3">
      <c r="A1899" s="1">
        <v>41449</v>
      </c>
      <c r="B1899">
        <v>95.18</v>
      </c>
      <c r="D1899">
        <f t="shared" si="319"/>
        <v>1</v>
      </c>
      <c r="E1899" s="1">
        <f t="shared" si="321"/>
        <v>41442</v>
      </c>
      <c r="F1899" s="1">
        <f t="shared" si="323"/>
        <v>41441</v>
      </c>
      <c r="G1899" s="1">
        <f t="shared" si="324"/>
        <v>41440</v>
      </c>
      <c r="H1899" s="1">
        <f t="shared" si="325"/>
        <v>41439</v>
      </c>
      <c r="I1899" s="2">
        <f t="shared" si="326"/>
        <v>98.03</v>
      </c>
      <c r="J1899">
        <f t="shared" si="320"/>
        <v>0</v>
      </c>
      <c r="K1899" s="2">
        <f t="shared" si="322"/>
        <v>0</v>
      </c>
      <c r="L1899" s="2">
        <f t="shared" si="327"/>
        <v>0</v>
      </c>
      <c r="M1899" s="2">
        <f t="shared" si="328"/>
        <v>1</v>
      </c>
      <c r="N1899">
        <f t="shared" si="329"/>
        <v>-2.9503718580670313</v>
      </c>
    </row>
    <row r="1900" spans="1:14" x14ac:dyDescent="0.3">
      <c r="A1900" s="1">
        <v>41450</v>
      </c>
      <c r="B1900">
        <v>95.32</v>
      </c>
      <c r="D1900">
        <f t="shared" si="319"/>
        <v>2</v>
      </c>
      <c r="E1900" s="1">
        <f t="shared" si="321"/>
        <v>41443</v>
      </c>
      <c r="F1900" s="1">
        <f t="shared" si="323"/>
        <v>41442</v>
      </c>
      <c r="G1900" s="1">
        <f t="shared" si="324"/>
        <v>41441</v>
      </c>
      <c r="H1900" s="1">
        <f t="shared" si="325"/>
        <v>41440</v>
      </c>
      <c r="I1900" s="2">
        <f t="shared" si="326"/>
        <v>98.67</v>
      </c>
      <c r="J1900">
        <f t="shared" si="320"/>
        <v>0</v>
      </c>
      <c r="K1900" s="2">
        <f t="shared" si="322"/>
        <v>0</v>
      </c>
      <c r="L1900" s="2">
        <f t="shared" si="327"/>
        <v>0</v>
      </c>
      <c r="M1900" s="2">
        <f t="shared" si="328"/>
        <v>1</v>
      </c>
      <c r="N1900">
        <f t="shared" si="329"/>
        <v>-3.4541296638533994</v>
      </c>
    </row>
    <row r="1901" spans="1:14" x14ac:dyDescent="0.3">
      <c r="A1901" s="1">
        <v>41451</v>
      </c>
      <c r="B1901">
        <v>95.5</v>
      </c>
      <c r="D1901">
        <f t="shared" si="319"/>
        <v>3</v>
      </c>
      <c r="E1901" s="1">
        <f t="shared" si="321"/>
        <v>41444</v>
      </c>
      <c r="F1901" s="1">
        <f t="shared" si="323"/>
        <v>41443</v>
      </c>
      <c r="G1901" s="1">
        <f t="shared" si="324"/>
        <v>41442</v>
      </c>
      <c r="H1901" s="1">
        <f t="shared" si="325"/>
        <v>41441</v>
      </c>
      <c r="I1901" s="2">
        <f t="shared" si="326"/>
        <v>98.48</v>
      </c>
      <c r="J1901">
        <f t="shared" si="320"/>
        <v>0</v>
      </c>
      <c r="K1901" s="2">
        <f t="shared" si="322"/>
        <v>0</v>
      </c>
      <c r="L1901" s="2">
        <f t="shared" si="327"/>
        <v>0</v>
      </c>
      <c r="M1901" s="2">
        <f t="shared" si="328"/>
        <v>1</v>
      </c>
      <c r="N1901">
        <f t="shared" si="329"/>
        <v>-3.0727234389513534</v>
      </c>
    </row>
    <row r="1902" spans="1:14" x14ac:dyDescent="0.3">
      <c r="A1902" s="1">
        <v>41452</v>
      </c>
      <c r="B1902">
        <v>97.05</v>
      </c>
      <c r="D1902">
        <f t="shared" si="319"/>
        <v>4</v>
      </c>
      <c r="E1902" s="1">
        <f t="shared" si="321"/>
        <v>41445</v>
      </c>
      <c r="F1902" s="1">
        <f t="shared" si="323"/>
        <v>41444</v>
      </c>
      <c r="G1902" s="1">
        <f t="shared" si="324"/>
        <v>41443</v>
      </c>
      <c r="H1902" s="1">
        <f t="shared" si="325"/>
        <v>41442</v>
      </c>
      <c r="I1902" s="2">
        <f t="shared" si="326"/>
        <v>95.14</v>
      </c>
      <c r="J1902">
        <f t="shared" si="320"/>
        <v>0</v>
      </c>
      <c r="K1902" s="2">
        <f t="shared" si="322"/>
        <v>0</v>
      </c>
      <c r="L1902" s="2">
        <f t="shared" si="327"/>
        <v>0</v>
      </c>
      <c r="M1902" s="2">
        <f t="shared" si="328"/>
        <v>1</v>
      </c>
      <c r="N1902">
        <f t="shared" si="329"/>
        <v>1.9876818610883793</v>
      </c>
    </row>
    <row r="1903" spans="1:14" x14ac:dyDescent="0.3">
      <c r="A1903" s="1">
        <v>41453</v>
      </c>
      <c r="B1903">
        <v>96.56</v>
      </c>
      <c r="D1903">
        <f t="shared" si="319"/>
        <v>5</v>
      </c>
      <c r="E1903" s="1">
        <f t="shared" si="321"/>
        <v>41446</v>
      </c>
      <c r="F1903" s="1">
        <f t="shared" si="323"/>
        <v>41445</v>
      </c>
      <c r="G1903" s="1">
        <f t="shared" si="324"/>
        <v>41444</v>
      </c>
      <c r="H1903" s="1">
        <f t="shared" si="325"/>
        <v>41443</v>
      </c>
      <c r="I1903" s="2">
        <f t="shared" si="326"/>
        <v>93.69</v>
      </c>
      <c r="J1903">
        <f t="shared" si="320"/>
        <v>0</v>
      </c>
      <c r="K1903" s="2">
        <f t="shared" si="322"/>
        <v>0</v>
      </c>
      <c r="L1903" s="2">
        <f t="shared" si="327"/>
        <v>0</v>
      </c>
      <c r="M1903" s="2">
        <f t="shared" si="328"/>
        <v>1</v>
      </c>
      <c r="N1903">
        <f t="shared" si="329"/>
        <v>3.017311682617926</v>
      </c>
    </row>
    <row r="1904" spans="1:14" x14ac:dyDescent="0.3">
      <c r="A1904" s="1">
        <v>41456</v>
      </c>
      <c r="B1904">
        <v>97.99</v>
      </c>
      <c r="D1904">
        <f t="shared" si="319"/>
        <v>1</v>
      </c>
      <c r="E1904" s="1">
        <f t="shared" si="321"/>
        <v>41449</v>
      </c>
      <c r="F1904" s="1">
        <f t="shared" si="323"/>
        <v>41448</v>
      </c>
      <c r="G1904" s="1">
        <f t="shared" si="324"/>
        <v>41447</v>
      </c>
      <c r="H1904" s="1">
        <f t="shared" si="325"/>
        <v>41446</v>
      </c>
      <c r="I1904" s="2">
        <f t="shared" si="326"/>
        <v>95.18</v>
      </c>
      <c r="J1904">
        <f t="shared" si="320"/>
        <v>0</v>
      </c>
      <c r="K1904" s="2">
        <f t="shared" si="322"/>
        <v>0</v>
      </c>
      <c r="L1904" s="2">
        <f t="shared" si="327"/>
        <v>0</v>
      </c>
      <c r="M1904" s="2">
        <f t="shared" si="328"/>
        <v>1</v>
      </c>
      <c r="N1904">
        <f t="shared" si="329"/>
        <v>2.9095596954762679</v>
      </c>
    </row>
    <row r="1905" spans="1:14" x14ac:dyDescent="0.3">
      <c r="A1905" s="1">
        <v>41457</v>
      </c>
      <c r="B1905">
        <v>99.6</v>
      </c>
      <c r="D1905">
        <f t="shared" si="319"/>
        <v>2</v>
      </c>
      <c r="E1905" s="1">
        <f t="shared" si="321"/>
        <v>41450</v>
      </c>
      <c r="F1905" s="1">
        <f t="shared" si="323"/>
        <v>41449</v>
      </c>
      <c r="G1905" s="1">
        <f t="shared" si="324"/>
        <v>41448</v>
      </c>
      <c r="H1905" s="1">
        <f t="shared" si="325"/>
        <v>41447</v>
      </c>
      <c r="I1905" s="2">
        <f t="shared" si="326"/>
        <v>95.32</v>
      </c>
      <c r="J1905">
        <f t="shared" si="320"/>
        <v>0</v>
      </c>
      <c r="K1905" s="2">
        <f t="shared" si="322"/>
        <v>0</v>
      </c>
      <c r="L1905" s="2">
        <f t="shared" si="327"/>
        <v>0</v>
      </c>
      <c r="M1905" s="2">
        <f t="shared" si="328"/>
        <v>1</v>
      </c>
      <c r="N1905">
        <f t="shared" si="329"/>
        <v>4.3922512360011217</v>
      </c>
    </row>
    <row r="1906" spans="1:14" x14ac:dyDescent="0.3">
      <c r="A1906" s="1">
        <v>41458</v>
      </c>
      <c r="B1906">
        <v>101.24</v>
      </c>
      <c r="D1906">
        <f t="shared" si="319"/>
        <v>3</v>
      </c>
      <c r="E1906" s="1">
        <f t="shared" si="321"/>
        <v>41451</v>
      </c>
      <c r="F1906" s="1">
        <f t="shared" si="323"/>
        <v>41450</v>
      </c>
      <c r="G1906" s="1">
        <f t="shared" si="324"/>
        <v>41449</v>
      </c>
      <c r="H1906" s="1">
        <f t="shared" si="325"/>
        <v>41448</v>
      </c>
      <c r="I1906" s="2">
        <f t="shared" si="326"/>
        <v>95.5</v>
      </c>
      <c r="J1906">
        <f t="shared" si="320"/>
        <v>0</v>
      </c>
      <c r="K1906" s="2">
        <f t="shared" si="322"/>
        <v>0</v>
      </c>
      <c r="L1906" s="2">
        <f t="shared" si="327"/>
        <v>0</v>
      </c>
      <c r="M1906" s="2">
        <f t="shared" si="328"/>
        <v>1</v>
      </c>
      <c r="N1906">
        <f t="shared" si="329"/>
        <v>5.8367688190238649</v>
      </c>
    </row>
    <row r="1907" spans="1:14" x14ac:dyDescent="0.3">
      <c r="A1907" s="1">
        <v>41460</v>
      </c>
      <c r="B1907">
        <v>103.22</v>
      </c>
      <c r="D1907">
        <f t="shared" si="319"/>
        <v>5</v>
      </c>
      <c r="E1907" s="1">
        <f t="shared" si="321"/>
        <v>41453</v>
      </c>
      <c r="F1907" s="1">
        <f t="shared" si="323"/>
        <v>41452</v>
      </c>
      <c r="G1907" s="1">
        <f t="shared" si="324"/>
        <v>41451</v>
      </c>
      <c r="H1907" s="1">
        <f t="shared" si="325"/>
        <v>41450</v>
      </c>
      <c r="I1907" s="2">
        <f t="shared" si="326"/>
        <v>96.56</v>
      </c>
      <c r="J1907">
        <f t="shared" si="320"/>
        <v>0</v>
      </c>
      <c r="K1907" s="2">
        <f t="shared" si="322"/>
        <v>0</v>
      </c>
      <c r="L1907" s="2">
        <f t="shared" si="327"/>
        <v>0</v>
      </c>
      <c r="M1907" s="2">
        <f t="shared" si="328"/>
        <v>1</v>
      </c>
      <c r="N1907">
        <f t="shared" si="329"/>
        <v>6.6698055931305085</v>
      </c>
    </row>
    <row r="1908" spans="1:14" x14ac:dyDescent="0.3">
      <c r="A1908" s="1">
        <v>41463</v>
      </c>
      <c r="B1908">
        <v>103.14</v>
      </c>
      <c r="D1908">
        <f t="shared" si="319"/>
        <v>1</v>
      </c>
      <c r="E1908" s="1">
        <f t="shared" si="321"/>
        <v>41456</v>
      </c>
      <c r="F1908" s="1">
        <f t="shared" si="323"/>
        <v>41455</v>
      </c>
      <c r="G1908" s="1">
        <f t="shared" si="324"/>
        <v>41454</v>
      </c>
      <c r="H1908" s="1">
        <f t="shared" si="325"/>
        <v>41453</v>
      </c>
      <c r="I1908" s="2">
        <f t="shared" si="326"/>
        <v>97.99</v>
      </c>
      <c r="J1908">
        <f t="shared" si="320"/>
        <v>0</v>
      </c>
      <c r="K1908" s="2">
        <f t="shared" si="322"/>
        <v>0</v>
      </c>
      <c r="L1908" s="2">
        <f t="shared" si="327"/>
        <v>0</v>
      </c>
      <c r="M1908" s="2">
        <f t="shared" si="328"/>
        <v>1</v>
      </c>
      <c r="N1908">
        <f t="shared" si="329"/>
        <v>5.1221855975085884</v>
      </c>
    </row>
    <row r="1909" spans="1:14" x14ac:dyDescent="0.3">
      <c r="A1909" s="1">
        <v>41464</v>
      </c>
      <c r="B1909">
        <v>103.53</v>
      </c>
      <c r="C1909">
        <v>103.31</v>
      </c>
      <c r="D1909">
        <f t="shared" si="319"/>
        <v>2</v>
      </c>
      <c r="E1909" s="1">
        <f t="shared" si="321"/>
        <v>41457</v>
      </c>
      <c r="F1909" s="1">
        <f t="shared" si="323"/>
        <v>41456</v>
      </c>
      <c r="G1909" s="1">
        <f t="shared" si="324"/>
        <v>41455</v>
      </c>
      <c r="H1909" s="1">
        <f t="shared" si="325"/>
        <v>41454</v>
      </c>
      <c r="I1909" s="2">
        <f t="shared" si="326"/>
        <v>99.6</v>
      </c>
      <c r="J1909">
        <f t="shared" si="320"/>
        <v>0</v>
      </c>
      <c r="K1909" s="2">
        <f t="shared" si="322"/>
        <v>0</v>
      </c>
      <c r="L1909" s="2">
        <f t="shared" si="327"/>
        <v>0</v>
      </c>
      <c r="M1909" s="2">
        <f t="shared" si="328"/>
        <v>1</v>
      </c>
      <c r="N1909">
        <f t="shared" si="329"/>
        <v>3.8699261187469318</v>
      </c>
    </row>
    <row r="1910" spans="1:14" x14ac:dyDescent="0.3">
      <c r="A1910" s="1">
        <v>41465</v>
      </c>
      <c r="B1910">
        <v>105.62</v>
      </c>
      <c r="D1910">
        <f t="shared" si="319"/>
        <v>3</v>
      </c>
      <c r="E1910" s="1">
        <f t="shared" si="321"/>
        <v>41458</v>
      </c>
      <c r="F1910" s="1">
        <f t="shared" si="323"/>
        <v>41457</v>
      </c>
      <c r="G1910" s="1">
        <f t="shared" si="324"/>
        <v>41456</v>
      </c>
      <c r="H1910" s="1">
        <f t="shared" si="325"/>
        <v>41455</v>
      </c>
      <c r="I1910" s="2">
        <f t="shared" si="326"/>
        <v>101.24</v>
      </c>
      <c r="J1910">
        <f t="shared" si="320"/>
        <v>103.31</v>
      </c>
      <c r="K1910" s="2">
        <f t="shared" si="322"/>
        <v>103.31</v>
      </c>
      <c r="L1910" s="2">
        <f t="shared" si="327"/>
        <v>103.53</v>
      </c>
      <c r="M1910" s="2">
        <f t="shared" si="328"/>
        <v>1.002129513115865</v>
      </c>
      <c r="N1910">
        <f t="shared" si="329"/>
        <v>4.448106051853169</v>
      </c>
    </row>
    <row r="1911" spans="1:14" x14ac:dyDescent="0.3">
      <c r="A1911" s="1">
        <v>41466</v>
      </c>
      <c r="B1911">
        <v>104.38</v>
      </c>
      <c r="D1911">
        <f t="shared" si="319"/>
        <v>4</v>
      </c>
      <c r="E1911" s="1">
        <f t="shared" si="321"/>
        <v>41459</v>
      </c>
      <c r="F1911" s="1">
        <f t="shared" si="323"/>
        <v>41458</v>
      </c>
      <c r="G1911" s="1">
        <f t="shared" si="324"/>
        <v>41457</v>
      </c>
      <c r="H1911" s="1">
        <f t="shared" si="325"/>
        <v>41456</v>
      </c>
      <c r="I1911" s="2">
        <f t="shared" si="326"/>
        <v>101.24</v>
      </c>
      <c r="J1911">
        <f t="shared" si="320"/>
        <v>0</v>
      </c>
      <c r="K1911" s="2">
        <f t="shared" si="322"/>
        <v>103.31</v>
      </c>
      <c r="L1911" s="2">
        <f t="shared" si="327"/>
        <v>103.53</v>
      </c>
      <c r="M1911" s="2">
        <f t="shared" si="328"/>
        <v>1.002129513115865</v>
      </c>
      <c r="N1911">
        <f t="shared" si="329"/>
        <v>3.2671399455011652</v>
      </c>
    </row>
    <row r="1912" spans="1:14" x14ac:dyDescent="0.3">
      <c r="A1912" s="1">
        <v>41467</v>
      </c>
      <c r="B1912">
        <v>105.55</v>
      </c>
      <c r="D1912">
        <f t="shared" si="319"/>
        <v>5</v>
      </c>
      <c r="E1912" s="1">
        <f t="shared" si="321"/>
        <v>41460</v>
      </c>
      <c r="F1912" s="1">
        <f t="shared" si="323"/>
        <v>41459</v>
      </c>
      <c r="G1912" s="1">
        <f t="shared" si="324"/>
        <v>41458</v>
      </c>
      <c r="H1912" s="1">
        <f t="shared" si="325"/>
        <v>41457</v>
      </c>
      <c r="I1912" s="2">
        <f t="shared" si="326"/>
        <v>103.22</v>
      </c>
      <c r="J1912">
        <f t="shared" si="320"/>
        <v>0</v>
      </c>
      <c r="K1912" s="2">
        <f t="shared" si="322"/>
        <v>103.31</v>
      </c>
      <c r="L1912" s="2">
        <f t="shared" si="327"/>
        <v>103.53</v>
      </c>
      <c r="M1912" s="2">
        <f t="shared" si="328"/>
        <v>1.002129513115865</v>
      </c>
      <c r="N1912">
        <f t="shared" si="329"/>
        <v>2.4449390490416327</v>
      </c>
    </row>
    <row r="1913" spans="1:14" x14ac:dyDescent="0.3">
      <c r="A1913" s="1">
        <v>41470</v>
      </c>
      <c r="B1913">
        <v>105.92</v>
      </c>
      <c r="D1913">
        <f t="shared" si="319"/>
        <v>1</v>
      </c>
      <c r="E1913" s="1">
        <f t="shared" si="321"/>
        <v>41463</v>
      </c>
      <c r="F1913" s="1">
        <f t="shared" si="323"/>
        <v>41462</v>
      </c>
      <c r="G1913" s="1">
        <f t="shared" si="324"/>
        <v>41461</v>
      </c>
      <c r="H1913" s="1">
        <f t="shared" si="325"/>
        <v>41460</v>
      </c>
      <c r="I1913" s="2">
        <f t="shared" si="326"/>
        <v>103.14</v>
      </c>
      <c r="J1913">
        <f t="shared" si="320"/>
        <v>0</v>
      </c>
      <c r="K1913" s="2">
        <f t="shared" si="322"/>
        <v>103.31</v>
      </c>
      <c r="L1913" s="2">
        <f t="shared" si="327"/>
        <v>103.53</v>
      </c>
      <c r="M1913" s="2">
        <f t="shared" si="328"/>
        <v>1.002129513115865</v>
      </c>
      <c r="N1913">
        <f t="shared" si="329"/>
        <v>2.8724052482552982</v>
      </c>
    </row>
    <row r="1914" spans="1:14" x14ac:dyDescent="0.3">
      <c r="A1914" s="1">
        <v>41471</v>
      </c>
      <c r="B1914">
        <v>105.69</v>
      </c>
      <c r="D1914">
        <f t="shared" si="319"/>
        <v>2</v>
      </c>
      <c r="E1914" s="1">
        <f t="shared" si="321"/>
        <v>41464</v>
      </c>
      <c r="F1914" s="1">
        <f t="shared" si="323"/>
        <v>41463</v>
      </c>
      <c r="G1914" s="1">
        <f t="shared" si="324"/>
        <v>41462</v>
      </c>
      <c r="H1914" s="1">
        <f t="shared" si="325"/>
        <v>41461</v>
      </c>
      <c r="I1914" s="2">
        <f t="shared" si="326"/>
        <v>103.53</v>
      </c>
      <c r="J1914">
        <f t="shared" si="320"/>
        <v>0</v>
      </c>
      <c r="K1914" s="2">
        <f t="shared" si="322"/>
        <v>103.31</v>
      </c>
      <c r="L1914" s="2">
        <f t="shared" si="327"/>
        <v>103.53</v>
      </c>
      <c r="M1914" s="2">
        <f t="shared" si="328"/>
        <v>1.002129513115865</v>
      </c>
      <c r="N1914">
        <f t="shared" si="329"/>
        <v>2.2776104159902046</v>
      </c>
    </row>
    <row r="1915" spans="1:14" x14ac:dyDescent="0.3">
      <c r="A1915" s="1">
        <v>41472</v>
      </c>
      <c r="B1915">
        <v>106.35</v>
      </c>
      <c r="D1915">
        <f t="shared" si="319"/>
        <v>3</v>
      </c>
      <c r="E1915" s="1">
        <f t="shared" si="321"/>
        <v>41465</v>
      </c>
      <c r="F1915" s="1">
        <f t="shared" si="323"/>
        <v>41464</v>
      </c>
      <c r="G1915" s="1">
        <f t="shared" si="324"/>
        <v>41463</v>
      </c>
      <c r="H1915" s="1">
        <f t="shared" si="325"/>
        <v>41462</v>
      </c>
      <c r="I1915" s="2">
        <f t="shared" si="326"/>
        <v>105.62</v>
      </c>
      <c r="J1915">
        <f t="shared" si="320"/>
        <v>0</v>
      </c>
      <c r="K1915" s="2">
        <f t="shared" si="322"/>
        <v>0</v>
      </c>
      <c r="L1915" s="2">
        <f t="shared" si="327"/>
        <v>0</v>
      </c>
      <c r="M1915" s="2">
        <f t="shared" si="328"/>
        <v>1</v>
      </c>
      <c r="N1915">
        <f t="shared" si="329"/>
        <v>0.68877943674590225</v>
      </c>
    </row>
    <row r="1916" spans="1:14" x14ac:dyDescent="0.3">
      <c r="A1916" s="1">
        <v>41473</v>
      </c>
      <c r="B1916">
        <v>107.81</v>
      </c>
      <c r="D1916">
        <f t="shared" si="319"/>
        <v>4</v>
      </c>
      <c r="E1916" s="1">
        <f t="shared" si="321"/>
        <v>41466</v>
      </c>
      <c r="F1916" s="1">
        <f t="shared" si="323"/>
        <v>41465</v>
      </c>
      <c r="G1916" s="1">
        <f t="shared" si="324"/>
        <v>41464</v>
      </c>
      <c r="H1916" s="1">
        <f t="shared" si="325"/>
        <v>41463</v>
      </c>
      <c r="I1916" s="2">
        <f t="shared" si="326"/>
        <v>104.38</v>
      </c>
      <c r="J1916">
        <f t="shared" si="320"/>
        <v>0</v>
      </c>
      <c r="K1916" s="2">
        <f t="shared" si="322"/>
        <v>0</v>
      </c>
      <c r="L1916" s="2">
        <f t="shared" si="327"/>
        <v>0</v>
      </c>
      <c r="M1916" s="2">
        <f t="shared" si="328"/>
        <v>1</v>
      </c>
      <c r="N1916">
        <f t="shared" si="329"/>
        <v>3.2332332335759482</v>
      </c>
    </row>
    <row r="1917" spans="1:14" x14ac:dyDescent="0.3">
      <c r="A1917" s="1">
        <v>41474</v>
      </c>
      <c r="B1917">
        <v>107.87</v>
      </c>
      <c r="D1917">
        <f t="shared" si="319"/>
        <v>5</v>
      </c>
      <c r="E1917" s="1">
        <f t="shared" si="321"/>
        <v>41467</v>
      </c>
      <c r="F1917" s="1">
        <f t="shared" si="323"/>
        <v>41466</v>
      </c>
      <c r="G1917" s="1">
        <f t="shared" si="324"/>
        <v>41465</v>
      </c>
      <c r="H1917" s="1">
        <f t="shared" si="325"/>
        <v>41464</v>
      </c>
      <c r="I1917" s="2">
        <f t="shared" si="326"/>
        <v>105.55</v>
      </c>
      <c r="J1917">
        <f t="shared" si="320"/>
        <v>0</v>
      </c>
      <c r="K1917" s="2">
        <f t="shared" si="322"/>
        <v>0</v>
      </c>
      <c r="L1917" s="2">
        <f t="shared" si="327"/>
        <v>0</v>
      </c>
      <c r="M1917" s="2">
        <f t="shared" si="328"/>
        <v>1</v>
      </c>
      <c r="N1917">
        <f t="shared" si="329"/>
        <v>2.1742024093008188</v>
      </c>
    </row>
    <row r="1918" spans="1:14" x14ac:dyDescent="0.3">
      <c r="A1918" s="1">
        <v>41477</v>
      </c>
      <c r="B1918">
        <v>106.94</v>
      </c>
      <c r="D1918">
        <f t="shared" si="319"/>
        <v>1</v>
      </c>
      <c r="E1918" s="1">
        <f t="shared" si="321"/>
        <v>41470</v>
      </c>
      <c r="F1918" s="1">
        <f t="shared" si="323"/>
        <v>41469</v>
      </c>
      <c r="G1918" s="1">
        <f t="shared" si="324"/>
        <v>41468</v>
      </c>
      <c r="H1918" s="1">
        <f t="shared" si="325"/>
        <v>41467</v>
      </c>
      <c r="I1918" s="2">
        <f t="shared" si="326"/>
        <v>105.92</v>
      </c>
      <c r="J1918">
        <f t="shared" si="320"/>
        <v>0</v>
      </c>
      <c r="K1918" s="2">
        <f t="shared" si="322"/>
        <v>0</v>
      </c>
      <c r="L1918" s="2">
        <f t="shared" si="327"/>
        <v>0</v>
      </c>
      <c r="M1918" s="2">
        <f t="shared" si="328"/>
        <v>1</v>
      </c>
      <c r="N1918">
        <f t="shared" si="329"/>
        <v>0.9583837331887477</v>
      </c>
    </row>
    <row r="1919" spans="1:14" x14ac:dyDescent="0.3">
      <c r="A1919" s="1">
        <v>41478</v>
      </c>
      <c r="B1919">
        <v>107.23</v>
      </c>
      <c r="D1919">
        <f t="shared" si="319"/>
        <v>2</v>
      </c>
      <c r="E1919" s="1">
        <f t="shared" si="321"/>
        <v>41471</v>
      </c>
      <c r="F1919" s="1">
        <f t="shared" si="323"/>
        <v>41470</v>
      </c>
      <c r="G1919" s="1">
        <f t="shared" si="324"/>
        <v>41469</v>
      </c>
      <c r="H1919" s="1">
        <f t="shared" si="325"/>
        <v>41468</v>
      </c>
      <c r="I1919" s="2">
        <f t="shared" si="326"/>
        <v>105.69</v>
      </c>
      <c r="J1919">
        <f t="shared" si="320"/>
        <v>0</v>
      </c>
      <c r="K1919" s="2">
        <f t="shared" si="322"/>
        <v>0</v>
      </c>
      <c r="L1919" s="2">
        <f t="shared" si="327"/>
        <v>0</v>
      </c>
      <c r="M1919" s="2">
        <f t="shared" si="328"/>
        <v>1</v>
      </c>
      <c r="N1919">
        <f t="shared" si="329"/>
        <v>1.446577921079838</v>
      </c>
    </row>
    <row r="1920" spans="1:14" x14ac:dyDescent="0.3">
      <c r="A1920" s="1">
        <v>41479</v>
      </c>
      <c r="B1920">
        <v>105.39</v>
      </c>
      <c r="D1920">
        <f t="shared" si="319"/>
        <v>3</v>
      </c>
      <c r="E1920" s="1">
        <f t="shared" si="321"/>
        <v>41472</v>
      </c>
      <c r="F1920" s="1">
        <f t="shared" si="323"/>
        <v>41471</v>
      </c>
      <c r="G1920" s="1">
        <f t="shared" si="324"/>
        <v>41470</v>
      </c>
      <c r="H1920" s="1">
        <f t="shared" si="325"/>
        <v>41469</v>
      </c>
      <c r="I1920" s="2">
        <f t="shared" si="326"/>
        <v>106.35</v>
      </c>
      <c r="J1920">
        <f t="shared" si="320"/>
        <v>0</v>
      </c>
      <c r="K1920" s="2">
        <f t="shared" si="322"/>
        <v>0</v>
      </c>
      <c r="L1920" s="2">
        <f t="shared" si="327"/>
        <v>0</v>
      </c>
      <c r="M1920" s="2">
        <f t="shared" si="328"/>
        <v>1</v>
      </c>
      <c r="N1920">
        <f t="shared" si="329"/>
        <v>-0.90677867004007373</v>
      </c>
    </row>
    <row r="1921" spans="1:14" x14ac:dyDescent="0.3">
      <c r="A1921" s="1">
        <v>41480</v>
      </c>
      <c r="B1921">
        <v>105.49</v>
      </c>
      <c r="D1921">
        <f t="shared" si="319"/>
        <v>4</v>
      </c>
      <c r="E1921" s="1">
        <f t="shared" si="321"/>
        <v>41473</v>
      </c>
      <c r="F1921" s="1">
        <f t="shared" si="323"/>
        <v>41472</v>
      </c>
      <c r="G1921" s="1">
        <f t="shared" si="324"/>
        <v>41471</v>
      </c>
      <c r="H1921" s="1">
        <f t="shared" si="325"/>
        <v>41470</v>
      </c>
      <c r="I1921" s="2">
        <f t="shared" si="326"/>
        <v>107.81</v>
      </c>
      <c r="J1921">
        <f t="shared" si="320"/>
        <v>0</v>
      </c>
      <c r="K1921" s="2">
        <f t="shared" si="322"/>
        <v>0</v>
      </c>
      <c r="L1921" s="2">
        <f t="shared" si="327"/>
        <v>0</v>
      </c>
      <c r="M1921" s="2">
        <f t="shared" si="328"/>
        <v>1</v>
      </c>
      <c r="N1921">
        <f t="shared" si="329"/>
        <v>-2.1754256857309229</v>
      </c>
    </row>
    <row r="1922" spans="1:14" x14ac:dyDescent="0.3">
      <c r="A1922" s="1">
        <v>41481</v>
      </c>
      <c r="B1922">
        <v>104.7</v>
      </c>
      <c r="D1922">
        <f t="shared" ref="D1922:D1985" si="330">WEEKDAY(A1922,2)</f>
        <v>5</v>
      </c>
      <c r="E1922" s="1">
        <f t="shared" si="321"/>
        <v>41474</v>
      </c>
      <c r="F1922" s="1">
        <f t="shared" si="323"/>
        <v>41473</v>
      </c>
      <c r="G1922" s="1">
        <f t="shared" si="324"/>
        <v>41472</v>
      </c>
      <c r="H1922" s="1">
        <f t="shared" si="325"/>
        <v>41471</v>
      </c>
      <c r="I1922" s="2">
        <f t="shared" si="326"/>
        <v>107.87</v>
      </c>
      <c r="J1922">
        <f t="shared" si="320"/>
        <v>0</v>
      </c>
      <c r="K1922" s="2">
        <f t="shared" si="322"/>
        <v>0</v>
      </c>
      <c r="L1922" s="2">
        <f t="shared" si="327"/>
        <v>0</v>
      </c>
      <c r="M1922" s="2">
        <f t="shared" si="328"/>
        <v>1</v>
      </c>
      <c r="N1922">
        <f t="shared" si="329"/>
        <v>-2.9827680510846566</v>
      </c>
    </row>
    <row r="1923" spans="1:14" x14ac:dyDescent="0.3">
      <c r="A1923" s="1">
        <v>41484</v>
      </c>
      <c r="B1923">
        <v>104.55</v>
      </c>
      <c r="D1923">
        <f t="shared" si="330"/>
        <v>1</v>
      </c>
      <c r="E1923" s="1">
        <f t="shared" si="321"/>
        <v>41477</v>
      </c>
      <c r="F1923" s="1">
        <f t="shared" si="323"/>
        <v>41476</v>
      </c>
      <c r="G1923" s="1">
        <f t="shared" si="324"/>
        <v>41475</v>
      </c>
      <c r="H1923" s="1">
        <f t="shared" si="325"/>
        <v>41474</v>
      </c>
      <c r="I1923" s="2">
        <f t="shared" si="326"/>
        <v>106.94</v>
      </c>
      <c r="J1923">
        <f t="shared" ref="J1923:J1986" si="331">C1922</f>
        <v>0</v>
      </c>
      <c r="K1923" s="2">
        <f t="shared" si="322"/>
        <v>0</v>
      </c>
      <c r="L1923" s="2">
        <f t="shared" si="327"/>
        <v>0</v>
      </c>
      <c r="M1923" s="2">
        <f t="shared" si="328"/>
        <v>1</v>
      </c>
      <c r="N1923">
        <f t="shared" si="329"/>
        <v>-2.2602503645942891</v>
      </c>
    </row>
    <row r="1924" spans="1:14" x14ac:dyDescent="0.3">
      <c r="A1924" s="1">
        <v>41485</v>
      </c>
      <c r="B1924">
        <v>103.08</v>
      </c>
      <c r="D1924">
        <f t="shared" si="330"/>
        <v>2</v>
      </c>
      <c r="E1924" s="1">
        <f t="shared" si="321"/>
        <v>41478</v>
      </c>
      <c r="F1924" s="1">
        <f t="shared" si="323"/>
        <v>41477</v>
      </c>
      <c r="G1924" s="1">
        <f t="shared" si="324"/>
        <v>41476</v>
      </c>
      <c r="H1924" s="1">
        <f t="shared" si="325"/>
        <v>41475</v>
      </c>
      <c r="I1924" s="2">
        <f t="shared" si="326"/>
        <v>107.23</v>
      </c>
      <c r="J1924">
        <f t="shared" si="331"/>
        <v>0</v>
      </c>
      <c r="K1924" s="2">
        <f t="shared" si="322"/>
        <v>0</v>
      </c>
      <c r="L1924" s="2">
        <f t="shared" si="327"/>
        <v>0</v>
      </c>
      <c r="M1924" s="2">
        <f t="shared" si="328"/>
        <v>1</v>
      </c>
      <c r="N1924">
        <f t="shared" si="329"/>
        <v>-3.9470674447890035</v>
      </c>
    </row>
    <row r="1925" spans="1:14" x14ac:dyDescent="0.3">
      <c r="A1925" s="1">
        <v>41486</v>
      </c>
      <c r="B1925">
        <v>105.03</v>
      </c>
      <c r="D1925">
        <f t="shared" si="330"/>
        <v>3</v>
      </c>
      <c r="E1925" s="1">
        <f t="shared" si="321"/>
        <v>41479</v>
      </c>
      <c r="F1925" s="1">
        <f t="shared" si="323"/>
        <v>41478</v>
      </c>
      <c r="G1925" s="1">
        <f t="shared" si="324"/>
        <v>41477</v>
      </c>
      <c r="H1925" s="1">
        <f t="shared" si="325"/>
        <v>41476</v>
      </c>
      <c r="I1925" s="2">
        <f t="shared" si="326"/>
        <v>105.39</v>
      </c>
      <c r="J1925">
        <f t="shared" si="331"/>
        <v>0</v>
      </c>
      <c r="K1925" s="2">
        <f t="shared" si="322"/>
        <v>0</v>
      </c>
      <c r="L1925" s="2">
        <f t="shared" si="327"/>
        <v>0</v>
      </c>
      <c r="M1925" s="2">
        <f t="shared" si="328"/>
        <v>1</v>
      </c>
      <c r="N1925">
        <f t="shared" si="329"/>
        <v>-0.34217313111613273</v>
      </c>
    </row>
    <row r="1926" spans="1:14" x14ac:dyDescent="0.3">
      <c r="A1926" s="1">
        <v>41487</v>
      </c>
      <c r="B1926">
        <v>107.89</v>
      </c>
      <c r="D1926">
        <f t="shared" si="330"/>
        <v>4</v>
      </c>
      <c r="E1926" s="1">
        <f t="shared" si="321"/>
        <v>41480</v>
      </c>
      <c r="F1926" s="1">
        <f t="shared" si="323"/>
        <v>41479</v>
      </c>
      <c r="G1926" s="1">
        <f t="shared" si="324"/>
        <v>41478</v>
      </c>
      <c r="H1926" s="1">
        <f t="shared" si="325"/>
        <v>41477</v>
      </c>
      <c r="I1926" s="2">
        <f t="shared" si="326"/>
        <v>105.49</v>
      </c>
      <c r="J1926">
        <f t="shared" si="331"/>
        <v>0</v>
      </c>
      <c r="K1926" s="2">
        <f t="shared" si="322"/>
        <v>0</v>
      </c>
      <c r="L1926" s="2">
        <f t="shared" si="327"/>
        <v>0</v>
      </c>
      <c r="M1926" s="2">
        <f t="shared" si="328"/>
        <v>1</v>
      </c>
      <c r="N1926">
        <f t="shared" si="329"/>
        <v>2.2496027869531381</v>
      </c>
    </row>
    <row r="1927" spans="1:14" x14ac:dyDescent="0.3">
      <c r="A1927" s="1">
        <v>41488</v>
      </c>
      <c r="B1927">
        <v>106.94</v>
      </c>
      <c r="D1927">
        <f t="shared" si="330"/>
        <v>5</v>
      </c>
      <c r="E1927" s="1">
        <f t="shared" ref="E1927:E1990" si="332">A1927-7</f>
        <v>41481</v>
      </c>
      <c r="F1927" s="1">
        <f t="shared" si="323"/>
        <v>41480</v>
      </c>
      <c r="G1927" s="1">
        <f t="shared" si="324"/>
        <v>41479</v>
      </c>
      <c r="H1927" s="1">
        <f t="shared" si="325"/>
        <v>41478</v>
      </c>
      <c r="I1927" s="2">
        <f t="shared" si="326"/>
        <v>104.7</v>
      </c>
      <c r="J1927">
        <f t="shared" si="331"/>
        <v>0</v>
      </c>
      <c r="K1927" s="2">
        <f t="shared" ref="K1927:K1990" si="333">SUMIFS($J$2:$J$3507,$A$2:$A$3507,"&gt;"&amp;E1927,$A$2:$A$3507,"&lt;="&amp;A1927)</f>
        <v>0</v>
      </c>
      <c r="L1927" s="2">
        <f t="shared" si="327"/>
        <v>0</v>
      </c>
      <c r="M1927" s="2">
        <f t="shared" si="328"/>
        <v>1</v>
      </c>
      <c r="N1927">
        <f t="shared" si="329"/>
        <v>2.1168811644094281</v>
      </c>
    </row>
    <row r="1928" spans="1:14" x14ac:dyDescent="0.3">
      <c r="A1928" s="1">
        <v>41491</v>
      </c>
      <c r="B1928">
        <v>106.56</v>
      </c>
      <c r="D1928">
        <f t="shared" si="330"/>
        <v>1</v>
      </c>
      <c r="E1928" s="1">
        <f t="shared" si="332"/>
        <v>41484</v>
      </c>
      <c r="F1928" s="1">
        <f t="shared" ref="F1928:F1991" si="334">E1928-1</f>
        <v>41483</v>
      </c>
      <c r="G1928" s="1">
        <f t="shared" ref="G1928:G1991" si="335">E1928-2</f>
        <v>41482</v>
      </c>
      <c r="H1928" s="1">
        <f t="shared" ref="H1928:H1991" si="336">E1928-3</f>
        <v>41481</v>
      </c>
      <c r="I1928" s="2">
        <f t="shared" ref="I1928:I1991" si="337">IF(SUMIFS($B$2:$B$3507,$A$2:$A$3507,"="&amp;E1928)=0,IF(SUMIFS($B$2:$B$3507,$A$2:$A$3507,"="&amp;F1928)=0,IF(SUMIFS($B$2:$B$3507,$A$2:$A$3507,"="&amp;G1928)=0,SUMIFS($B$2:$B$3507,$A$2:$A$3507,"="&amp;H1928),SUMIFS($B$2:$B$3507,$A$2:$A$3507,"="&amp;G1928)),SUMIFS($B$2:$B$3507,$A$2:$A$3507,"="&amp;F1928)),SUMIFS($B$2:$B$3507,$A$2:$A$3507,"="&amp;E1928))</f>
        <v>104.55</v>
      </c>
      <c r="J1928">
        <f t="shared" si="331"/>
        <v>0</v>
      </c>
      <c r="K1928" s="2">
        <f t="shared" si="333"/>
        <v>0</v>
      </c>
      <c r="L1928" s="2">
        <f t="shared" ref="L1928:L1991" si="338">IF(K1928&lt;&gt;0,LOOKUP(K1928,C1922:C1928,B1922:B1928),0)</f>
        <v>0</v>
      </c>
      <c r="M1928" s="2">
        <f t="shared" si="328"/>
        <v>1</v>
      </c>
      <c r="N1928">
        <f t="shared" si="329"/>
        <v>1.9042780917436479</v>
      </c>
    </row>
    <row r="1929" spans="1:14" x14ac:dyDescent="0.3">
      <c r="A1929" s="1">
        <v>41492</v>
      </c>
      <c r="B1929">
        <v>105.3</v>
      </c>
      <c r="D1929">
        <f t="shared" si="330"/>
        <v>2</v>
      </c>
      <c r="E1929" s="1">
        <f t="shared" si="332"/>
        <v>41485</v>
      </c>
      <c r="F1929" s="1">
        <f t="shared" si="334"/>
        <v>41484</v>
      </c>
      <c r="G1929" s="1">
        <f t="shared" si="335"/>
        <v>41483</v>
      </c>
      <c r="H1929" s="1">
        <f t="shared" si="336"/>
        <v>41482</v>
      </c>
      <c r="I1929" s="2">
        <f t="shared" si="337"/>
        <v>103.08</v>
      </c>
      <c r="J1929">
        <f t="shared" si="331"/>
        <v>0</v>
      </c>
      <c r="K1929" s="2">
        <f t="shared" si="333"/>
        <v>0</v>
      </c>
      <c r="L1929" s="2">
        <f t="shared" si="338"/>
        <v>0</v>
      </c>
      <c r="M1929" s="2">
        <f t="shared" ref="M1929:M1992" si="339">IF(K1929&lt;&gt;0,L1929/K1929,1)</f>
        <v>1</v>
      </c>
      <c r="N1929">
        <f t="shared" ref="N1929:N1992" si="340">LN(B1929*M1929/I1929)*100</f>
        <v>2.1308033355765468</v>
      </c>
    </row>
    <row r="1930" spans="1:14" x14ac:dyDescent="0.3">
      <c r="A1930" s="1">
        <v>41493</v>
      </c>
      <c r="B1930">
        <v>104.37</v>
      </c>
      <c r="D1930">
        <f t="shared" si="330"/>
        <v>3</v>
      </c>
      <c r="E1930" s="1">
        <f t="shared" si="332"/>
        <v>41486</v>
      </c>
      <c r="F1930" s="1">
        <f t="shared" si="334"/>
        <v>41485</v>
      </c>
      <c r="G1930" s="1">
        <f t="shared" si="335"/>
        <v>41484</v>
      </c>
      <c r="H1930" s="1">
        <f t="shared" si="336"/>
        <v>41483</v>
      </c>
      <c r="I1930" s="2">
        <f t="shared" si="337"/>
        <v>105.03</v>
      </c>
      <c r="J1930">
        <f t="shared" si="331"/>
        <v>0</v>
      </c>
      <c r="K1930" s="2">
        <f t="shared" si="333"/>
        <v>0</v>
      </c>
      <c r="L1930" s="2">
        <f t="shared" si="338"/>
        <v>0</v>
      </c>
      <c r="M1930" s="2">
        <f t="shared" si="339"/>
        <v>1</v>
      </c>
      <c r="N1930">
        <f t="shared" si="340"/>
        <v>-0.63037458027236071</v>
      </c>
    </row>
    <row r="1931" spans="1:14" x14ac:dyDescent="0.3">
      <c r="A1931" s="1">
        <v>41494</v>
      </c>
      <c r="B1931">
        <v>103.4</v>
      </c>
      <c r="D1931">
        <f t="shared" si="330"/>
        <v>4</v>
      </c>
      <c r="E1931" s="1">
        <f t="shared" si="332"/>
        <v>41487</v>
      </c>
      <c r="F1931" s="1">
        <f t="shared" si="334"/>
        <v>41486</v>
      </c>
      <c r="G1931" s="1">
        <f t="shared" si="335"/>
        <v>41485</v>
      </c>
      <c r="H1931" s="1">
        <f t="shared" si="336"/>
        <v>41484</v>
      </c>
      <c r="I1931" s="2">
        <f t="shared" si="337"/>
        <v>107.89</v>
      </c>
      <c r="J1931">
        <f t="shared" si="331"/>
        <v>0</v>
      </c>
      <c r="K1931" s="2">
        <f t="shared" si="333"/>
        <v>0</v>
      </c>
      <c r="L1931" s="2">
        <f t="shared" si="338"/>
        <v>0</v>
      </c>
      <c r="M1931" s="2">
        <f t="shared" si="339"/>
        <v>1</v>
      </c>
      <c r="N1931">
        <f t="shared" si="340"/>
        <v>-4.2507227488919916</v>
      </c>
    </row>
    <row r="1932" spans="1:14" x14ac:dyDescent="0.3">
      <c r="A1932" s="1">
        <v>41495</v>
      </c>
      <c r="B1932">
        <v>105.97</v>
      </c>
      <c r="C1932">
        <v>105.16</v>
      </c>
      <c r="D1932">
        <f t="shared" si="330"/>
        <v>5</v>
      </c>
      <c r="E1932" s="1">
        <f t="shared" si="332"/>
        <v>41488</v>
      </c>
      <c r="F1932" s="1">
        <f t="shared" si="334"/>
        <v>41487</v>
      </c>
      <c r="G1932" s="1">
        <f t="shared" si="335"/>
        <v>41486</v>
      </c>
      <c r="H1932" s="1">
        <f t="shared" si="336"/>
        <v>41485</v>
      </c>
      <c r="I1932" s="2">
        <f t="shared" si="337"/>
        <v>106.94</v>
      </c>
      <c r="J1932">
        <f t="shared" si="331"/>
        <v>0</v>
      </c>
      <c r="K1932" s="2">
        <f t="shared" si="333"/>
        <v>0</v>
      </c>
      <c r="L1932" s="2">
        <f t="shared" si="338"/>
        <v>0</v>
      </c>
      <c r="M1932" s="2">
        <f t="shared" si="339"/>
        <v>1</v>
      </c>
      <c r="N1932">
        <f t="shared" si="340"/>
        <v>-0.91118943338408065</v>
      </c>
    </row>
    <row r="1933" spans="1:14" x14ac:dyDescent="0.3">
      <c r="A1933" s="1">
        <v>41498</v>
      </c>
      <c r="B1933">
        <v>105.52</v>
      </c>
      <c r="D1933">
        <f t="shared" si="330"/>
        <v>1</v>
      </c>
      <c r="E1933" s="1">
        <f t="shared" si="332"/>
        <v>41491</v>
      </c>
      <c r="F1933" s="1">
        <f t="shared" si="334"/>
        <v>41490</v>
      </c>
      <c r="G1933" s="1">
        <f t="shared" si="335"/>
        <v>41489</v>
      </c>
      <c r="H1933" s="1">
        <f t="shared" si="336"/>
        <v>41488</v>
      </c>
      <c r="I1933" s="2">
        <f t="shared" si="337"/>
        <v>106.56</v>
      </c>
      <c r="J1933">
        <f t="shared" si="331"/>
        <v>105.16</v>
      </c>
      <c r="K1933" s="2">
        <f t="shared" si="333"/>
        <v>105.16</v>
      </c>
      <c r="L1933" s="2">
        <f t="shared" si="338"/>
        <v>105.97</v>
      </c>
      <c r="M1933" s="2">
        <f t="shared" si="339"/>
        <v>1.0077025484975275</v>
      </c>
      <c r="N1933">
        <f t="shared" si="340"/>
        <v>-0.21346630579558695</v>
      </c>
    </row>
    <row r="1934" spans="1:14" x14ac:dyDescent="0.3">
      <c r="A1934" s="1">
        <v>41499</v>
      </c>
      <c r="B1934">
        <v>106.4</v>
      </c>
      <c r="D1934">
        <f t="shared" si="330"/>
        <v>2</v>
      </c>
      <c r="E1934" s="1">
        <f t="shared" si="332"/>
        <v>41492</v>
      </c>
      <c r="F1934" s="1">
        <f t="shared" si="334"/>
        <v>41491</v>
      </c>
      <c r="G1934" s="1">
        <f t="shared" si="335"/>
        <v>41490</v>
      </c>
      <c r="H1934" s="1">
        <f t="shared" si="336"/>
        <v>41489</v>
      </c>
      <c r="I1934" s="2">
        <f t="shared" si="337"/>
        <v>105.3</v>
      </c>
      <c r="J1934">
        <f t="shared" si="331"/>
        <v>0</v>
      </c>
      <c r="K1934" s="2">
        <f t="shared" si="333"/>
        <v>105.16</v>
      </c>
      <c r="L1934" s="2">
        <f t="shared" si="338"/>
        <v>105.97</v>
      </c>
      <c r="M1934" s="2">
        <f t="shared" si="339"/>
        <v>1.0077025484975275</v>
      </c>
      <c r="N1934">
        <f t="shared" si="340"/>
        <v>1.8065193092678282</v>
      </c>
    </row>
    <row r="1935" spans="1:14" x14ac:dyDescent="0.3">
      <c r="A1935" s="1">
        <v>41500</v>
      </c>
      <c r="B1935">
        <v>106.56</v>
      </c>
      <c r="D1935">
        <f t="shared" si="330"/>
        <v>3</v>
      </c>
      <c r="E1935" s="1">
        <f t="shared" si="332"/>
        <v>41493</v>
      </c>
      <c r="F1935" s="1">
        <f t="shared" si="334"/>
        <v>41492</v>
      </c>
      <c r="G1935" s="1">
        <f t="shared" si="335"/>
        <v>41491</v>
      </c>
      <c r="H1935" s="1">
        <f t="shared" si="336"/>
        <v>41490</v>
      </c>
      <c r="I1935" s="2">
        <f t="shared" si="337"/>
        <v>104.37</v>
      </c>
      <c r="J1935">
        <f t="shared" si="331"/>
        <v>0</v>
      </c>
      <c r="K1935" s="2">
        <f t="shared" si="333"/>
        <v>105.16</v>
      </c>
      <c r="L1935" s="2">
        <f t="shared" si="338"/>
        <v>105.97</v>
      </c>
      <c r="M1935" s="2">
        <f t="shared" si="339"/>
        <v>1.0077025484975275</v>
      </c>
      <c r="N1935">
        <f t="shared" si="340"/>
        <v>2.8438964285182791</v>
      </c>
    </row>
    <row r="1936" spans="1:14" x14ac:dyDescent="0.3">
      <c r="A1936" s="1">
        <v>41501</v>
      </c>
      <c r="B1936">
        <v>107.19</v>
      </c>
      <c r="D1936">
        <f t="shared" si="330"/>
        <v>4</v>
      </c>
      <c r="E1936" s="1">
        <f t="shared" si="332"/>
        <v>41494</v>
      </c>
      <c r="F1936" s="1">
        <f t="shared" si="334"/>
        <v>41493</v>
      </c>
      <c r="G1936" s="1">
        <f t="shared" si="335"/>
        <v>41492</v>
      </c>
      <c r="H1936" s="1">
        <f t="shared" si="336"/>
        <v>41491</v>
      </c>
      <c r="I1936" s="2">
        <f t="shared" si="337"/>
        <v>103.4</v>
      </c>
      <c r="J1936">
        <f t="shared" si="331"/>
        <v>0</v>
      </c>
      <c r="K1936" s="2">
        <f t="shared" si="333"/>
        <v>105.16</v>
      </c>
      <c r="L1936" s="2">
        <f t="shared" si="338"/>
        <v>105.97</v>
      </c>
      <c r="M1936" s="2">
        <f t="shared" si="339"/>
        <v>1.0077025484975275</v>
      </c>
      <c r="N1936">
        <f t="shared" si="340"/>
        <v>4.3671033954163532</v>
      </c>
    </row>
    <row r="1937" spans="1:14" x14ac:dyDescent="0.3">
      <c r="A1937" s="1">
        <v>41502</v>
      </c>
      <c r="B1937">
        <v>107.29</v>
      </c>
      <c r="D1937">
        <f t="shared" si="330"/>
        <v>5</v>
      </c>
      <c r="E1937" s="1">
        <f t="shared" si="332"/>
        <v>41495</v>
      </c>
      <c r="F1937" s="1">
        <f t="shared" si="334"/>
        <v>41494</v>
      </c>
      <c r="G1937" s="1">
        <f t="shared" si="335"/>
        <v>41493</v>
      </c>
      <c r="H1937" s="1">
        <f t="shared" si="336"/>
        <v>41492</v>
      </c>
      <c r="I1937" s="2">
        <f t="shared" si="337"/>
        <v>105.97</v>
      </c>
      <c r="J1937">
        <f t="shared" si="331"/>
        <v>0</v>
      </c>
      <c r="K1937" s="2">
        <f t="shared" si="333"/>
        <v>105.16</v>
      </c>
      <c r="L1937" s="2">
        <f t="shared" si="338"/>
        <v>105.97</v>
      </c>
      <c r="M1937" s="2">
        <f t="shared" si="339"/>
        <v>1.0077025484975275</v>
      </c>
      <c r="N1937">
        <f t="shared" si="340"/>
        <v>2.0052448786974395</v>
      </c>
    </row>
    <row r="1938" spans="1:14" x14ac:dyDescent="0.3">
      <c r="A1938" s="1">
        <v>41505</v>
      </c>
      <c r="B1938">
        <v>106.86</v>
      </c>
      <c r="D1938">
        <f t="shared" si="330"/>
        <v>1</v>
      </c>
      <c r="E1938" s="1">
        <f t="shared" si="332"/>
        <v>41498</v>
      </c>
      <c r="F1938" s="1">
        <f t="shared" si="334"/>
        <v>41497</v>
      </c>
      <c r="G1938" s="1">
        <f t="shared" si="335"/>
        <v>41496</v>
      </c>
      <c r="H1938" s="1">
        <f t="shared" si="336"/>
        <v>41495</v>
      </c>
      <c r="I1938" s="2">
        <f t="shared" si="337"/>
        <v>105.52</v>
      </c>
      <c r="J1938">
        <f t="shared" si="331"/>
        <v>0</v>
      </c>
      <c r="K1938" s="2">
        <f t="shared" si="333"/>
        <v>0</v>
      </c>
      <c r="L1938" s="2">
        <f t="shared" si="338"/>
        <v>0</v>
      </c>
      <c r="M1938" s="2">
        <f t="shared" si="339"/>
        <v>1</v>
      </c>
      <c r="N1938">
        <f t="shared" si="340"/>
        <v>1.261905812056618</v>
      </c>
    </row>
    <row r="1939" spans="1:14" x14ac:dyDescent="0.3">
      <c r="A1939" s="1">
        <v>41506</v>
      </c>
      <c r="B1939">
        <v>105.11</v>
      </c>
      <c r="D1939">
        <f t="shared" si="330"/>
        <v>2</v>
      </c>
      <c r="E1939" s="1">
        <f t="shared" si="332"/>
        <v>41499</v>
      </c>
      <c r="F1939" s="1">
        <f t="shared" si="334"/>
        <v>41498</v>
      </c>
      <c r="G1939" s="1">
        <f t="shared" si="335"/>
        <v>41497</v>
      </c>
      <c r="H1939" s="1">
        <f t="shared" si="336"/>
        <v>41496</v>
      </c>
      <c r="I1939" s="2">
        <f t="shared" si="337"/>
        <v>106.4</v>
      </c>
      <c r="J1939">
        <f t="shared" si="331"/>
        <v>0</v>
      </c>
      <c r="K1939" s="2">
        <f t="shared" si="333"/>
        <v>0</v>
      </c>
      <c r="L1939" s="2">
        <f t="shared" si="338"/>
        <v>0</v>
      </c>
      <c r="M1939" s="2">
        <f t="shared" si="339"/>
        <v>1</v>
      </c>
      <c r="N1939">
        <f t="shared" si="340"/>
        <v>-1.2198156072281086</v>
      </c>
    </row>
    <row r="1940" spans="1:14" x14ac:dyDescent="0.3">
      <c r="A1940" s="1">
        <v>41507</v>
      </c>
      <c r="B1940">
        <v>103.85</v>
      </c>
      <c r="D1940">
        <f t="shared" si="330"/>
        <v>3</v>
      </c>
      <c r="E1940" s="1">
        <f t="shared" si="332"/>
        <v>41500</v>
      </c>
      <c r="F1940" s="1">
        <f t="shared" si="334"/>
        <v>41499</v>
      </c>
      <c r="G1940" s="1">
        <f t="shared" si="335"/>
        <v>41498</v>
      </c>
      <c r="H1940" s="1">
        <f t="shared" si="336"/>
        <v>41497</v>
      </c>
      <c r="I1940" s="2">
        <f t="shared" si="337"/>
        <v>106.56</v>
      </c>
      <c r="J1940">
        <f t="shared" si="331"/>
        <v>0</v>
      </c>
      <c r="K1940" s="2">
        <f t="shared" si="333"/>
        <v>0</v>
      </c>
      <c r="L1940" s="2">
        <f t="shared" si="338"/>
        <v>0</v>
      </c>
      <c r="M1940" s="2">
        <f t="shared" si="339"/>
        <v>1</v>
      </c>
      <c r="N1940">
        <f t="shared" si="340"/>
        <v>-2.5760656469957763</v>
      </c>
    </row>
    <row r="1941" spans="1:14" x14ac:dyDescent="0.3">
      <c r="A1941" s="1">
        <v>41508</v>
      </c>
      <c r="B1941">
        <v>105.03</v>
      </c>
      <c r="D1941">
        <f t="shared" si="330"/>
        <v>4</v>
      </c>
      <c r="E1941" s="1">
        <f t="shared" si="332"/>
        <v>41501</v>
      </c>
      <c r="F1941" s="1">
        <f t="shared" si="334"/>
        <v>41500</v>
      </c>
      <c r="G1941" s="1">
        <f t="shared" si="335"/>
        <v>41499</v>
      </c>
      <c r="H1941" s="1">
        <f t="shared" si="336"/>
        <v>41498</v>
      </c>
      <c r="I1941" s="2">
        <f t="shared" si="337"/>
        <v>107.19</v>
      </c>
      <c r="J1941">
        <f t="shared" si="331"/>
        <v>0</v>
      </c>
      <c r="K1941" s="2">
        <f t="shared" si="333"/>
        <v>0</v>
      </c>
      <c r="L1941" s="2">
        <f t="shared" si="338"/>
        <v>0</v>
      </c>
      <c r="M1941" s="2">
        <f t="shared" si="339"/>
        <v>1</v>
      </c>
      <c r="N1941">
        <f t="shared" si="340"/>
        <v>-2.0356937068744085</v>
      </c>
    </row>
    <row r="1942" spans="1:14" x14ac:dyDescent="0.3">
      <c r="A1942" s="1">
        <v>41509</v>
      </c>
      <c r="B1942">
        <v>106.42</v>
      </c>
      <c r="D1942">
        <f t="shared" si="330"/>
        <v>5</v>
      </c>
      <c r="E1942" s="1">
        <f t="shared" si="332"/>
        <v>41502</v>
      </c>
      <c r="F1942" s="1">
        <f t="shared" si="334"/>
        <v>41501</v>
      </c>
      <c r="G1942" s="1">
        <f t="shared" si="335"/>
        <v>41500</v>
      </c>
      <c r="H1942" s="1">
        <f t="shared" si="336"/>
        <v>41499</v>
      </c>
      <c r="I1942" s="2">
        <f t="shared" si="337"/>
        <v>107.29</v>
      </c>
      <c r="J1942">
        <f t="shared" si="331"/>
        <v>0</v>
      </c>
      <c r="K1942" s="2">
        <f t="shared" si="333"/>
        <v>0</v>
      </c>
      <c r="L1942" s="2">
        <f t="shared" si="338"/>
        <v>0</v>
      </c>
      <c r="M1942" s="2">
        <f t="shared" si="339"/>
        <v>1</v>
      </c>
      <c r="N1942">
        <f t="shared" si="340"/>
        <v>-0.8141919480431633</v>
      </c>
    </row>
    <row r="1943" spans="1:14" x14ac:dyDescent="0.3">
      <c r="A1943" s="1">
        <v>41512</v>
      </c>
      <c r="B1943">
        <v>105.92</v>
      </c>
      <c r="D1943">
        <f t="shared" si="330"/>
        <v>1</v>
      </c>
      <c r="E1943" s="1">
        <f t="shared" si="332"/>
        <v>41505</v>
      </c>
      <c r="F1943" s="1">
        <f t="shared" si="334"/>
        <v>41504</v>
      </c>
      <c r="G1943" s="1">
        <f t="shared" si="335"/>
        <v>41503</v>
      </c>
      <c r="H1943" s="1">
        <f t="shared" si="336"/>
        <v>41502</v>
      </c>
      <c r="I1943" s="2">
        <f t="shared" si="337"/>
        <v>106.86</v>
      </c>
      <c r="J1943">
        <f t="shared" si="331"/>
        <v>0</v>
      </c>
      <c r="K1943" s="2">
        <f t="shared" si="333"/>
        <v>0</v>
      </c>
      <c r="L1943" s="2">
        <f t="shared" si="338"/>
        <v>0</v>
      </c>
      <c r="M1943" s="2">
        <f t="shared" si="339"/>
        <v>1</v>
      </c>
      <c r="N1943">
        <f t="shared" si="340"/>
        <v>-0.88354743409272374</v>
      </c>
    </row>
    <row r="1944" spans="1:14" x14ac:dyDescent="0.3">
      <c r="A1944" s="1">
        <v>41513</v>
      </c>
      <c r="B1944">
        <v>109.01</v>
      </c>
      <c r="D1944">
        <f t="shared" si="330"/>
        <v>2</v>
      </c>
      <c r="E1944" s="1">
        <f t="shared" si="332"/>
        <v>41506</v>
      </c>
      <c r="F1944" s="1">
        <f t="shared" si="334"/>
        <v>41505</v>
      </c>
      <c r="G1944" s="1">
        <f t="shared" si="335"/>
        <v>41504</v>
      </c>
      <c r="H1944" s="1">
        <f t="shared" si="336"/>
        <v>41503</v>
      </c>
      <c r="I1944" s="2">
        <f t="shared" si="337"/>
        <v>105.11</v>
      </c>
      <c r="J1944">
        <f t="shared" si="331"/>
        <v>0</v>
      </c>
      <c r="K1944" s="2">
        <f t="shared" si="333"/>
        <v>0</v>
      </c>
      <c r="L1944" s="2">
        <f t="shared" si="338"/>
        <v>0</v>
      </c>
      <c r="M1944" s="2">
        <f t="shared" si="339"/>
        <v>1</v>
      </c>
      <c r="N1944">
        <f t="shared" si="340"/>
        <v>3.6432200305004168</v>
      </c>
    </row>
    <row r="1945" spans="1:14" x14ac:dyDescent="0.3">
      <c r="A1945" s="1">
        <v>41514</v>
      </c>
      <c r="B1945">
        <v>110.1</v>
      </c>
      <c r="D1945">
        <f t="shared" si="330"/>
        <v>3</v>
      </c>
      <c r="E1945" s="1">
        <f t="shared" si="332"/>
        <v>41507</v>
      </c>
      <c r="F1945" s="1">
        <f t="shared" si="334"/>
        <v>41506</v>
      </c>
      <c r="G1945" s="1">
        <f t="shared" si="335"/>
        <v>41505</v>
      </c>
      <c r="H1945" s="1">
        <f t="shared" si="336"/>
        <v>41504</v>
      </c>
      <c r="I1945" s="2">
        <f t="shared" si="337"/>
        <v>103.85</v>
      </c>
      <c r="J1945">
        <f t="shared" si="331"/>
        <v>0</v>
      </c>
      <c r="K1945" s="2">
        <f t="shared" si="333"/>
        <v>0</v>
      </c>
      <c r="L1945" s="2">
        <f t="shared" si="338"/>
        <v>0</v>
      </c>
      <c r="M1945" s="2">
        <f t="shared" si="339"/>
        <v>1</v>
      </c>
      <c r="N1945">
        <f t="shared" si="340"/>
        <v>5.8441493406512981</v>
      </c>
    </row>
    <row r="1946" spans="1:14" x14ac:dyDescent="0.3">
      <c r="A1946" s="1">
        <v>41515</v>
      </c>
      <c r="B1946">
        <v>108.8</v>
      </c>
      <c r="D1946">
        <f t="shared" si="330"/>
        <v>4</v>
      </c>
      <c r="E1946" s="1">
        <f t="shared" si="332"/>
        <v>41508</v>
      </c>
      <c r="F1946" s="1">
        <f t="shared" si="334"/>
        <v>41507</v>
      </c>
      <c r="G1946" s="1">
        <f t="shared" si="335"/>
        <v>41506</v>
      </c>
      <c r="H1946" s="1">
        <f t="shared" si="336"/>
        <v>41505</v>
      </c>
      <c r="I1946" s="2">
        <f t="shared" si="337"/>
        <v>105.03</v>
      </c>
      <c r="J1946">
        <f t="shared" si="331"/>
        <v>0</v>
      </c>
      <c r="K1946" s="2">
        <f t="shared" si="333"/>
        <v>0</v>
      </c>
      <c r="L1946" s="2">
        <f t="shared" si="338"/>
        <v>0</v>
      </c>
      <c r="M1946" s="2">
        <f t="shared" si="339"/>
        <v>1</v>
      </c>
      <c r="N1946">
        <f t="shared" si="340"/>
        <v>3.5265310787158284</v>
      </c>
    </row>
    <row r="1947" spans="1:14" x14ac:dyDescent="0.3">
      <c r="A1947" s="1">
        <v>41516</v>
      </c>
      <c r="B1947">
        <v>107.65</v>
      </c>
      <c r="D1947">
        <f t="shared" si="330"/>
        <v>5</v>
      </c>
      <c r="E1947" s="1">
        <f t="shared" si="332"/>
        <v>41509</v>
      </c>
      <c r="F1947" s="1">
        <f t="shared" si="334"/>
        <v>41508</v>
      </c>
      <c r="G1947" s="1">
        <f t="shared" si="335"/>
        <v>41507</v>
      </c>
      <c r="H1947" s="1">
        <f t="shared" si="336"/>
        <v>41506</v>
      </c>
      <c r="I1947" s="2">
        <f t="shared" si="337"/>
        <v>106.42</v>
      </c>
      <c r="J1947">
        <f t="shared" si="331"/>
        <v>0</v>
      </c>
      <c r="K1947" s="2">
        <f t="shared" si="333"/>
        <v>0</v>
      </c>
      <c r="L1947" s="2">
        <f t="shared" si="338"/>
        <v>0</v>
      </c>
      <c r="M1947" s="2">
        <f t="shared" si="339"/>
        <v>1</v>
      </c>
      <c r="N1947">
        <f t="shared" si="340"/>
        <v>1.149169464214882</v>
      </c>
    </row>
    <row r="1948" spans="1:14" x14ac:dyDescent="0.3">
      <c r="A1948" s="1">
        <v>41520</v>
      </c>
      <c r="B1948">
        <v>108.54</v>
      </c>
      <c r="D1948">
        <f t="shared" si="330"/>
        <v>2</v>
      </c>
      <c r="E1948" s="1">
        <f t="shared" si="332"/>
        <v>41513</v>
      </c>
      <c r="F1948" s="1">
        <f t="shared" si="334"/>
        <v>41512</v>
      </c>
      <c r="G1948" s="1">
        <f t="shared" si="335"/>
        <v>41511</v>
      </c>
      <c r="H1948" s="1">
        <f t="shared" si="336"/>
        <v>41510</v>
      </c>
      <c r="I1948" s="2">
        <f t="shared" si="337"/>
        <v>109.01</v>
      </c>
      <c r="J1948">
        <f t="shared" si="331"/>
        <v>0</v>
      </c>
      <c r="K1948" s="2">
        <f t="shared" si="333"/>
        <v>0</v>
      </c>
      <c r="L1948" s="2">
        <f t="shared" si="338"/>
        <v>0</v>
      </c>
      <c r="M1948" s="2">
        <f t="shared" si="339"/>
        <v>1</v>
      </c>
      <c r="N1948">
        <f t="shared" si="340"/>
        <v>-0.43208525050084129</v>
      </c>
    </row>
    <row r="1949" spans="1:14" x14ac:dyDescent="0.3">
      <c r="A1949" s="1">
        <v>41521</v>
      </c>
      <c r="B1949">
        <v>107.23</v>
      </c>
      <c r="D1949">
        <f t="shared" si="330"/>
        <v>3</v>
      </c>
      <c r="E1949" s="1">
        <f t="shared" si="332"/>
        <v>41514</v>
      </c>
      <c r="F1949" s="1">
        <f t="shared" si="334"/>
        <v>41513</v>
      </c>
      <c r="G1949" s="1">
        <f t="shared" si="335"/>
        <v>41512</v>
      </c>
      <c r="H1949" s="1">
        <f t="shared" si="336"/>
        <v>41511</v>
      </c>
      <c r="I1949" s="2">
        <f t="shared" si="337"/>
        <v>110.1</v>
      </c>
      <c r="J1949">
        <f t="shared" si="331"/>
        <v>0</v>
      </c>
      <c r="K1949" s="2">
        <f t="shared" si="333"/>
        <v>0</v>
      </c>
      <c r="L1949" s="2">
        <f t="shared" si="338"/>
        <v>0</v>
      </c>
      <c r="M1949" s="2">
        <f t="shared" si="339"/>
        <v>1</v>
      </c>
      <c r="N1949">
        <f t="shared" si="340"/>
        <v>-2.6412983496579878</v>
      </c>
    </row>
    <row r="1950" spans="1:14" x14ac:dyDescent="0.3">
      <c r="A1950" s="1">
        <v>41522</v>
      </c>
      <c r="B1950">
        <v>108.37</v>
      </c>
      <c r="D1950">
        <f t="shared" si="330"/>
        <v>4</v>
      </c>
      <c r="E1950" s="1">
        <f t="shared" si="332"/>
        <v>41515</v>
      </c>
      <c r="F1950" s="1">
        <f t="shared" si="334"/>
        <v>41514</v>
      </c>
      <c r="G1950" s="1">
        <f t="shared" si="335"/>
        <v>41513</v>
      </c>
      <c r="H1950" s="1">
        <f t="shared" si="336"/>
        <v>41512</v>
      </c>
      <c r="I1950" s="2">
        <f t="shared" si="337"/>
        <v>108.8</v>
      </c>
      <c r="J1950">
        <f t="shared" si="331"/>
        <v>0</v>
      </c>
      <c r="K1950" s="2">
        <f t="shared" si="333"/>
        <v>0</v>
      </c>
      <c r="L1950" s="2">
        <f t="shared" si="338"/>
        <v>0</v>
      </c>
      <c r="M1950" s="2">
        <f t="shared" si="339"/>
        <v>1</v>
      </c>
      <c r="N1950">
        <f t="shared" si="340"/>
        <v>-0.3960036486938377</v>
      </c>
    </row>
    <row r="1951" spans="1:14" x14ac:dyDescent="0.3">
      <c r="A1951" s="1">
        <v>41523</v>
      </c>
      <c r="B1951">
        <v>110.53</v>
      </c>
      <c r="D1951">
        <f t="shared" si="330"/>
        <v>5</v>
      </c>
      <c r="E1951" s="1">
        <f t="shared" si="332"/>
        <v>41516</v>
      </c>
      <c r="F1951" s="1">
        <f t="shared" si="334"/>
        <v>41515</v>
      </c>
      <c r="G1951" s="1">
        <f t="shared" si="335"/>
        <v>41514</v>
      </c>
      <c r="H1951" s="1">
        <f t="shared" si="336"/>
        <v>41513</v>
      </c>
      <c r="I1951" s="2">
        <f t="shared" si="337"/>
        <v>107.65</v>
      </c>
      <c r="J1951">
        <f t="shared" si="331"/>
        <v>0</v>
      </c>
      <c r="K1951" s="2">
        <f t="shared" si="333"/>
        <v>0</v>
      </c>
      <c r="L1951" s="2">
        <f t="shared" si="338"/>
        <v>0</v>
      </c>
      <c r="M1951" s="2">
        <f t="shared" si="339"/>
        <v>1</v>
      </c>
      <c r="N1951">
        <f t="shared" si="340"/>
        <v>2.640175351249193</v>
      </c>
    </row>
    <row r="1952" spans="1:14" x14ac:dyDescent="0.3">
      <c r="A1952" s="1">
        <v>41526</v>
      </c>
      <c r="B1952">
        <v>109.52</v>
      </c>
      <c r="C1952">
        <v>108.47</v>
      </c>
      <c r="D1952">
        <f t="shared" si="330"/>
        <v>1</v>
      </c>
      <c r="E1952" s="1">
        <f t="shared" si="332"/>
        <v>41519</v>
      </c>
      <c r="F1952" s="1">
        <f t="shared" si="334"/>
        <v>41518</v>
      </c>
      <c r="G1952" s="1">
        <f t="shared" si="335"/>
        <v>41517</v>
      </c>
      <c r="H1952" s="1">
        <f t="shared" si="336"/>
        <v>41516</v>
      </c>
      <c r="I1952" s="2">
        <f t="shared" si="337"/>
        <v>107.65</v>
      </c>
      <c r="J1952">
        <f t="shared" si="331"/>
        <v>0</v>
      </c>
      <c r="K1952" s="2">
        <f t="shared" si="333"/>
        <v>0</v>
      </c>
      <c r="L1952" s="2">
        <f t="shared" si="338"/>
        <v>0</v>
      </c>
      <c r="M1952" s="2">
        <f t="shared" si="339"/>
        <v>1</v>
      </c>
      <c r="N1952">
        <f t="shared" si="340"/>
        <v>1.7221957169821351</v>
      </c>
    </row>
    <row r="1953" spans="1:14" x14ac:dyDescent="0.3">
      <c r="A1953" s="1">
        <v>41527</v>
      </c>
      <c r="B1953">
        <v>106.49</v>
      </c>
      <c r="D1953">
        <f t="shared" si="330"/>
        <v>2</v>
      </c>
      <c r="E1953" s="1">
        <f t="shared" si="332"/>
        <v>41520</v>
      </c>
      <c r="F1953" s="1">
        <f t="shared" si="334"/>
        <v>41519</v>
      </c>
      <c r="G1953" s="1">
        <f t="shared" si="335"/>
        <v>41518</v>
      </c>
      <c r="H1953" s="1">
        <f t="shared" si="336"/>
        <v>41517</v>
      </c>
      <c r="I1953" s="2">
        <f t="shared" si="337"/>
        <v>108.54</v>
      </c>
      <c r="J1953">
        <f t="shared" si="331"/>
        <v>108.47</v>
      </c>
      <c r="K1953" s="2">
        <f t="shared" si="333"/>
        <v>108.47</v>
      </c>
      <c r="L1953" s="2">
        <f t="shared" si="338"/>
        <v>109.52</v>
      </c>
      <c r="M1953" s="2">
        <f t="shared" si="339"/>
        <v>1.0096800958790448</v>
      </c>
      <c r="N1953">
        <f t="shared" si="340"/>
        <v>-0.94341406798992455</v>
      </c>
    </row>
    <row r="1954" spans="1:14" x14ac:dyDescent="0.3">
      <c r="A1954" s="1">
        <v>41528</v>
      </c>
      <c r="B1954">
        <v>106.64</v>
      </c>
      <c r="D1954">
        <f t="shared" si="330"/>
        <v>3</v>
      </c>
      <c r="E1954" s="1">
        <f t="shared" si="332"/>
        <v>41521</v>
      </c>
      <c r="F1954" s="1">
        <f t="shared" si="334"/>
        <v>41520</v>
      </c>
      <c r="G1954" s="1">
        <f t="shared" si="335"/>
        <v>41519</v>
      </c>
      <c r="H1954" s="1">
        <f t="shared" si="336"/>
        <v>41518</v>
      </c>
      <c r="I1954" s="2">
        <f t="shared" si="337"/>
        <v>107.23</v>
      </c>
      <c r="J1954">
        <f t="shared" si="331"/>
        <v>0</v>
      </c>
      <c r="K1954" s="2">
        <f t="shared" si="333"/>
        <v>108.47</v>
      </c>
      <c r="L1954" s="2">
        <f t="shared" si="338"/>
        <v>109.52</v>
      </c>
      <c r="M1954" s="2">
        <f t="shared" si="339"/>
        <v>1.0096800958790448</v>
      </c>
      <c r="N1954">
        <f t="shared" si="340"/>
        <v>0.4116159566466252</v>
      </c>
    </row>
    <row r="1955" spans="1:14" x14ac:dyDescent="0.3">
      <c r="A1955" s="1">
        <v>41529</v>
      </c>
      <c r="B1955">
        <v>107.75</v>
      </c>
      <c r="D1955">
        <f t="shared" si="330"/>
        <v>4</v>
      </c>
      <c r="E1955" s="1">
        <f t="shared" si="332"/>
        <v>41522</v>
      </c>
      <c r="F1955" s="1">
        <f t="shared" si="334"/>
        <v>41521</v>
      </c>
      <c r="G1955" s="1">
        <f t="shared" si="335"/>
        <v>41520</v>
      </c>
      <c r="H1955" s="1">
        <f t="shared" si="336"/>
        <v>41519</v>
      </c>
      <c r="I1955" s="2">
        <f t="shared" si="337"/>
        <v>108.37</v>
      </c>
      <c r="J1955">
        <f t="shared" si="331"/>
        <v>0</v>
      </c>
      <c r="K1955" s="2">
        <f t="shared" si="333"/>
        <v>108.47</v>
      </c>
      <c r="L1955" s="2">
        <f t="shared" si="338"/>
        <v>109.52</v>
      </c>
      <c r="M1955" s="2">
        <f t="shared" si="339"/>
        <v>1.0096800958790448</v>
      </c>
      <c r="N1955">
        <f t="shared" si="340"/>
        <v>0.38959749770205954</v>
      </c>
    </row>
    <row r="1956" spans="1:14" x14ac:dyDescent="0.3">
      <c r="A1956" s="1">
        <v>41530</v>
      </c>
      <c r="B1956">
        <v>107.54</v>
      </c>
      <c r="D1956">
        <f t="shared" si="330"/>
        <v>5</v>
      </c>
      <c r="E1956" s="1">
        <f t="shared" si="332"/>
        <v>41523</v>
      </c>
      <c r="F1956" s="1">
        <f t="shared" si="334"/>
        <v>41522</v>
      </c>
      <c r="G1956" s="1">
        <f t="shared" si="335"/>
        <v>41521</v>
      </c>
      <c r="H1956" s="1">
        <f t="shared" si="336"/>
        <v>41520</v>
      </c>
      <c r="I1956" s="2">
        <f t="shared" si="337"/>
        <v>110.53</v>
      </c>
      <c r="J1956">
        <f t="shared" si="331"/>
        <v>0</v>
      </c>
      <c r="K1956" s="2">
        <f t="shared" si="333"/>
        <v>108.47</v>
      </c>
      <c r="L1956" s="2">
        <f t="shared" si="338"/>
        <v>109.52</v>
      </c>
      <c r="M1956" s="2">
        <f t="shared" si="339"/>
        <v>1.0096800958790448</v>
      </c>
      <c r="N1956">
        <f t="shared" si="340"/>
        <v>-1.7790562013264677</v>
      </c>
    </row>
    <row r="1957" spans="1:14" x14ac:dyDescent="0.3">
      <c r="A1957" s="1">
        <v>41533</v>
      </c>
      <c r="B1957">
        <v>106.19</v>
      </c>
      <c r="D1957">
        <f t="shared" si="330"/>
        <v>1</v>
      </c>
      <c r="E1957" s="1">
        <f t="shared" si="332"/>
        <v>41526</v>
      </c>
      <c r="F1957" s="1">
        <f t="shared" si="334"/>
        <v>41525</v>
      </c>
      <c r="G1957" s="1">
        <f t="shared" si="335"/>
        <v>41524</v>
      </c>
      <c r="H1957" s="1">
        <f t="shared" si="336"/>
        <v>41523</v>
      </c>
      <c r="I1957" s="2">
        <f t="shared" si="337"/>
        <v>109.52</v>
      </c>
      <c r="J1957">
        <f t="shared" si="331"/>
        <v>0</v>
      </c>
      <c r="K1957" s="2">
        <f t="shared" si="333"/>
        <v>108.47</v>
      </c>
      <c r="L1957" s="2">
        <f t="shared" si="338"/>
        <v>109.52</v>
      </c>
      <c r="M1957" s="2">
        <f t="shared" si="339"/>
        <v>1.0096800958790448</v>
      </c>
      <c r="N1957">
        <f t="shared" si="340"/>
        <v>-2.124369463637203</v>
      </c>
    </row>
    <row r="1958" spans="1:14" x14ac:dyDescent="0.3">
      <c r="A1958" s="1">
        <v>41534</v>
      </c>
      <c r="B1958">
        <v>104.82</v>
      </c>
      <c r="D1958">
        <f t="shared" si="330"/>
        <v>2</v>
      </c>
      <c r="E1958" s="1">
        <f t="shared" si="332"/>
        <v>41527</v>
      </c>
      <c r="F1958" s="1">
        <f t="shared" si="334"/>
        <v>41526</v>
      </c>
      <c r="G1958" s="1">
        <f t="shared" si="335"/>
        <v>41525</v>
      </c>
      <c r="H1958" s="1">
        <f t="shared" si="336"/>
        <v>41524</v>
      </c>
      <c r="I1958" s="2">
        <f t="shared" si="337"/>
        <v>106.49</v>
      </c>
      <c r="J1958">
        <f t="shared" si="331"/>
        <v>0</v>
      </c>
      <c r="K1958" s="2">
        <f t="shared" si="333"/>
        <v>0</v>
      </c>
      <c r="L1958" s="2">
        <f t="shared" si="338"/>
        <v>0</v>
      </c>
      <c r="M1958" s="2">
        <f t="shared" si="339"/>
        <v>1</v>
      </c>
      <c r="N1958">
        <f t="shared" si="340"/>
        <v>-1.5806490653272165</v>
      </c>
    </row>
    <row r="1959" spans="1:14" x14ac:dyDescent="0.3">
      <c r="A1959" s="1">
        <v>41535</v>
      </c>
      <c r="B1959">
        <v>107.28</v>
      </c>
      <c r="D1959">
        <f t="shared" si="330"/>
        <v>3</v>
      </c>
      <c r="E1959" s="1">
        <f t="shared" si="332"/>
        <v>41528</v>
      </c>
      <c r="F1959" s="1">
        <f t="shared" si="334"/>
        <v>41527</v>
      </c>
      <c r="G1959" s="1">
        <f t="shared" si="335"/>
        <v>41526</v>
      </c>
      <c r="H1959" s="1">
        <f t="shared" si="336"/>
        <v>41525</v>
      </c>
      <c r="I1959" s="2">
        <f t="shared" si="337"/>
        <v>106.64</v>
      </c>
      <c r="J1959">
        <f t="shared" si="331"/>
        <v>0</v>
      </c>
      <c r="K1959" s="2">
        <f t="shared" si="333"/>
        <v>0</v>
      </c>
      <c r="L1959" s="2">
        <f t="shared" si="338"/>
        <v>0</v>
      </c>
      <c r="M1959" s="2">
        <f t="shared" si="339"/>
        <v>1</v>
      </c>
      <c r="N1959">
        <f t="shared" si="340"/>
        <v>0.59835631029698078</v>
      </c>
    </row>
    <row r="1960" spans="1:14" x14ac:dyDescent="0.3">
      <c r="A1960" s="1">
        <v>41536</v>
      </c>
      <c r="B1960">
        <v>105.86</v>
      </c>
      <c r="D1960">
        <f t="shared" si="330"/>
        <v>4</v>
      </c>
      <c r="E1960" s="1">
        <f t="shared" si="332"/>
        <v>41529</v>
      </c>
      <c r="F1960" s="1">
        <f t="shared" si="334"/>
        <v>41528</v>
      </c>
      <c r="G1960" s="1">
        <f t="shared" si="335"/>
        <v>41527</v>
      </c>
      <c r="H1960" s="1">
        <f t="shared" si="336"/>
        <v>41526</v>
      </c>
      <c r="I1960" s="2">
        <f t="shared" si="337"/>
        <v>107.75</v>
      </c>
      <c r="J1960">
        <f t="shared" si="331"/>
        <v>0</v>
      </c>
      <c r="K1960" s="2">
        <f t="shared" si="333"/>
        <v>0</v>
      </c>
      <c r="L1960" s="2">
        <f t="shared" si="338"/>
        <v>0</v>
      </c>
      <c r="M1960" s="2">
        <f t="shared" si="339"/>
        <v>1</v>
      </c>
      <c r="N1960">
        <f t="shared" si="340"/>
        <v>-1.7696262554015711</v>
      </c>
    </row>
    <row r="1961" spans="1:14" x14ac:dyDescent="0.3">
      <c r="A1961" s="1">
        <v>41537</v>
      </c>
      <c r="B1961">
        <v>104.75</v>
      </c>
      <c r="D1961">
        <f t="shared" si="330"/>
        <v>5</v>
      </c>
      <c r="E1961" s="1">
        <f t="shared" si="332"/>
        <v>41530</v>
      </c>
      <c r="F1961" s="1">
        <f t="shared" si="334"/>
        <v>41529</v>
      </c>
      <c r="G1961" s="1">
        <f t="shared" si="335"/>
        <v>41528</v>
      </c>
      <c r="H1961" s="1">
        <f t="shared" si="336"/>
        <v>41527</v>
      </c>
      <c r="I1961" s="2">
        <f t="shared" si="337"/>
        <v>107.54</v>
      </c>
      <c r="J1961">
        <f t="shared" si="331"/>
        <v>0</v>
      </c>
      <c r="K1961" s="2">
        <f t="shared" si="333"/>
        <v>0</v>
      </c>
      <c r="L1961" s="2">
        <f t="shared" si="338"/>
        <v>0</v>
      </c>
      <c r="M1961" s="2">
        <f t="shared" si="339"/>
        <v>1</v>
      </c>
      <c r="N1961">
        <f t="shared" si="340"/>
        <v>-2.6286312579285007</v>
      </c>
    </row>
    <row r="1962" spans="1:14" x14ac:dyDescent="0.3">
      <c r="A1962" s="1">
        <v>41540</v>
      </c>
      <c r="B1962">
        <v>103.59</v>
      </c>
      <c r="D1962">
        <f t="shared" si="330"/>
        <v>1</v>
      </c>
      <c r="E1962" s="1">
        <f t="shared" si="332"/>
        <v>41533</v>
      </c>
      <c r="F1962" s="1">
        <f t="shared" si="334"/>
        <v>41532</v>
      </c>
      <c r="G1962" s="1">
        <f t="shared" si="335"/>
        <v>41531</v>
      </c>
      <c r="H1962" s="1">
        <f t="shared" si="336"/>
        <v>41530</v>
      </c>
      <c r="I1962" s="2">
        <f t="shared" si="337"/>
        <v>106.19</v>
      </c>
      <c r="J1962">
        <f t="shared" si="331"/>
        <v>0</v>
      </c>
      <c r="K1962" s="2">
        <f t="shared" si="333"/>
        <v>0</v>
      </c>
      <c r="L1962" s="2">
        <f t="shared" si="338"/>
        <v>0</v>
      </c>
      <c r="M1962" s="2">
        <f t="shared" si="339"/>
        <v>1</v>
      </c>
      <c r="N1962">
        <f t="shared" si="340"/>
        <v>-2.478914234574344</v>
      </c>
    </row>
    <row r="1963" spans="1:14" x14ac:dyDescent="0.3">
      <c r="A1963" s="1">
        <v>41541</v>
      </c>
      <c r="B1963">
        <v>103.13</v>
      </c>
      <c r="D1963">
        <f t="shared" si="330"/>
        <v>2</v>
      </c>
      <c r="E1963" s="1">
        <f t="shared" si="332"/>
        <v>41534</v>
      </c>
      <c r="F1963" s="1">
        <f t="shared" si="334"/>
        <v>41533</v>
      </c>
      <c r="G1963" s="1">
        <f t="shared" si="335"/>
        <v>41532</v>
      </c>
      <c r="H1963" s="1">
        <f t="shared" si="336"/>
        <v>41531</v>
      </c>
      <c r="I1963" s="2">
        <f t="shared" si="337"/>
        <v>104.82</v>
      </c>
      <c r="J1963">
        <f t="shared" si="331"/>
        <v>0</v>
      </c>
      <c r="K1963" s="2">
        <f t="shared" si="333"/>
        <v>0</v>
      </c>
      <c r="L1963" s="2">
        <f t="shared" si="338"/>
        <v>0</v>
      </c>
      <c r="M1963" s="2">
        <f t="shared" si="339"/>
        <v>1</v>
      </c>
      <c r="N1963">
        <f t="shared" si="340"/>
        <v>-1.62542650460426</v>
      </c>
    </row>
    <row r="1964" spans="1:14" x14ac:dyDescent="0.3">
      <c r="A1964" s="1">
        <v>41542</v>
      </c>
      <c r="B1964">
        <v>102.66</v>
      </c>
      <c r="D1964">
        <f t="shared" si="330"/>
        <v>3</v>
      </c>
      <c r="E1964" s="1">
        <f t="shared" si="332"/>
        <v>41535</v>
      </c>
      <c r="F1964" s="1">
        <f t="shared" si="334"/>
        <v>41534</v>
      </c>
      <c r="G1964" s="1">
        <f t="shared" si="335"/>
        <v>41533</v>
      </c>
      <c r="H1964" s="1">
        <f t="shared" si="336"/>
        <v>41532</v>
      </c>
      <c r="I1964" s="2">
        <f t="shared" si="337"/>
        <v>107.28</v>
      </c>
      <c r="J1964">
        <f t="shared" si="331"/>
        <v>0</v>
      </c>
      <c r="K1964" s="2">
        <f t="shared" si="333"/>
        <v>0</v>
      </c>
      <c r="L1964" s="2">
        <f t="shared" si="338"/>
        <v>0</v>
      </c>
      <c r="M1964" s="2">
        <f t="shared" si="339"/>
        <v>1</v>
      </c>
      <c r="N1964">
        <f t="shared" si="340"/>
        <v>-4.4019681841266074</v>
      </c>
    </row>
    <row r="1965" spans="1:14" x14ac:dyDescent="0.3">
      <c r="A1965" s="1">
        <v>41543</v>
      </c>
      <c r="B1965">
        <v>103.03</v>
      </c>
      <c r="D1965">
        <f t="shared" si="330"/>
        <v>4</v>
      </c>
      <c r="E1965" s="1">
        <f t="shared" si="332"/>
        <v>41536</v>
      </c>
      <c r="F1965" s="1">
        <f t="shared" si="334"/>
        <v>41535</v>
      </c>
      <c r="G1965" s="1">
        <f t="shared" si="335"/>
        <v>41534</v>
      </c>
      <c r="H1965" s="1">
        <f t="shared" si="336"/>
        <v>41533</v>
      </c>
      <c r="I1965" s="2">
        <f t="shared" si="337"/>
        <v>105.86</v>
      </c>
      <c r="J1965">
        <f t="shared" si="331"/>
        <v>0</v>
      </c>
      <c r="K1965" s="2">
        <f t="shared" si="333"/>
        <v>0</v>
      </c>
      <c r="L1965" s="2">
        <f t="shared" si="338"/>
        <v>0</v>
      </c>
      <c r="M1965" s="2">
        <f t="shared" si="339"/>
        <v>1</v>
      </c>
      <c r="N1965">
        <f t="shared" si="340"/>
        <v>-2.7097258472864869</v>
      </c>
    </row>
    <row r="1966" spans="1:14" x14ac:dyDescent="0.3">
      <c r="A1966" s="1">
        <v>41544</v>
      </c>
      <c r="B1966">
        <v>102.87</v>
      </c>
      <c r="D1966">
        <f t="shared" si="330"/>
        <v>5</v>
      </c>
      <c r="E1966" s="1">
        <f t="shared" si="332"/>
        <v>41537</v>
      </c>
      <c r="F1966" s="1">
        <f t="shared" si="334"/>
        <v>41536</v>
      </c>
      <c r="G1966" s="1">
        <f t="shared" si="335"/>
        <v>41535</v>
      </c>
      <c r="H1966" s="1">
        <f t="shared" si="336"/>
        <v>41534</v>
      </c>
      <c r="I1966" s="2">
        <f t="shared" si="337"/>
        <v>104.75</v>
      </c>
      <c r="J1966">
        <f t="shared" si="331"/>
        <v>0</v>
      </c>
      <c r="K1966" s="2">
        <f t="shared" si="333"/>
        <v>0</v>
      </c>
      <c r="L1966" s="2">
        <f t="shared" si="338"/>
        <v>0</v>
      </c>
      <c r="M1966" s="2">
        <f t="shared" si="339"/>
        <v>1</v>
      </c>
      <c r="N1966">
        <f t="shared" si="340"/>
        <v>-1.8110503659308446</v>
      </c>
    </row>
    <row r="1967" spans="1:14" x14ac:dyDescent="0.3">
      <c r="A1967" s="1">
        <v>41547</v>
      </c>
      <c r="B1967">
        <v>102.33</v>
      </c>
      <c r="D1967">
        <f t="shared" si="330"/>
        <v>1</v>
      </c>
      <c r="E1967" s="1">
        <f t="shared" si="332"/>
        <v>41540</v>
      </c>
      <c r="F1967" s="1">
        <f t="shared" si="334"/>
        <v>41539</v>
      </c>
      <c r="G1967" s="1">
        <f t="shared" si="335"/>
        <v>41538</v>
      </c>
      <c r="H1967" s="1">
        <f t="shared" si="336"/>
        <v>41537</v>
      </c>
      <c r="I1967" s="2">
        <f t="shared" si="337"/>
        <v>103.59</v>
      </c>
      <c r="J1967">
        <f t="shared" si="331"/>
        <v>0</v>
      </c>
      <c r="K1967" s="2">
        <f t="shared" si="333"/>
        <v>0</v>
      </c>
      <c r="L1967" s="2">
        <f t="shared" si="338"/>
        <v>0</v>
      </c>
      <c r="M1967" s="2">
        <f t="shared" si="339"/>
        <v>1</v>
      </c>
      <c r="N1967">
        <f t="shared" si="340"/>
        <v>-1.2237914971346666</v>
      </c>
    </row>
    <row r="1968" spans="1:14" x14ac:dyDescent="0.3">
      <c r="A1968" s="1">
        <v>41548</v>
      </c>
      <c r="B1968">
        <v>102.04</v>
      </c>
      <c r="D1968">
        <f t="shared" si="330"/>
        <v>2</v>
      </c>
      <c r="E1968" s="1">
        <f t="shared" si="332"/>
        <v>41541</v>
      </c>
      <c r="F1968" s="1">
        <f t="shared" si="334"/>
        <v>41540</v>
      </c>
      <c r="G1968" s="1">
        <f t="shared" si="335"/>
        <v>41539</v>
      </c>
      <c r="H1968" s="1">
        <f t="shared" si="336"/>
        <v>41538</v>
      </c>
      <c r="I1968" s="2">
        <f t="shared" si="337"/>
        <v>103.13</v>
      </c>
      <c r="J1968">
        <f t="shared" si="331"/>
        <v>0</v>
      </c>
      <c r="K1968" s="2">
        <f t="shared" si="333"/>
        <v>0</v>
      </c>
      <c r="L1968" s="2">
        <f t="shared" si="338"/>
        <v>0</v>
      </c>
      <c r="M1968" s="2">
        <f t="shared" si="339"/>
        <v>1</v>
      </c>
      <c r="N1968">
        <f t="shared" si="340"/>
        <v>-1.0625435054366885</v>
      </c>
    </row>
    <row r="1969" spans="1:14" x14ac:dyDescent="0.3">
      <c r="A1969" s="1">
        <v>41549</v>
      </c>
      <c r="B1969">
        <v>104.1</v>
      </c>
      <c r="D1969">
        <f t="shared" si="330"/>
        <v>3</v>
      </c>
      <c r="E1969" s="1">
        <f t="shared" si="332"/>
        <v>41542</v>
      </c>
      <c r="F1969" s="1">
        <f t="shared" si="334"/>
        <v>41541</v>
      </c>
      <c r="G1969" s="1">
        <f t="shared" si="335"/>
        <v>41540</v>
      </c>
      <c r="H1969" s="1">
        <f t="shared" si="336"/>
        <v>41539</v>
      </c>
      <c r="I1969" s="2">
        <f t="shared" si="337"/>
        <v>102.66</v>
      </c>
      <c r="J1969">
        <f t="shared" si="331"/>
        <v>0</v>
      </c>
      <c r="K1969" s="2">
        <f t="shared" si="333"/>
        <v>0</v>
      </c>
      <c r="L1969" s="2">
        <f t="shared" si="338"/>
        <v>0</v>
      </c>
      <c r="M1969" s="2">
        <f t="shared" si="339"/>
        <v>1</v>
      </c>
      <c r="N1969">
        <f t="shared" si="340"/>
        <v>1.3929418488766137</v>
      </c>
    </row>
    <row r="1970" spans="1:14" x14ac:dyDescent="0.3">
      <c r="A1970" s="1">
        <v>41550</v>
      </c>
      <c r="B1970">
        <v>103.31</v>
      </c>
      <c r="D1970">
        <f t="shared" si="330"/>
        <v>4</v>
      </c>
      <c r="E1970" s="1">
        <f t="shared" si="332"/>
        <v>41543</v>
      </c>
      <c r="F1970" s="1">
        <f t="shared" si="334"/>
        <v>41542</v>
      </c>
      <c r="G1970" s="1">
        <f t="shared" si="335"/>
        <v>41541</v>
      </c>
      <c r="H1970" s="1">
        <f t="shared" si="336"/>
        <v>41540</v>
      </c>
      <c r="I1970" s="2">
        <f t="shared" si="337"/>
        <v>103.03</v>
      </c>
      <c r="J1970">
        <f t="shared" si="331"/>
        <v>0</v>
      </c>
      <c r="K1970" s="2">
        <f t="shared" si="333"/>
        <v>0</v>
      </c>
      <c r="L1970" s="2">
        <f t="shared" si="338"/>
        <v>0</v>
      </c>
      <c r="M1970" s="2">
        <f t="shared" si="339"/>
        <v>1</v>
      </c>
      <c r="N1970">
        <f t="shared" si="340"/>
        <v>0.2713968904377313</v>
      </c>
    </row>
    <row r="1971" spans="1:14" x14ac:dyDescent="0.3">
      <c r="A1971" s="1">
        <v>41551</v>
      </c>
      <c r="B1971">
        <v>103.84</v>
      </c>
      <c r="D1971">
        <f t="shared" si="330"/>
        <v>5</v>
      </c>
      <c r="E1971" s="1">
        <f t="shared" si="332"/>
        <v>41544</v>
      </c>
      <c r="F1971" s="1">
        <f t="shared" si="334"/>
        <v>41543</v>
      </c>
      <c r="G1971" s="1">
        <f t="shared" si="335"/>
        <v>41542</v>
      </c>
      <c r="H1971" s="1">
        <f t="shared" si="336"/>
        <v>41541</v>
      </c>
      <c r="I1971" s="2">
        <f t="shared" si="337"/>
        <v>102.87</v>
      </c>
      <c r="J1971">
        <f t="shared" si="331"/>
        <v>0</v>
      </c>
      <c r="K1971" s="2">
        <f t="shared" si="333"/>
        <v>0</v>
      </c>
      <c r="L1971" s="2">
        <f t="shared" si="338"/>
        <v>0</v>
      </c>
      <c r="M1971" s="2">
        <f t="shared" si="339"/>
        <v>1</v>
      </c>
      <c r="N1971">
        <f t="shared" si="340"/>
        <v>0.93851978128410973</v>
      </c>
    </row>
    <row r="1972" spans="1:14" x14ac:dyDescent="0.3">
      <c r="A1972" s="1">
        <v>41554</v>
      </c>
      <c r="B1972">
        <v>103.03</v>
      </c>
      <c r="D1972">
        <f t="shared" si="330"/>
        <v>1</v>
      </c>
      <c r="E1972" s="1">
        <f t="shared" si="332"/>
        <v>41547</v>
      </c>
      <c r="F1972" s="1">
        <f t="shared" si="334"/>
        <v>41546</v>
      </c>
      <c r="G1972" s="1">
        <f t="shared" si="335"/>
        <v>41545</v>
      </c>
      <c r="H1972" s="1">
        <f t="shared" si="336"/>
        <v>41544</v>
      </c>
      <c r="I1972" s="2">
        <f t="shared" si="337"/>
        <v>102.33</v>
      </c>
      <c r="J1972">
        <f t="shared" si="331"/>
        <v>0</v>
      </c>
      <c r="K1972" s="2">
        <f t="shared" si="333"/>
        <v>0</v>
      </c>
      <c r="L1972" s="2">
        <f t="shared" si="338"/>
        <v>0</v>
      </c>
      <c r="M1972" s="2">
        <f t="shared" si="339"/>
        <v>1</v>
      </c>
      <c r="N1972">
        <f t="shared" si="340"/>
        <v>0.68173228583125367</v>
      </c>
    </row>
    <row r="1973" spans="1:14" x14ac:dyDescent="0.3">
      <c r="A1973" s="1">
        <v>41555</v>
      </c>
      <c r="B1973">
        <v>103.49</v>
      </c>
      <c r="D1973">
        <f t="shared" si="330"/>
        <v>2</v>
      </c>
      <c r="E1973" s="1">
        <f t="shared" si="332"/>
        <v>41548</v>
      </c>
      <c r="F1973" s="1">
        <f t="shared" si="334"/>
        <v>41547</v>
      </c>
      <c r="G1973" s="1">
        <f t="shared" si="335"/>
        <v>41546</v>
      </c>
      <c r="H1973" s="1">
        <f t="shared" si="336"/>
        <v>41545</v>
      </c>
      <c r="I1973" s="2">
        <f t="shared" si="337"/>
        <v>102.04</v>
      </c>
      <c r="J1973">
        <f t="shared" si="331"/>
        <v>0</v>
      </c>
      <c r="K1973" s="2">
        <f t="shared" si="333"/>
        <v>0</v>
      </c>
      <c r="L1973" s="2">
        <f t="shared" si="338"/>
        <v>0</v>
      </c>
      <c r="M1973" s="2">
        <f t="shared" si="339"/>
        <v>1</v>
      </c>
      <c r="N1973">
        <f t="shared" si="340"/>
        <v>1.4110096406470987</v>
      </c>
    </row>
    <row r="1974" spans="1:14" x14ac:dyDescent="0.3">
      <c r="A1974" s="1">
        <v>41556</v>
      </c>
      <c r="B1974">
        <v>101.61</v>
      </c>
      <c r="C1974">
        <v>101.43</v>
      </c>
      <c r="D1974">
        <f t="shared" si="330"/>
        <v>3</v>
      </c>
      <c r="E1974" s="1">
        <f t="shared" si="332"/>
        <v>41549</v>
      </c>
      <c r="F1974" s="1">
        <f t="shared" si="334"/>
        <v>41548</v>
      </c>
      <c r="G1974" s="1">
        <f t="shared" si="335"/>
        <v>41547</v>
      </c>
      <c r="H1974" s="1">
        <f t="shared" si="336"/>
        <v>41546</v>
      </c>
      <c r="I1974" s="2">
        <f t="shared" si="337"/>
        <v>104.1</v>
      </c>
      <c r="J1974">
        <f t="shared" si="331"/>
        <v>0</v>
      </c>
      <c r="K1974" s="2">
        <f t="shared" si="333"/>
        <v>0</v>
      </c>
      <c r="L1974" s="2">
        <f t="shared" si="338"/>
        <v>0</v>
      </c>
      <c r="M1974" s="2">
        <f t="shared" si="339"/>
        <v>1</v>
      </c>
      <c r="N1974">
        <f t="shared" si="340"/>
        <v>-2.421002012313314</v>
      </c>
    </row>
    <row r="1975" spans="1:14" x14ac:dyDescent="0.3">
      <c r="A1975" s="1">
        <v>41557</v>
      </c>
      <c r="B1975">
        <v>102.89</v>
      </c>
      <c r="D1975">
        <f t="shared" si="330"/>
        <v>4</v>
      </c>
      <c r="E1975" s="1">
        <f t="shared" si="332"/>
        <v>41550</v>
      </c>
      <c r="F1975" s="1">
        <f t="shared" si="334"/>
        <v>41549</v>
      </c>
      <c r="G1975" s="1">
        <f t="shared" si="335"/>
        <v>41548</v>
      </c>
      <c r="H1975" s="1">
        <f t="shared" si="336"/>
        <v>41547</v>
      </c>
      <c r="I1975" s="2">
        <f t="shared" si="337"/>
        <v>103.31</v>
      </c>
      <c r="J1975">
        <f t="shared" si="331"/>
        <v>101.43</v>
      </c>
      <c r="K1975" s="2">
        <f t="shared" si="333"/>
        <v>101.43</v>
      </c>
      <c r="L1975" s="2">
        <f t="shared" si="338"/>
        <v>101.61</v>
      </c>
      <c r="M1975" s="2">
        <f t="shared" si="339"/>
        <v>1.0017746228926352</v>
      </c>
      <c r="N1975">
        <f t="shared" si="340"/>
        <v>-0.23006703637496873</v>
      </c>
    </row>
    <row r="1976" spans="1:14" x14ac:dyDescent="0.3">
      <c r="A1976" s="1">
        <v>41558</v>
      </c>
      <c r="B1976">
        <v>102.06</v>
      </c>
      <c r="D1976">
        <f t="shared" si="330"/>
        <v>5</v>
      </c>
      <c r="E1976" s="1">
        <f t="shared" si="332"/>
        <v>41551</v>
      </c>
      <c r="F1976" s="1">
        <f t="shared" si="334"/>
        <v>41550</v>
      </c>
      <c r="G1976" s="1">
        <f t="shared" si="335"/>
        <v>41549</v>
      </c>
      <c r="H1976" s="1">
        <f t="shared" si="336"/>
        <v>41548</v>
      </c>
      <c r="I1976" s="2">
        <f t="shared" si="337"/>
        <v>103.84</v>
      </c>
      <c r="J1976">
        <f t="shared" si="331"/>
        <v>0</v>
      </c>
      <c r="K1976" s="2">
        <f t="shared" si="333"/>
        <v>101.43</v>
      </c>
      <c r="L1976" s="2">
        <f t="shared" si="338"/>
        <v>101.61</v>
      </c>
      <c r="M1976" s="2">
        <f t="shared" si="339"/>
        <v>1.0017746228926352</v>
      </c>
      <c r="N1976">
        <f t="shared" si="340"/>
        <v>-1.5517327210068885</v>
      </c>
    </row>
    <row r="1977" spans="1:14" x14ac:dyDescent="0.3">
      <c r="A1977" s="1">
        <v>41561</v>
      </c>
      <c r="B1977">
        <v>102.48</v>
      </c>
      <c r="D1977">
        <f t="shared" si="330"/>
        <v>1</v>
      </c>
      <c r="E1977" s="1">
        <f t="shared" si="332"/>
        <v>41554</v>
      </c>
      <c r="F1977" s="1">
        <f t="shared" si="334"/>
        <v>41553</v>
      </c>
      <c r="G1977" s="1">
        <f t="shared" si="335"/>
        <v>41552</v>
      </c>
      <c r="H1977" s="1">
        <f t="shared" si="336"/>
        <v>41551</v>
      </c>
      <c r="I1977" s="2">
        <f t="shared" si="337"/>
        <v>103.03</v>
      </c>
      <c r="J1977">
        <f t="shared" si="331"/>
        <v>0</v>
      </c>
      <c r="K1977" s="2">
        <f t="shared" si="333"/>
        <v>101.43</v>
      </c>
      <c r="L1977" s="2">
        <f t="shared" si="338"/>
        <v>101.61</v>
      </c>
      <c r="M1977" s="2">
        <f t="shared" si="339"/>
        <v>1.0017746228926352</v>
      </c>
      <c r="N1977">
        <f t="shared" si="340"/>
        <v>-0.3579500258612337</v>
      </c>
    </row>
    <row r="1978" spans="1:14" x14ac:dyDescent="0.3">
      <c r="A1978" s="1">
        <v>41562</v>
      </c>
      <c r="B1978">
        <v>101.41</v>
      </c>
      <c r="D1978">
        <f t="shared" si="330"/>
        <v>2</v>
      </c>
      <c r="E1978" s="1">
        <f t="shared" si="332"/>
        <v>41555</v>
      </c>
      <c r="F1978" s="1">
        <f t="shared" si="334"/>
        <v>41554</v>
      </c>
      <c r="G1978" s="1">
        <f t="shared" si="335"/>
        <v>41553</v>
      </c>
      <c r="H1978" s="1">
        <f t="shared" si="336"/>
        <v>41552</v>
      </c>
      <c r="I1978" s="2">
        <f t="shared" si="337"/>
        <v>103.49</v>
      </c>
      <c r="J1978">
        <f t="shared" si="331"/>
        <v>0</v>
      </c>
      <c r="K1978" s="2">
        <f t="shared" si="333"/>
        <v>101.43</v>
      </c>
      <c r="L1978" s="2">
        <f t="shared" si="338"/>
        <v>101.61</v>
      </c>
      <c r="M1978" s="2">
        <f t="shared" si="339"/>
        <v>1.0017746228926352</v>
      </c>
      <c r="N1978">
        <f t="shared" si="340"/>
        <v>-1.8530233946291059</v>
      </c>
    </row>
    <row r="1979" spans="1:14" x14ac:dyDescent="0.3">
      <c r="A1979" s="1">
        <v>41563</v>
      </c>
      <c r="B1979">
        <v>102.49</v>
      </c>
      <c r="D1979">
        <f t="shared" si="330"/>
        <v>3</v>
      </c>
      <c r="E1979" s="1">
        <f t="shared" si="332"/>
        <v>41556</v>
      </c>
      <c r="F1979" s="1">
        <f t="shared" si="334"/>
        <v>41555</v>
      </c>
      <c r="G1979" s="1">
        <f t="shared" si="335"/>
        <v>41554</v>
      </c>
      <c r="H1979" s="1">
        <f t="shared" si="336"/>
        <v>41553</v>
      </c>
      <c r="I1979" s="2">
        <f t="shared" si="337"/>
        <v>101.61</v>
      </c>
      <c r="J1979">
        <f t="shared" si="331"/>
        <v>0</v>
      </c>
      <c r="K1979" s="2">
        <f t="shared" si="333"/>
        <v>101.43</v>
      </c>
      <c r="L1979" s="2">
        <f t="shared" si="338"/>
        <v>101.61</v>
      </c>
      <c r="M1979" s="2">
        <f t="shared" si="339"/>
        <v>1.0017746228926352</v>
      </c>
      <c r="N1979">
        <f t="shared" si="340"/>
        <v>1.0396327455567078</v>
      </c>
    </row>
    <row r="1980" spans="1:14" x14ac:dyDescent="0.3">
      <c r="A1980" s="1">
        <v>41564</v>
      </c>
      <c r="B1980">
        <v>100.87</v>
      </c>
      <c r="D1980">
        <f t="shared" si="330"/>
        <v>4</v>
      </c>
      <c r="E1980" s="1">
        <f t="shared" si="332"/>
        <v>41557</v>
      </c>
      <c r="F1980" s="1">
        <f t="shared" si="334"/>
        <v>41556</v>
      </c>
      <c r="G1980" s="1">
        <f t="shared" si="335"/>
        <v>41555</v>
      </c>
      <c r="H1980" s="1">
        <f t="shared" si="336"/>
        <v>41554</v>
      </c>
      <c r="I1980" s="2">
        <f t="shared" si="337"/>
        <v>102.89</v>
      </c>
      <c r="J1980">
        <f t="shared" si="331"/>
        <v>0</v>
      </c>
      <c r="K1980" s="2">
        <f t="shared" si="333"/>
        <v>0</v>
      </c>
      <c r="L1980" s="2">
        <f t="shared" si="338"/>
        <v>0</v>
      </c>
      <c r="M1980" s="2">
        <f t="shared" si="339"/>
        <v>1</v>
      </c>
      <c r="N1980">
        <f t="shared" si="340"/>
        <v>-1.9827897320974852</v>
      </c>
    </row>
    <row r="1981" spans="1:14" x14ac:dyDescent="0.3">
      <c r="A1981" s="1">
        <v>41565</v>
      </c>
      <c r="B1981">
        <v>101.11</v>
      </c>
      <c r="D1981">
        <f t="shared" si="330"/>
        <v>5</v>
      </c>
      <c r="E1981" s="1">
        <f t="shared" si="332"/>
        <v>41558</v>
      </c>
      <c r="F1981" s="1">
        <f t="shared" si="334"/>
        <v>41557</v>
      </c>
      <c r="G1981" s="1">
        <f t="shared" si="335"/>
        <v>41556</v>
      </c>
      <c r="H1981" s="1">
        <f t="shared" si="336"/>
        <v>41555</v>
      </c>
      <c r="I1981" s="2">
        <f t="shared" si="337"/>
        <v>102.06</v>
      </c>
      <c r="J1981">
        <f t="shared" si="331"/>
        <v>0</v>
      </c>
      <c r="K1981" s="2">
        <f t="shared" si="333"/>
        <v>0</v>
      </c>
      <c r="L1981" s="2">
        <f t="shared" si="338"/>
        <v>0</v>
      </c>
      <c r="M1981" s="2">
        <f t="shared" si="339"/>
        <v>1</v>
      </c>
      <c r="N1981">
        <f t="shared" si="340"/>
        <v>-0.93518425325177268</v>
      </c>
    </row>
    <row r="1982" spans="1:14" x14ac:dyDescent="0.3">
      <c r="A1982" s="1">
        <v>41568</v>
      </c>
      <c r="B1982">
        <v>99.68</v>
      </c>
      <c r="D1982">
        <f t="shared" si="330"/>
        <v>1</v>
      </c>
      <c r="E1982" s="1">
        <f t="shared" si="332"/>
        <v>41561</v>
      </c>
      <c r="F1982" s="1">
        <f t="shared" si="334"/>
        <v>41560</v>
      </c>
      <c r="G1982" s="1">
        <f t="shared" si="335"/>
        <v>41559</v>
      </c>
      <c r="H1982" s="1">
        <f t="shared" si="336"/>
        <v>41558</v>
      </c>
      <c r="I1982" s="2">
        <f t="shared" si="337"/>
        <v>102.48</v>
      </c>
      <c r="J1982">
        <f t="shared" si="331"/>
        <v>0</v>
      </c>
      <c r="K1982" s="2">
        <f t="shared" si="333"/>
        <v>0</v>
      </c>
      <c r="L1982" s="2">
        <f t="shared" si="338"/>
        <v>0</v>
      </c>
      <c r="M1982" s="2">
        <f t="shared" si="339"/>
        <v>1</v>
      </c>
      <c r="N1982">
        <f t="shared" si="340"/>
        <v>-2.7702602549335706</v>
      </c>
    </row>
    <row r="1983" spans="1:14" x14ac:dyDescent="0.3">
      <c r="A1983" s="1">
        <v>41569</v>
      </c>
      <c r="B1983">
        <v>98.3</v>
      </c>
      <c r="D1983">
        <f t="shared" si="330"/>
        <v>2</v>
      </c>
      <c r="E1983" s="1">
        <f t="shared" si="332"/>
        <v>41562</v>
      </c>
      <c r="F1983" s="1">
        <f t="shared" si="334"/>
        <v>41561</v>
      </c>
      <c r="G1983" s="1">
        <f t="shared" si="335"/>
        <v>41560</v>
      </c>
      <c r="H1983" s="1">
        <f t="shared" si="336"/>
        <v>41559</v>
      </c>
      <c r="I1983" s="2">
        <f t="shared" si="337"/>
        <v>101.41</v>
      </c>
      <c r="J1983">
        <f t="shared" si="331"/>
        <v>0</v>
      </c>
      <c r="K1983" s="2">
        <f t="shared" si="333"/>
        <v>0</v>
      </c>
      <c r="L1983" s="2">
        <f t="shared" si="338"/>
        <v>0</v>
      </c>
      <c r="M1983" s="2">
        <f t="shared" si="339"/>
        <v>1</v>
      </c>
      <c r="N1983">
        <f t="shared" si="340"/>
        <v>-3.1147678470784075</v>
      </c>
    </row>
    <row r="1984" spans="1:14" x14ac:dyDescent="0.3">
      <c r="A1984" s="1">
        <v>41570</v>
      </c>
      <c r="B1984">
        <v>96.86</v>
      </c>
      <c r="D1984">
        <f t="shared" si="330"/>
        <v>3</v>
      </c>
      <c r="E1984" s="1">
        <f t="shared" si="332"/>
        <v>41563</v>
      </c>
      <c r="F1984" s="1">
        <f t="shared" si="334"/>
        <v>41562</v>
      </c>
      <c r="G1984" s="1">
        <f t="shared" si="335"/>
        <v>41561</v>
      </c>
      <c r="H1984" s="1">
        <f t="shared" si="336"/>
        <v>41560</v>
      </c>
      <c r="I1984" s="2">
        <f t="shared" si="337"/>
        <v>102.49</v>
      </c>
      <c r="J1984">
        <f t="shared" si="331"/>
        <v>0</v>
      </c>
      <c r="K1984" s="2">
        <f t="shared" si="333"/>
        <v>0</v>
      </c>
      <c r="L1984" s="2">
        <f t="shared" si="338"/>
        <v>0</v>
      </c>
      <c r="M1984" s="2">
        <f t="shared" si="339"/>
        <v>1</v>
      </c>
      <c r="N1984">
        <f t="shared" si="340"/>
        <v>-5.6498595868388399</v>
      </c>
    </row>
    <row r="1985" spans="1:14" x14ac:dyDescent="0.3">
      <c r="A1985" s="1">
        <v>41571</v>
      </c>
      <c r="B1985">
        <v>97.11</v>
      </c>
      <c r="D1985">
        <f t="shared" si="330"/>
        <v>4</v>
      </c>
      <c r="E1985" s="1">
        <f t="shared" si="332"/>
        <v>41564</v>
      </c>
      <c r="F1985" s="1">
        <f t="shared" si="334"/>
        <v>41563</v>
      </c>
      <c r="G1985" s="1">
        <f t="shared" si="335"/>
        <v>41562</v>
      </c>
      <c r="H1985" s="1">
        <f t="shared" si="336"/>
        <v>41561</v>
      </c>
      <c r="I1985" s="2">
        <f t="shared" si="337"/>
        <v>100.87</v>
      </c>
      <c r="J1985">
        <f t="shared" si="331"/>
        <v>0</v>
      </c>
      <c r="K1985" s="2">
        <f t="shared" si="333"/>
        <v>0</v>
      </c>
      <c r="L1985" s="2">
        <f t="shared" si="338"/>
        <v>0</v>
      </c>
      <c r="M1985" s="2">
        <f t="shared" si="339"/>
        <v>1</v>
      </c>
      <c r="N1985">
        <f t="shared" si="340"/>
        <v>-3.7988202460481415</v>
      </c>
    </row>
    <row r="1986" spans="1:14" x14ac:dyDescent="0.3">
      <c r="A1986" s="1">
        <v>41572</v>
      </c>
      <c r="B1986">
        <v>97.85</v>
      </c>
      <c r="D1986">
        <f t="shared" ref="D1986:D2049" si="341">WEEKDAY(A1986,2)</f>
        <v>5</v>
      </c>
      <c r="E1986" s="1">
        <f t="shared" si="332"/>
        <v>41565</v>
      </c>
      <c r="F1986" s="1">
        <f t="shared" si="334"/>
        <v>41564</v>
      </c>
      <c r="G1986" s="1">
        <f t="shared" si="335"/>
        <v>41563</v>
      </c>
      <c r="H1986" s="1">
        <f t="shared" si="336"/>
        <v>41562</v>
      </c>
      <c r="I1986" s="2">
        <f t="shared" si="337"/>
        <v>101.11</v>
      </c>
      <c r="J1986">
        <f t="shared" si="331"/>
        <v>0</v>
      </c>
      <c r="K1986" s="2">
        <f t="shared" si="333"/>
        <v>0</v>
      </c>
      <c r="L1986" s="2">
        <f t="shared" si="338"/>
        <v>0</v>
      </c>
      <c r="M1986" s="2">
        <f t="shared" si="339"/>
        <v>1</v>
      </c>
      <c r="N1986">
        <f t="shared" si="340"/>
        <v>-3.2773339261222536</v>
      </c>
    </row>
    <row r="1987" spans="1:14" x14ac:dyDescent="0.3">
      <c r="A1987" s="1">
        <v>41575</v>
      </c>
      <c r="B1987">
        <v>98.68</v>
      </c>
      <c r="D1987">
        <f t="shared" si="341"/>
        <v>1</v>
      </c>
      <c r="E1987" s="1">
        <f t="shared" si="332"/>
        <v>41568</v>
      </c>
      <c r="F1987" s="1">
        <f t="shared" si="334"/>
        <v>41567</v>
      </c>
      <c r="G1987" s="1">
        <f t="shared" si="335"/>
        <v>41566</v>
      </c>
      <c r="H1987" s="1">
        <f t="shared" si="336"/>
        <v>41565</v>
      </c>
      <c r="I1987" s="2">
        <f t="shared" si="337"/>
        <v>99.68</v>
      </c>
      <c r="J1987">
        <f t="shared" ref="J1987:J2050" si="342">C1986</f>
        <v>0</v>
      </c>
      <c r="K1987" s="2">
        <f t="shared" si="333"/>
        <v>0</v>
      </c>
      <c r="L1987" s="2">
        <f t="shared" si="338"/>
        <v>0</v>
      </c>
      <c r="M1987" s="2">
        <f t="shared" si="339"/>
        <v>1</v>
      </c>
      <c r="N1987">
        <f t="shared" si="340"/>
        <v>-1.0082763377987016</v>
      </c>
    </row>
    <row r="1988" spans="1:14" x14ac:dyDescent="0.3">
      <c r="A1988" s="1">
        <v>41576</v>
      </c>
      <c r="B1988">
        <v>98.2</v>
      </c>
      <c r="D1988">
        <f t="shared" si="341"/>
        <v>2</v>
      </c>
      <c r="E1988" s="1">
        <f t="shared" si="332"/>
        <v>41569</v>
      </c>
      <c r="F1988" s="1">
        <f t="shared" si="334"/>
        <v>41568</v>
      </c>
      <c r="G1988" s="1">
        <f t="shared" si="335"/>
        <v>41567</v>
      </c>
      <c r="H1988" s="1">
        <f t="shared" si="336"/>
        <v>41566</v>
      </c>
      <c r="I1988" s="2">
        <f t="shared" si="337"/>
        <v>98.3</v>
      </c>
      <c r="J1988">
        <f t="shared" si="342"/>
        <v>0</v>
      </c>
      <c r="K1988" s="2">
        <f t="shared" si="333"/>
        <v>0</v>
      </c>
      <c r="L1988" s="2">
        <f t="shared" si="338"/>
        <v>0</v>
      </c>
      <c r="M1988" s="2">
        <f t="shared" si="339"/>
        <v>1</v>
      </c>
      <c r="N1988">
        <f t="shared" si="340"/>
        <v>-0.10178117927006035</v>
      </c>
    </row>
    <row r="1989" spans="1:14" x14ac:dyDescent="0.3">
      <c r="A1989" s="1">
        <v>41577</v>
      </c>
      <c r="B1989">
        <v>96.77</v>
      </c>
      <c r="D1989">
        <f t="shared" si="341"/>
        <v>3</v>
      </c>
      <c r="E1989" s="1">
        <f t="shared" si="332"/>
        <v>41570</v>
      </c>
      <c r="F1989" s="1">
        <f t="shared" si="334"/>
        <v>41569</v>
      </c>
      <c r="G1989" s="1">
        <f t="shared" si="335"/>
        <v>41568</v>
      </c>
      <c r="H1989" s="1">
        <f t="shared" si="336"/>
        <v>41567</v>
      </c>
      <c r="I1989" s="2">
        <f t="shared" si="337"/>
        <v>96.86</v>
      </c>
      <c r="J1989">
        <f t="shared" si="342"/>
        <v>0</v>
      </c>
      <c r="K1989" s="2">
        <f t="shared" si="333"/>
        <v>0</v>
      </c>
      <c r="L1989" s="2">
        <f t="shared" si="338"/>
        <v>0</v>
      </c>
      <c r="M1989" s="2">
        <f t="shared" si="339"/>
        <v>1</v>
      </c>
      <c r="N1989">
        <f t="shared" si="340"/>
        <v>-9.2960808223199923E-2</v>
      </c>
    </row>
    <row r="1990" spans="1:14" x14ac:dyDescent="0.3">
      <c r="A1990" s="1">
        <v>41578</v>
      </c>
      <c r="B1990">
        <v>96.38</v>
      </c>
      <c r="D1990">
        <f t="shared" si="341"/>
        <v>4</v>
      </c>
      <c r="E1990" s="1">
        <f t="shared" si="332"/>
        <v>41571</v>
      </c>
      <c r="F1990" s="1">
        <f t="shared" si="334"/>
        <v>41570</v>
      </c>
      <c r="G1990" s="1">
        <f t="shared" si="335"/>
        <v>41569</v>
      </c>
      <c r="H1990" s="1">
        <f t="shared" si="336"/>
        <v>41568</v>
      </c>
      <c r="I1990" s="2">
        <f t="shared" si="337"/>
        <v>97.11</v>
      </c>
      <c r="J1990">
        <f t="shared" si="342"/>
        <v>0</v>
      </c>
      <c r="K1990" s="2">
        <f t="shared" si="333"/>
        <v>0</v>
      </c>
      <c r="L1990" s="2">
        <f t="shared" si="338"/>
        <v>0</v>
      </c>
      <c r="M1990" s="2">
        <f t="shared" si="339"/>
        <v>1</v>
      </c>
      <c r="N1990">
        <f t="shared" si="340"/>
        <v>-0.75456453940759982</v>
      </c>
    </row>
    <row r="1991" spans="1:14" x14ac:dyDescent="0.3">
      <c r="A1991" s="1">
        <v>41579</v>
      </c>
      <c r="B1991">
        <v>94.61</v>
      </c>
      <c r="D1991">
        <f t="shared" si="341"/>
        <v>5</v>
      </c>
      <c r="E1991" s="1">
        <f t="shared" ref="E1991:E2054" si="343">A1991-7</f>
        <v>41572</v>
      </c>
      <c r="F1991" s="1">
        <f t="shared" si="334"/>
        <v>41571</v>
      </c>
      <c r="G1991" s="1">
        <f t="shared" si="335"/>
        <v>41570</v>
      </c>
      <c r="H1991" s="1">
        <f t="shared" si="336"/>
        <v>41569</v>
      </c>
      <c r="I1991" s="2">
        <f t="shared" si="337"/>
        <v>97.85</v>
      </c>
      <c r="J1991">
        <f t="shared" si="342"/>
        <v>0</v>
      </c>
      <c r="K1991" s="2">
        <f t="shared" ref="K1991:K2054" si="344">SUMIFS($J$2:$J$3507,$A$2:$A$3507,"&gt;"&amp;E1991,$A$2:$A$3507,"&lt;="&amp;A1991)</f>
        <v>0</v>
      </c>
      <c r="L1991" s="2">
        <f t="shared" si="338"/>
        <v>0</v>
      </c>
      <c r="M1991" s="2">
        <f t="shared" si="339"/>
        <v>1</v>
      </c>
      <c r="N1991">
        <f t="shared" si="340"/>
        <v>-3.3672515125732314</v>
      </c>
    </row>
    <row r="1992" spans="1:14" x14ac:dyDescent="0.3">
      <c r="A1992" s="1">
        <v>41582</v>
      </c>
      <c r="B1992">
        <v>94.62</v>
      </c>
      <c r="D1992">
        <f t="shared" si="341"/>
        <v>1</v>
      </c>
      <c r="E1992" s="1">
        <f t="shared" si="343"/>
        <v>41575</v>
      </c>
      <c r="F1992" s="1">
        <f t="shared" ref="F1992:F2055" si="345">E1992-1</f>
        <v>41574</v>
      </c>
      <c r="G1992" s="1">
        <f t="shared" ref="G1992:G2055" si="346">E1992-2</f>
        <v>41573</v>
      </c>
      <c r="H1992" s="1">
        <f t="shared" ref="H1992:H2055" si="347">E1992-3</f>
        <v>41572</v>
      </c>
      <c r="I1992" s="2">
        <f t="shared" ref="I1992:I2055" si="348">IF(SUMIFS($B$2:$B$3507,$A$2:$A$3507,"="&amp;E1992)=0,IF(SUMIFS($B$2:$B$3507,$A$2:$A$3507,"="&amp;F1992)=0,IF(SUMIFS($B$2:$B$3507,$A$2:$A$3507,"="&amp;G1992)=0,SUMIFS($B$2:$B$3507,$A$2:$A$3507,"="&amp;H1992),SUMIFS($B$2:$B$3507,$A$2:$A$3507,"="&amp;G1992)),SUMIFS($B$2:$B$3507,$A$2:$A$3507,"="&amp;F1992)),SUMIFS($B$2:$B$3507,$A$2:$A$3507,"="&amp;E1992))</f>
        <v>98.68</v>
      </c>
      <c r="J1992">
        <f t="shared" si="342"/>
        <v>0</v>
      </c>
      <c r="K1992" s="2">
        <f t="shared" si="344"/>
        <v>0</v>
      </c>
      <c r="L1992" s="2">
        <f t="shared" ref="L1992:L2055" si="349">IF(K1992&lt;&gt;0,LOOKUP(K1992,C1986:C1992,B1986:B1992),0)</f>
        <v>0</v>
      </c>
      <c r="M1992" s="2">
        <f t="shared" si="339"/>
        <v>1</v>
      </c>
      <c r="N1992">
        <f t="shared" si="340"/>
        <v>-4.2013421458153966</v>
      </c>
    </row>
    <row r="1993" spans="1:14" x14ac:dyDescent="0.3">
      <c r="A1993" s="1">
        <v>41583</v>
      </c>
      <c r="B1993">
        <v>93.37</v>
      </c>
      <c r="D1993">
        <f t="shared" si="341"/>
        <v>2</v>
      </c>
      <c r="E1993" s="1">
        <f t="shared" si="343"/>
        <v>41576</v>
      </c>
      <c r="F1993" s="1">
        <f t="shared" si="345"/>
        <v>41575</v>
      </c>
      <c r="G1993" s="1">
        <f t="shared" si="346"/>
        <v>41574</v>
      </c>
      <c r="H1993" s="1">
        <f t="shared" si="347"/>
        <v>41573</v>
      </c>
      <c r="I1993" s="2">
        <f t="shared" si="348"/>
        <v>98.2</v>
      </c>
      <c r="J1993">
        <f t="shared" si="342"/>
        <v>0</v>
      </c>
      <c r="K1993" s="2">
        <f t="shared" si="344"/>
        <v>0</v>
      </c>
      <c r="L1993" s="2">
        <f t="shared" si="349"/>
        <v>0</v>
      </c>
      <c r="M1993" s="2">
        <f t="shared" ref="M1993:M2056" si="350">IF(K1993&lt;&gt;0,L1993/K1993,1)</f>
        <v>1</v>
      </c>
      <c r="N1993">
        <f t="shared" ref="N1993:N2056" si="351">LN(B1993*M1993/I1993)*100</f>
        <v>-5.0436120864585714</v>
      </c>
    </row>
    <row r="1994" spans="1:14" x14ac:dyDescent="0.3">
      <c r="A1994" s="1">
        <v>41584</v>
      </c>
      <c r="B1994">
        <v>94.8</v>
      </c>
      <c r="D1994">
        <f t="shared" si="341"/>
        <v>3</v>
      </c>
      <c r="E1994" s="1">
        <f t="shared" si="343"/>
        <v>41577</v>
      </c>
      <c r="F1994" s="1">
        <f t="shared" si="345"/>
        <v>41576</v>
      </c>
      <c r="G1994" s="1">
        <f t="shared" si="346"/>
        <v>41575</v>
      </c>
      <c r="H1994" s="1">
        <f t="shared" si="347"/>
        <v>41574</v>
      </c>
      <c r="I1994" s="2">
        <f t="shared" si="348"/>
        <v>96.77</v>
      </c>
      <c r="J1994">
        <f t="shared" si="342"/>
        <v>0</v>
      </c>
      <c r="K1994" s="2">
        <f t="shared" si="344"/>
        <v>0</v>
      </c>
      <c r="L1994" s="2">
        <f t="shared" si="349"/>
        <v>0</v>
      </c>
      <c r="M1994" s="2">
        <f t="shared" si="350"/>
        <v>1</v>
      </c>
      <c r="N1994">
        <f t="shared" si="351"/>
        <v>-2.0567619631875012</v>
      </c>
    </row>
    <row r="1995" spans="1:14" x14ac:dyDescent="0.3">
      <c r="A1995" s="1">
        <v>41585</v>
      </c>
      <c r="B1995">
        <v>94.2</v>
      </c>
      <c r="D1995">
        <f t="shared" si="341"/>
        <v>4</v>
      </c>
      <c r="E1995" s="1">
        <f t="shared" si="343"/>
        <v>41578</v>
      </c>
      <c r="F1995" s="1">
        <f t="shared" si="345"/>
        <v>41577</v>
      </c>
      <c r="G1995" s="1">
        <f t="shared" si="346"/>
        <v>41576</v>
      </c>
      <c r="H1995" s="1">
        <f t="shared" si="347"/>
        <v>41575</v>
      </c>
      <c r="I1995" s="2">
        <f t="shared" si="348"/>
        <v>96.38</v>
      </c>
      <c r="J1995">
        <f t="shared" si="342"/>
        <v>0</v>
      </c>
      <c r="K1995" s="2">
        <f t="shared" si="344"/>
        <v>0</v>
      </c>
      <c r="L1995" s="2">
        <f t="shared" si="349"/>
        <v>0</v>
      </c>
      <c r="M1995" s="2">
        <f t="shared" si="350"/>
        <v>1</v>
      </c>
      <c r="N1995">
        <f t="shared" si="351"/>
        <v>-2.2878529629869284</v>
      </c>
    </row>
    <row r="1996" spans="1:14" x14ac:dyDescent="0.3">
      <c r="A1996" s="1">
        <v>41586</v>
      </c>
      <c r="B1996">
        <v>94.6</v>
      </c>
      <c r="C1996">
        <v>94.95</v>
      </c>
      <c r="D1996">
        <f t="shared" si="341"/>
        <v>5</v>
      </c>
      <c r="E1996" s="1">
        <f t="shared" si="343"/>
        <v>41579</v>
      </c>
      <c r="F1996" s="1">
        <f t="shared" si="345"/>
        <v>41578</v>
      </c>
      <c r="G1996" s="1">
        <f t="shared" si="346"/>
        <v>41577</v>
      </c>
      <c r="H1996" s="1">
        <f t="shared" si="347"/>
        <v>41576</v>
      </c>
      <c r="I1996" s="2">
        <f t="shared" si="348"/>
        <v>94.61</v>
      </c>
      <c r="J1996">
        <f t="shared" si="342"/>
        <v>0</v>
      </c>
      <c r="K1996" s="2">
        <f t="shared" si="344"/>
        <v>0</v>
      </c>
      <c r="L1996" s="2">
        <f t="shared" si="349"/>
        <v>0</v>
      </c>
      <c r="M1996" s="2">
        <f t="shared" si="350"/>
        <v>1</v>
      </c>
      <c r="N1996">
        <f t="shared" si="351"/>
        <v>-1.0570265852027957E-2</v>
      </c>
    </row>
    <row r="1997" spans="1:14" x14ac:dyDescent="0.3">
      <c r="A1997" s="1">
        <v>41589</v>
      </c>
      <c r="B1997">
        <v>95.47</v>
      </c>
      <c r="D1997">
        <f t="shared" si="341"/>
        <v>1</v>
      </c>
      <c r="E1997" s="1">
        <f t="shared" si="343"/>
        <v>41582</v>
      </c>
      <c r="F1997" s="1">
        <f t="shared" si="345"/>
        <v>41581</v>
      </c>
      <c r="G1997" s="1">
        <f t="shared" si="346"/>
        <v>41580</v>
      </c>
      <c r="H1997" s="1">
        <f t="shared" si="347"/>
        <v>41579</v>
      </c>
      <c r="I1997" s="2">
        <f t="shared" si="348"/>
        <v>94.62</v>
      </c>
      <c r="J1997">
        <f t="shared" si="342"/>
        <v>94.95</v>
      </c>
      <c r="K1997" s="2">
        <f t="shared" si="344"/>
        <v>94.95</v>
      </c>
      <c r="L1997" s="2">
        <f t="shared" si="349"/>
        <v>94.6</v>
      </c>
      <c r="M1997" s="2">
        <f t="shared" si="350"/>
        <v>0.99631384939441803</v>
      </c>
      <c r="N1997">
        <f t="shared" si="351"/>
        <v>0.52502306064773629</v>
      </c>
    </row>
    <row r="1998" spans="1:14" x14ac:dyDescent="0.3">
      <c r="A1998" s="1">
        <v>41590</v>
      </c>
      <c r="B1998">
        <v>93.52</v>
      </c>
      <c r="D1998">
        <f t="shared" si="341"/>
        <v>2</v>
      </c>
      <c r="E1998" s="1">
        <f t="shared" si="343"/>
        <v>41583</v>
      </c>
      <c r="F1998" s="1">
        <f t="shared" si="345"/>
        <v>41582</v>
      </c>
      <c r="G1998" s="1">
        <f t="shared" si="346"/>
        <v>41581</v>
      </c>
      <c r="H1998" s="1">
        <f t="shared" si="347"/>
        <v>41580</v>
      </c>
      <c r="I1998" s="2">
        <f t="shared" si="348"/>
        <v>93.37</v>
      </c>
      <c r="J1998">
        <f t="shared" si="342"/>
        <v>0</v>
      </c>
      <c r="K1998" s="2">
        <f t="shared" si="344"/>
        <v>94.95</v>
      </c>
      <c r="L1998" s="2">
        <f t="shared" si="349"/>
        <v>94.6</v>
      </c>
      <c r="M1998" s="2">
        <f t="shared" si="350"/>
        <v>0.99631384939441803</v>
      </c>
      <c r="N1998">
        <f t="shared" si="351"/>
        <v>-0.20877385324841166</v>
      </c>
    </row>
    <row r="1999" spans="1:14" x14ac:dyDescent="0.3">
      <c r="A1999" s="1">
        <v>41591</v>
      </c>
      <c r="B1999">
        <v>94.49</v>
      </c>
      <c r="D1999">
        <f t="shared" si="341"/>
        <v>3</v>
      </c>
      <c r="E1999" s="1">
        <f t="shared" si="343"/>
        <v>41584</v>
      </c>
      <c r="F1999" s="1">
        <f t="shared" si="345"/>
        <v>41583</v>
      </c>
      <c r="G1999" s="1">
        <f t="shared" si="346"/>
        <v>41582</v>
      </c>
      <c r="H1999" s="1">
        <f t="shared" si="347"/>
        <v>41581</v>
      </c>
      <c r="I1999" s="2">
        <f t="shared" si="348"/>
        <v>94.8</v>
      </c>
      <c r="J1999">
        <f t="shared" si="342"/>
        <v>0</v>
      </c>
      <c r="K1999" s="2">
        <f t="shared" si="344"/>
        <v>94.95</v>
      </c>
      <c r="L1999" s="2">
        <f t="shared" si="349"/>
        <v>94.6</v>
      </c>
      <c r="M1999" s="2">
        <f t="shared" si="350"/>
        <v>0.99631384939441803</v>
      </c>
      <c r="N1999">
        <f t="shared" si="351"/>
        <v>-0.69683616669039805</v>
      </c>
    </row>
    <row r="2000" spans="1:14" x14ac:dyDescent="0.3">
      <c r="A2000" s="1">
        <v>41592</v>
      </c>
      <c r="B2000">
        <v>94.41</v>
      </c>
      <c r="D2000">
        <f t="shared" si="341"/>
        <v>4</v>
      </c>
      <c r="E2000" s="1">
        <f t="shared" si="343"/>
        <v>41585</v>
      </c>
      <c r="F2000" s="1">
        <f t="shared" si="345"/>
        <v>41584</v>
      </c>
      <c r="G2000" s="1">
        <f t="shared" si="346"/>
        <v>41583</v>
      </c>
      <c r="H2000" s="1">
        <f t="shared" si="347"/>
        <v>41582</v>
      </c>
      <c r="I2000" s="2">
        <f t="shared" si="348"/>
        <v>94.2</v>
      </c>
      <c r="J2000">
        <f t="shared" si="342"/>
        <v>0</v>
      </c>
      <c r="K2000" s="2">
        <f t="shared" si="344"/>
        <v>94.95</v>
      </c>
      <c r="L2000" s="2">
        <f t="shared" si="349"/>
        <v>94.6</v>
      </c>
      <c r="M2000" s="2">
        <f t="shared" si="350"/>
        <v>0.99631384939441803</v>
      </c>
      <c r="N2000">
        <f t="shared" si="351"/>
        <v>-0.14661430383545931</v>
      </c>
    </row>
    <row r="2001" spans="1:14" x14ac:dyDescent="0.3">
      <c r="A2001" s="1">
        <v>41593</v>
      </c>
      <c r="B2001">
        <v>94.49</v>
      </c>
      <c r="D2001">
        <f t="shared" si="341"/>
        <v>5</v>
      </c>
      <c r="E2001" s="1">
        <f t="shared" si="343"/>
        <v>41586</v>
      </c>
      <c r="F2001" s="1">
        <f t="shared" si="345"/>
        <v>41585</v>
      </c>
      <c r="G2001" s="1">
        <f t="shared" si="346"/>
        <v>41584</v>
      </c>
      <c r="H2001" s="1">
        <f t="shared" si="347"/>
        <v>41583</v>
      </c>
      <c r="I2001" s="2">
        <f t="shared" si="348"/>
        <v>94.6</v>
      </c>
      <c r="J2001">
        <f t="shared" si="342"/>
        <v>0</v>
      </c>
      <c r="K2001" s="2">
        <f t="shared" si="344"/>
        <v>94.95</v>
      </c>
      <c r="L2001" s="2">
        <f t="shared" si="349"/>
        <v>94.6</v>
      </c>
      <c r="M2001" s="2">
        <f t="shared" si="350"/>
        <v>0.99631384939441803</v>
      </c>
      <c r="N2001">
        <f t="shared" si="351"/>
        <v>-0.48564284637603383</v>
      </c>
    </row>
    <row r="2002" spans="1:14" x14ac:dyDescent="0.3">
      <c r="A2002" s="1">
        <v>41596</v>
      </c>
      <c r="B2002">
        <v>93.68</v>
      </c>
      <c r="D2002">
        <f t="shared" si="341"/>
        <v>1</v>
      </c>
      <c r="E2002" s="1">
        <f t="shared" si="343"/>
        <v>41589</v>
      </c>
      <c r="F2002" s="1">
        <f t="shared" si="345"/>
        <v>41588</v>
      </c>
      <c r="G2002" s="1">
        <f t="shared" si="346"/>
        <v>41587</v>
      </c>
      <c r="H2002" s="1">
        <f t="shared" si="347"/>
        <v>41586</v>
      </c>
      <c r="I2002" s="2">
        <f t="shared" si="348"/>
        <v>95.47</v>
      </c>
      <c r="J2002">
        <f t="shared" si="342"/>
        <v>0</v>
      </c>
      <c r="K2002" s="2">
        <f t="shared" si="344"/>
        <v>0</v>
      </c>
      <c r="L2002" s="2">
        <f t="shared" si="349"/>
        <v>0</v>
      </c>
      <c r="M2002" s="2">
        <f t="shared" si="350"/>
        <v>1</v>
      </c>
      <c r="N2002">
        <f t="shared" si="351"/>
        <v>-1.8927342720479774</v>
      </c>
    </row>
    <row r="2003" spans="1:14" x14ac:dyDescent="0.3">
      <c r="A2003" s="1">
        <v>41597</v>
      </c>
      <c r="B2003">
        <v>93.89</v>
      </c>
      <c r="D2003">
        <f t="shared" si="341"/>
        <v>2</v>
      </c>
      <c r="E2003" s="1">
        <f t="shared" si="343"/>
        <v>41590</v>
      </c>
      <c r="F2003" s="1">
        <f t="shared" si="345"/>
        <v>41589</v>
      </c>
      <c r="G2003" s="1">
        <f t="shared" si="346"/>
        <v>41588</v>
      </c>
      <c r="H2003" s="1">
        <f t="shared" si="347"/>
        <v>41587</v>
      </c>
      <c r="I2003" s="2">
        <f t="shared" si="348"/>
        <v>93.52</v>
      </c>
      <c r="J2003">
        <f t="shared" si="342"/>
        <v>0</v>
      </c>
      <c r="K2003" s="2">
        <f t="shared" si="344"/>
        <v>0</v>
      </c>
      <c r="L2003" s="2">
        <f t="shared" si="349"/>
        <v>0</v>
      </c>
      <c r="M2003" s="2">
        <f t="shared" si="350"/>
        <v>1</v>
      </c>
      <c r="N2003">
        <f t="shared" si="351"/>
        <v>0.39485671066432593</v>
      </c>
    </row>
    <row r="2004" spans="1:14" x14ac:dyDescent="0.3">
      <c r="A2004" s="1">
        <v>41598</v>
      </c>
      <c r="B2004">
        <v>93.85</v>
      </c>
      <c r="D2004">
        <f t="shared" si="341"/>
        <v>3</v>
      </c>
      <c r="E2004" s="1">
        <f t="shared" si="343"/>
        <v>41591</v>
      </c>
      <c r="F2004" s="1">
        <f t="shared" si="345"/>
        <v>41590</v>
      </c>
      <c r="G2004" s="1">
        <f t="shared" si="346"/>
        <v>41589</v>
      </c>
      <c r="H2004" s="1">
        <f t="shared" si="347"/>
        <v>41588</v>
      </c>
      <c r="I2004" s="2">
        <f t="shared" si="348"/>
        <v>94.49</v>
      </c>
      <c r="J2004">
        <f t="shared" si="342"/>
        <v>0</v>
      </c>
      <c r="K2004" s="2">
        <f t="shared" si="344"/>
        <v>0</v>
      </c>
      <c r="L2004" s="2">
        <f t="shared" si="349"/>
        <v>0</v>
      </c>
      <c r="M2004" s="2">
        <f t="shared" si="350"/>
        <v>1</v>
      </c>
      <c r="N2004">
        <f t="shared" si="351"/>
        <v>-0.67962457620167349</v>
      </c>
    </row>
    <row r="2005" spans="1:14" x14ac:dyDescent="0.3">
      <c r="A2005" s="1">
        <v>41599</v>
      </c>
      <c r="B2005">
        <v>95.44</v>
      </c>
      <c r="D2005">
        <f t="shared" si="341"/>
        <v>4</v>
      </c>
      <c r="E2005" s="1">
        <f t="shared" si="343"/>
        <v>41592</v>
      </c>
      <c r="F2005" s="1">
        <f t="shared" si="345"/>
        <v>41591</v>
      </c>
      <c r="G2005" s="1">
        <f t="shared" si="346"/>
        <v>41590</v>
      </c>
      <c r="H2005" s="1">
        <f t="shared" si="347"/>
        <v>41589</v>
      </c>
      <c r="I2005" s="2">
        <f t="shared" si="348"/>
        <v>94.41</v>
      </c>
      <c r="J2005">
        <f t="shared" si="342"/>
        <v>0</v>
      </c>
      <c r="K2005" s="2">
        <f t="shared" si="344"/>
        <v>0</v>
      </c>
      <c r="L2005" s="2">
        <f t="shared" si="349"/>
        <v>0</v>
      </c>
      <c r="M2005" s="2">
        <f t="shared" si="350"/>
        <v>1</v>
      </c>
      <c r="N2005">
        <f t="shared" si="351"/>
        <v>1.0850778045235485</v>
      </c>
    </row>
    <row r="2006" spans="1:14" x14ac:dyDescent="0.3">
      <c r="A2006" s="1">
        <v>41600</v>
      </c>
      <c r="B2006">
        <v>94.84</v>
      </c>
      <c r="D2006">
        <f t="shared" si="341"/>
        <v>5</v>
      </c>
      <c r="E2006" s="1">
        <f t="shared" si="343"/>
        <v>41593</v>
      </c>
      <c r="F2006" s="1">
        <f t="shared" si="345"/>
        <v>41592</v>
      </c>
      <c r="G2006" s="1">
        <f t="shared" si="346"/>
        <v>41591</v>
      </c>
      <c r="H2006" s="1">
        <f t="shared" si="347"/>
        <v>41590</v>
      </c>
      <c r="I2006" s="2">
        <f t="shared" si="348"/>
        <v>94.49</v>
      </c>
      <c r="J2006">
        <f t="shared" si="342"/>
        <v>0</v>
      </c>
      <c r="K2006" s="2">
        <f t="shared" si="344"/>
        <v>0</v>
      </c>
      <c r="L2006" s="2">
        <f t="shared" si="349"/>
        <v>0</v>
      </c>
      <c r="M2006" s="2">
        <f t="shared" si="350"/>
        <v>1</v>
      </c>
      <c r="N2006">
        <f t="shared" si="351"/>
        <v>0.36972524026703169</v>
      </c>
    </row>
    <row r="2007" spans="1:14" x14ac:dyDescent="0.3">
      <c r="A2007" s="1">
        <v>41603</v>
      </c>
      <c r="B2007">
        <v>94.09</v>
      </c>
      <c r="D2007">
        <f t="shared" si="341"/>
        <v>1</v>
      </c>
      <c r="E2007" s="1">
        <f t="shared" si="343"/>
        <v>41596</v>
      </c>
      <c r="F2007" s="1">
        <f t="shared" si="345"/>
        <v>41595</v>
      </c>
      <c r="G2007" s="1">
        <f t="shared" si="346"/>
        <v>41594</v>
      </c>
      <c r="H2007" s="1">
        <f t="shared" si="347"/>
        <v>41593</v>
      </c>
      <c r="I2007" s="2">
        <f t="shared" si="348"/>
        <v>93.68</v>
      </c>
      <c r="J2007">
        <f t="shared" si="342"/>
        <v>0</v>
      </c>
      <c r="K2007" s="2">
        <f t="shared" si="344"/>
        <v>0</v>
      </c>
      <c r="L2007" s="2">
        <f t="shared" si="349"/>
        <v>0</v>
      </c>
      <c r="M2007" s="2">
        <f t="shared" si="350"/>
        <v>1</v>
      </c>
      <c r="N2007">
        <f t="shared" si="351"/>
        <v>0.4367051729212294</v>
      </c>
    </row>
    <row r="2008" spans="1:14" x14ac:dyDescent="0.3">
      <c r="A2008" s="1">
        <v>41604</v>
      </c>
      <c r="B2008">
        <v>93.68</v>
      </c>
      <c r="D2008">
        <f t="shared" si="341"/>
        <v>2</v>
      </c>
      <c r="E2008" s="1">
        <f t="shared" si="343"/>
        <v>41597</v>
      </c>
      <c r="F2008" s="1">
        <f t="shared" si="345"/>
        <v>41596</v>
      </c>
      <c r="G2008" s="1">
        <f t="shared" si="346"/>
        <v>41595</v>
      </c>
      <c r="H2008" s="1">
        <f t="shared" si="347"/>
        <v>41594</v>
      </c>
      <c r="I2008" s="2">
        <f t="shared" si="348"/>
        <v>93.89</v>
      </c>
      <c r="J2008">
        <f t="shared" si="342"/>
        <v>0</v>
      </c>
      <c r="K2008" s="2">
        <f t="shared" si="344"/>
        <v>0</v>
      </c>
      <c r="L2008" s="2">
        <f t="shared" si="349"/>
        <v>0</v>
      </c>
      <c r="M2008" s="2">
        <f t="shared" si="350"/>
        <v>1</v>
      </c>
      <c r="N2008">
        <f t="shared" si="351"/>
        <v>-0.2239164980994087</v>
      </c>
    </row>
    <row r="2009" spans="1:14" x14ac:dyDescent="0.3">
      <c r="A2009" s="1">
        <v>41605</v>
      </c>
      <c r="B2009">
        <v>92.3</v>
      </c>
      <c r="D2009">
        <f t="shared" si="341"/>
        <v>3</v>
      </c>
      <c r="E2009" s="1">
        <f t="shared" si="343"/>
        <v>41598</v>
      </c>
      <c r="F2009" s="1">
        <f t="shared" si="345"/>
        <v>41597</v>
      </c>
      <c r="G2009" s="1">
        <f t="shared" si="346"/>
        <v>41596</v>
      </c>
      <c r="H2009" s="1">
        <f t="shared" si="347"/>
        <v>41595</v>
      </c>
      <c r="I2009" s="2">
        <f t="shared" si="348"/>
        <v>93.85</v>
      </c>
      <c r="J2009">
        <f t="shared" si="342"/>
        <v>0</v>
      </c>
      <c r="K2009" s="2">
        <f t="shared" si="344"/>
        <v>0</v>
      </c>
      <c r="L2009" s="2">
        <f t="shared" si="349"/>
        <v>0</v>
      </c>
      <c r="M2009" s="2">
        <f t="shared" si="350"/>
        <v>1</v>
      </c>
      <c r="N2009">
        <f t="shared" si="351"/>
        <v>-1.6653621523711366</v>
      </c>
    </row>
    <row r="2010" spans="1:14" x14ac:dyDescent="0.3">
      <c r="A2010" s="1">
        <v>41607</v>
      </c>
      <c r="B2010">
        <v>92.72</v>
      </c>
      <c r="D2010">
        <f t="shared" si="341"/>
        <v>5</v>
      </c>
      <c r="E2010" s="1">
        <f t="shared" si="343"/>
        <v>41600</v>
      </c>
      <c r="F2010" s="1">
        <f t="shared" si="345"/>
        <v>41599</v>
      </c>
      <c r="G2010" s="1">
        <f t="shared" si="346"/>
        <v>41598</v>
      </c>
      <c r="H2010" s="1">
        <f t="shared" si="347"/>
        <v>41597</v>
      </c>
      <c r="I2010" s="2">
        <f t="shared" si="348"/>
        <v>94.84</v>
      </c>
      <c r="J2010">
        <f t="shared" si="342"/>
        <v>0</v>
      </c>
      <c r="K2010" s="2">
        <f t="shared" si="344"/>
        <v>0</v>
      </c>
      <c r="L2010" s="2">
        <f t="shared" si="349"/>
        <v>0</v>
      </c>
      <c r="M2010" s="2">
        <f t="shared" si="350"/>
        <v>1</v>
      </c>
      <c r="N2010">
        <f t="shared" si="351"/>
        <v>-2.2607062165708562</v>
      </c>
    </row>
    <row r="2011" spans="1:14" x14ac:dyDescent="0.3">
      <c r="A2011" s="1">
        <v>41610</v>
      </c>
      <c r="B2011">
        <v>93.82</v>
      </c>
      <c r="D2011">
        <f t="shared" si="341"/>
        <v>1</v>
      </c>
      <c r="E2011" s="1">
        <f t="shared" si="343"/>
        <v>41603</v>
      </c>
      <c r="F2011" s="1">
        <f t="shared" si="345"/>
        <v>41602</v>
      </c>
      <c r="G2011" s="1">
        <f t="shared" si="346"/>
        <v>41601</v>
      </c>
      <c r="H2011" s="1">
        <f t="shared" si="347"/>
        <v>41600</v>
      </c>
      <c r="I2011" s="2">
        <f t="shared" si="348"/>
        <v>94.09</v>
      </c>
      <c r="J2011">
        <f t="shared" si="342"/>
        <v>0</v>
      </c>
      <c r="K2011" s="2">
        <f t="shared" si="344"/>
        <v>0</v>
      </c>
      <c r="L2011" s="2">
        <f t="shared" si="349"/>
        <v>0</v>
      </c>
      <c r="M2011" s="2">
        <f t="shared" si="350"/>
        <v>1</v>
      </c>
      <c r="N2011">
        <f t="shared" si="351"/>
        <v>-0.28737181183624233</v>
      </c>
    </row>
    <row r="2012" spans="1:14" x14ac:dyDescent="0.3">
      <c r="A2012" s="1">
        <v>41611</v>
      </c>
      <c r="B2012">
        <v>96.04</v>
      </c>
      <c r="D2012">
        <f t="shared" si="341"/>
        <v>2</v>
      </c>
      <c r="E2012" s="1">
        <f t="shared" si="343"/>
        <v>41604</v>
      </c>
      <c r="F2012" s="1">
        <f t="shared" si="345"/>
        <v>41603</v>
      </c>
      <c r="G2012" s="1">
        <f t="shared" si="346"/>
        <v>41602</v>
      </c>
      <c r="H2012" s="1">
        <f t="shared" si="347"/>
        <v>41601</v>
      </c>
      <c r="I2012" s="2">
        <f t="shared" si="348"/>
        <v>93.68</v>
      </c>
      <c r="J2012">
        <f t="shared" si="342"/>
        <v>0</v>
      </c>
      <c r="K2012" s="2">
        <f t="shared" si="344"/>
        <v>0</v>
      </c>
      <c r="L2012" s="2">
        <f t="shared" si="349"/>
        <v>0</v>
      </c>
      <c r="M2012" s="2">
        <f t="shared" si="350"/>
        <v>1</v>
      </c>
      <c r="N2012">
        <f t="shared" si="351"/>
        <v>2.4880052063590514</v>
      </c>
    </row>
    <row r="2013" spans="1:14" x14ac:dyDescent="0.3">
      <c r="A2013" s="1">
        <v>41612</v>
      </c>
      <c r="B2013">
        <v>97.2</v>
      </c>
      <c r="D2013">
        <f t="shared" si="341"/>
        <v>3</v>
      </c>
      <c r="E2013" s="1">
        <f t="shared" si="343"/>
        <v>41605</v>
      </c>
      <c r="F2013" s="1">
        <f t="shared" si="345"/>
        <v>41604</v>
      </c>
      <c r="G2013" s="1">
        <f t="shared" si="346"/>
        <v>41603</v>
      </c>
      <c r="H2013" s="1">
        <f t="shared" si="347"/>
        <v>41602</v>
      </c>
      <c r="I2013" s="2">
        <f t="shared" si="348"/>
        <v>92.3</v>
      </c>
      <c r="J2013">
        <f t="shared" si="342"/>
        <v>0</v>
      </c>
      <c r="K2013" s="2">
        <f t="shared" si="344"/>
        <v>0</v>
      </c>
      <c r="L2013" s="2">
        <f t="shared" si="349"/>
        <v>0</v>
      </c>
      <c r="M2013" s="2">
        <f t="shared" si="350"/>
        <v>1</v>
      </c>
      <c r="N2013">
        <f t="shared" si="351"/>
        <v>5.1726569957586932</v>
      </c>
    </row>
    <row r="2014" spans="1:14" x14ac:dyDescent="0.3">
      <c r="A2014" s="1">
        <v>41613</v>
      </c>
      <c r="B2014">
        <v>97.38</v>
      </c>
      <c r="D2014">
        <f t="shared" si="341"/>
        <v>4</v>
      </c>
      <c r="E2014" s="1">
        <f t="shared" si="343"/>
        <v>41606</v>
      </c>
      <c r="F2014" s="1">
        <f t="shared" si="345"/>
        <v>41605</v>
      </c>
      <c r="G2014" s="1">
        <f t="shared" si="346"/>
        <v>41604</v>
      </c>
      <c r="H2014" s="1">
        <f t="shared" si="347"/>
        <v>41603</v>
      </c>
      <c r="I2014" s="2">
        <f t="shared" si="348"/>
        <v>92.3</v>
      </c>
      <c r="J2014">
        <f t="shared" si="342"/>
        <v>0</v>
      </c>
      <c r="K2014" s="2">
        <f t="shared" si="344"/>
        <v>0</v>
      </c>
      <c r="L2014" s="2">
        <f t="shared" si="349"/>
        <v>0</v>
      </c>
      <c r="M2014" s="2">
        <f t="shared" si="350"/>
        <v>1</v>
      </c>
      <c r="N2014">
        <f t="shared" si="351"/>
        <v>5.3576709245748342</v>
      </c>
    </row>
    <row r="2015" spans="1:14" x14ac:dyDescent="0.3">
      <c r="A2015" s="1">
        <v>41614</v>
      </c>
      <c r="B2015">
        <v>97.65</v>
      </c>
      <c r="D2015">
        <f t="shared" si="341"/>
        <v>5</v>
      </c>
      <c r="E2015" s="1">
        <f t="shared" si="343"/>
        <v>41607</v>
      </c>
      <c r="F2015" s="1">
        <f t="shared" si="345"/>
        <v>41606</v>
      </c>
      <c r="G2015" s="1">
        <f t="shared" si="346"/>
        <v>41605</v>
      </c>
      <c r="H2015" s="1">
        <f t="shared" si="347"/>
        <v>41604</v>
      </c>
      <c r="I2015" s="2">
        <f t="shared" si="348"/>
        <v>92.72</v>
      </c>
      <c r="J2015">
        <f t="shared" si="342"/>
        <v>0</v>
      </c>
      <c r="K2015" s="2">
        <f t="shared" si="344"/>
        <v>0</v>
      </c>
      <c r="L2015" s="2">
        <f t="shared" si="349"/>
        <v>0</v>
      </c>
      <c r="M2015" s="2">
        <f t="shared" si="350"/>
        <v>1</v>
      </c>
      <c r="N2015">
        <f t="shared" si="351"/>
        <v>5.1805458291191666</v>
      </c>
    </row>
    <row r="2016" spans="1:14" x14ac:dyDescent="0.3">
      <c r="A2016" s="1">
        <v>41617</v>
      </c>
      <c r="B2016">
        <v>97.34</v>
      </c>
      <c r="C2016">
        <v>97.56</v>
      </c>
      <c r="D2016">
        <f t="shared" si="341"/>
        <v>1</v>
      </c>
      <c r="E2016" s="1">
        <f t="shared" si="343"/>
        <v>41610</v>
      </c>
      <c r="F2016" s="1">
        <f t="shared" si="345"/>
        <v>41609</v>
      </c>
      <c r="G2016" s="1">
        <f t="shared" si="346"/>
        <v>41608</v>
      </c>
      <c r="H2016" s="1">
        <f t="shared" si="347"/>
        <v>41607</v>
      </c>
      <c r="I2016" s="2">
        <f t="shared" si="348"/>
        <v>93.82</v>
      </c>
      <c r="J2016">
        <f t="shared" si="342"/>
        <v>0</v>
      </c>
      <c r="K2016" s="2">
        <f t="shared" si="344"/>
        <v>0</v>
      </c>
      <c r="L2016" s="2">
        <f t="shared" si="349"/>
        <v>0</v>
      </c>
      <c r="M2016" s="2">
        <f t="shared" si="350"/>
        <v>1</v>
      </c>
      <c r="N2016">
        <f t="shared" si="351"/>
        <v>3.6831951504996385</v>
      </c>
    </row>
    <row r="2017" spans="1:14" x14ac:dyDescent="0.3">
      <c r="A2017" s="1">
        <v>41618</v>
      </c>
      <c r="B2017">
        <v>98.66</v>
      </c>
      <c r="D2017">
        <f t="shared" si="341"/>
        <v>2</v>
      </c>
      <c r="E2017" s="1">
        <f t="shared" si="343"/>
        <v>41611</v>
      </c>
      <c r="F2017" s="1">
        <f t="shared" si="345"/>
        <v>41610</v>
      </c>
      <c r="G2017" s="1">
        <f t="shared" si="346"/>
        <v>41609</v>
      </c>
      <c r="H2017" s="1">
        <f t="shared" si="347"/>
        <v>41608</v>
      </c>
      <c r="I2017" s="2">
        <f t="shared" si="348"/>
        <v>96.04</v>
      </c>
      <c r="J2017">
        <f t="shared" si="342"/>
        <v>97.56</v>
      </c>
      <c r="K2017" s="2">
        <f t="shared" si="344"/>
        <v>97.56</v>
      </c>
      <c r="L2017" s="2">
        <f t="shared" si="349"/>
        <v>97.34</v>
      </c>
      <c r="M2017" s="2">
        <f t="shared" si="350"/>
        <v>0.99774497744977453</v>
      </c>
      <c r="N2017">
        <f t="shared" si="351"/>
        <v>2.4657255510128366</v>
      </c>
    </row>
    <row r="2018" spans="1:14" x14ac:dyDescent="0.3">
      <c r="A2018" s="1">
        <v>41619</v>
      </c>
      <c r="B2018">
        <v>97.72</v>
      </c>
      <c r="D2018">
        <f t="shared" si="341"/>
        <v>3</v>
      </c>
      <c r="E2018" s="1">
        <f t="shared" si="343"/>
        <v>41612</v>
      </c>
      <c r="F2018" s="1">
        <f t="shared" si="345"/>
        <v>41611</v>
      </c>
      <c r="G2018" s="1">
        <f t="shared" si="346"/>
        <v>41610</v>
      </c>
      <c r="H2018" s="1">
        <f t="shared" si="347"/>
        <v>41609</v>
      </c>
      <c r="I2018" s="2">
        <f t="shared" si="348"/>
        <v>97.2</v>
      </c>
      <c r="J2018">
        <f t="shared" si="342"/>
        <v>0</v>
      </c>
      <c r="K2018" s="2">
        <f t="shared" si="344"/>
        <v>97.56</v>
      </c>
      <c r="L2018" s="2">
        <f t="shared" si="349"/>
        <v>97.34</v>
      </c>
      <c r="M2018" s="2">
        <f t="shared" si="350"/>
        <v>0.99774497744977453</v>
      </c>
      <c r="N2018">
        <f t="shared" si="351"/>
        <v>0.30779659807350113</v>
      </c>
    </row>
    <row r="2019" spans="1:14" x14ac:dyDescent="0.3">
      <c r="A2019" s="1">
        <v>41620</v>
      </c>
      <c r="B2019">
        <v>97.82</v>
      </c>
      <c r="D2019">
        <f t="shared" si="341"/>
        <v>4</v>
      </c>
      <c r="E2019" s="1">
        <f t="shared" si="343"/>
        <v>41613</v>
      </c>
      <c r="F2019" s="1">
        <f t="shared" si="345"/>
        <v>41612</v>
      </c>
      <c r="G2019" s="1">
        <f t="shared" si="346"/>
        <v>41611</v>
      </c>
      <c r="H2019" s="1">
        <f t="shared" si="347"/>
        <v>41610</v>
      </c>
      <c r="I2019" s="2">
        <f t="shared" si="348"/>
        <v>97.38</v>
      </c>
      <c r="J2019">
        <f t="shared" si="342"/>
        <v>0</v>
      </c>
      <c r="K2019" s="2">
        <f t="shared" si="344"/>
        <v>97.56</v>
      </c>
      <c r="L2019" s="2">
        <f t="shared" si="349"/>
        <v>97.34</v>
      </c>
      <c r="M2019" s="2">
        <f t="shared" si="350"/>
        <v>0.99774497744977453</v>
      </c>
      <c r="N2019">
        <f t="shared" si="351"/>
        <v>0.22506354142449977</v>
      </c>
    </row>
    <row r="2020" spans="1:14" x14ac:dyDescent="0.3">
      <c r="A2020" s="1">
        <v>41621</v>
      </c>
      <c r="B2020">
        <v>96.93</v>
      </c>
      <c r="D2020">
        <f t="shared" si="341"/>
        <v>5</v>
      </c>
      <c r="E2020" s="1">
        <f t="shared" si="343"/>
        <v>41614</v>
      </c>
      <c r="F2020" s="1">
        <f t="shared" si="345"/>
        <v>41613</v>
      </c>
      <c r="G2020" s="1">
        <f t="shared" si="346"/>
        <v>41612</v>
      </c>
      <c r="H2020" s="1">
        <f t="shared" si="347"/>
        <v>41611</v>
      </c>
      <c r="I2020" s="2">
        <f t="shared" si="348"/>
        <v>97.65</v>
      </c>
      <c r="J2020">
        <f t="shared" si="342"/>
        <v>0</v>
      </c>
      <c r="K2020" s="2">
        <f t="shared" si="344"/>
        <v>97.56</v>
      </c>
      <c r="L2020" s="2">
        <f t="shared" si="349"/>
        <v>97.34</v>
      </c>
      <c r="M2020" s="2">
        <f t="shared" si="350"/>
        <v>0.99774497744977453</v>
      </c>
      <c r="N2020">
        <f t="shared" si="351"/>
        <v>-0.96581577605825508</v>
      </c>
    </row>
    <row r="2021" spans="1:14" x14ac:dyDescent="0.3">
      <c r="A2021" s="1">
        <v>41624</v>
      </c>
      <c r="B2021">
        <v>97.77</v>
      </c>
      <c r="D2021">
        <f t="shared" si="341"/>
        <v>1</v>
      </c>
      <c r="E2021" s="1">
        <f t="shared" si="343"/>
        <v>41617</v>
      </c>
      <c r="F2021" s="1">
        <f t="shared" si="345"/>
        <v>41616</v>
      </c>
      <c r="G2021" s="1">
        <f t="shared" si="346"/>
        <v>41615</v>
      </c>
      <c r="H2021" s="1">
        <f t="shared" si="347"/>
        <v>41614</v>
      </c>
      <c r="I2021" s="2">
        <f t="shared" si="348"/>
        <v>97.34</v>
      </c>
      <c r="J2021">
        <f t="shared" si="342"/>
        <v>0</v>
      </c>
      <c r="K2021" s="2">
        <f t="shared" si="344"/>
        <v>97.56</v>
      </c>
      <c r="L2021" s="2">
        <f t="shared" si="349"/>
        <v>97.34</v>
      </c>
      <c r="M2021" s="2">
        <f t="shared" si="350"/>
        <v>0.99774497744977453</v>
      </c>
      <c r="N2021">
        <f t="shared" si="351"/>
        <v>0.21502081698602471</v>
      </c>
    </row>
    <row r="2022" spans="1:14" x14ac:dyDescent="0.3">
      <c r="A2022" s="1">
        <v>41625</v>
      </c>
      <c r="B2022">
        <v>97.47</v>
      </c>
      <c r="D2022">
        <f t="shared" si="341"/>
        <v>2</v>
      </c>
      <c r="E2022" s="1">
        <f t="shared" si="343"/>
        <v>41618</v>
      </c>
      <c r="F2022" s="1">
        <f t="shared" si="345"/>
        <v>41617</v>
      </c>
      <c r="G2022" s="1">
        <f t="shared" si="346"/>
        <v>41616</v>
      </c>
      <c r="H2022" s="1">
        <f t="shared" si="347"/>
        <v>41615</v>
      </c>
      <c r="I2022" s="2">
        <f t="shared" si="348"/>
        <v>98.66</v>
      </c>
      <c r="J2022">
        <f t="shared" si="342"/>
        <v>0</v>
      </c>
      <c r="K2022" s="2">
        <f t="shared" si="344"/>
        <v>0</v>
      </c>
      <c r="L2022" s="2">
        <f t="shared" si="349"/>
        <v>0</v>
      </c>
      <c r="M2022" s="2">
        <f t="shared" si="350"/>
        <v>1</v>
      </c>
      <c r="N2022">
        <f t="shared" si="351"/>
        <v>-1.213495745647357</v>
      </c>
    </row>
    <row r="2023" spans="1:14" x14ac:dyDescent="0.3">
      <c r="A2023" s="1">
        <v>41626</v>
      </c>
      <c r="B2023">
        <v>98.06</v>
      </c>
      <c r="D2023">
        <f t="shared" si="341"/>
        <v>3</v>
      </c>
      <c r="E2023" s="1">
        <f t="shared" si="343"/>
        <v>41619</v>
      </c>
      <c r="F2023" s="1">
        <f t="shared" si="345"/>
        <v>41618</v>
      </c>
      <c r="G2023" s="1">
        <f t="shared" si="346"/>
        <v>41617</v>
      </c>
      <c r="H2023" s="1">
        <f t="shared" si="347"/>
        <v>41616</v>
      </c>
      <c r="I2023" s="2">
        <f t="shared" si="348"/>
        <v>97.72</v>
      </c>
      <c r="J2023">
        <f t="shared" si="342"/>
        <v>0</v>
      </c>
      <c r="K2023" s="2">
        <f t="shared" si="344"/>
        <v>0</v>
      </c>
      <c r="L2023" s="2">
        <f t="shared" si="349"/>
        <v>0</v>
      </c>
      <c r="M2023" s="2">
        <f t="shared" si="350"/>
        <v>1</v>
      </c>
      <c r="N2023">
        <f t="shared" si="351"/>
        <v>0.34732898335475776</v>
      </c>
    </row>
    <row r="2024" spans="1:14" x14ac:dyDescent="0.3">
      <c r="A2024" s="1">
        <v>41627</v>
      </c>
      <c r="B2024">
        <v>99.04</v>
      </c>
      <c r="D2024">
        <f t="shared" si="341"/>
        <v>4</v>
      </c>
      <c r="E2024" s="1">
        <f t="shared" si="343"/>
        <v>41620</v>
      </c>
      <c r="F2024" s="1">
        <f t="shared" si="345"/>
        <v>41619</v>
      </c>
      <c r="G2024" s="1">
        <f t="shared" si="346"/>
        <v>41618</v>
      </c>
      <c r="H2024" s="1">
        <f t="shared" si="347"/>
        <v>41617</v>
      </c>
      <c r="I2024" s="2">
        <f t="shared" si="348"/>
        <v>97.82</v>
      </c>
      <c r="J2024">
        <f t="shared" si="342"/>
        <v>0</v>
      </c>
      <c r="K2024" s="2">
        <f t="shared" si="344"/>
        <v>0</v>
      </c>
      <c r="L2024" s="2">
        <f t="shared" si="349"/>
        <v>0</v>
      </c>
      <c r="M2024" s="2">
        <f t="shared" si="350"/>
        <v>1</v>
      </c>
      <c r="N2024">
        <f t="shared" si="351"/>
        <v>1.2394753825074907</v>
      </c>
    </row>
    <row r="2025" spans="1:14" x14ac:dyDescent="0.3">
      <c r="A2025" s="1">
        <v>41628</v>
      </c>
      <c r="B2025">
        <v>99.32</v>
      </c>
      <c r="D2025">
        <f t="shared" si="341"/>
        <v>5</v>
      </c>
      <c r="E2025" s="1">
        <f t="shared" si="343"/>
        <v>41621</v>
      </c>
      <c r="F2025" s="1">
        <f t="shared" si="345"/>
        <v>41620</v>
      </c>
      <c r="G2025" s="1">
        <f t="shared" si="346"/>
        <v>41619</v>
      </c>
      <c r="H2025" s="1">
        <f t="shared" si="347"/>
        <v>41618</v>
      </c>
      <c r="I2025" s="2">
        <f t="shared" si="348"/>
        <v>96.93</v>
      </c>
      <c r="J2025">
        <f t="shared" si="342"/>
        <v>0</v>
      </c>
      <c r="K2025" s="2">
        <f t="shared" si="344"/>
        <v>0</v>
      </c>
      <c r="L2025" s="2">
        <f t="shared" si="349"/>
        <v>0</v>
      </c>
      <c r="M2025" s="2">
        <f t="shared" si="350"/>
        <v>1</v>
      </c>
      <c r="N2025">
        <f t="shared" si="351"/>
        <v>2.4357892135449215</v>
      </c>
    </row>
    <row r="2026" spans="1:14" x14ac:dyDescent="0.3">
      <c r="A2026" s="1">
        <v>41631</v>
      </c>
      <c r="B2026">
        <v>98.91</v>
      </c>
      <c r="D2026">
        <f t="shared" si="341"/>
        <v>1</v>
      </c>
      <c r="E2026" s="1">
        <f t="shared" si="343"/>
        <v>41624</v>
      </c>
      <c r="F2026" s="1">
        <f t="shared" si="345"/>
        <v>41623</v>
      </c>
      <c r="G2026" s="1">
        <f t="shared" si="346"/>
        <v>41622</v>
      </c>
      <c r="H2026" s="1">
        <f t="shared" si="347"/>
        <v>41621</v>
      </c>
      <c r="I2026" s="2">
        <f t="shared" si="348"/>
        <v>97.77</v>
      </c>
      <c r="J2026">
        <f t="shared" si="342"/>
        <v>0</v>
      </c>
      <c r="K2026" s="2">
        <f t="shared" si="344"/>
        <v>0</v>
      </c>
      <c r="L2026" s="2">
        <f t="shared" si="349"/>
        <v>0</v>
      </c>
      <c r="M2026" s="2">
        <f t="shared" si="350"/>
        <v>1</v>
      </c>
      <c r="N2026">
        <f t="shared" si="351"/>
        <v>1.1592564234169433</v>
      </c>
    </row>
    <row r="2027" spans="1:14" x14ac:dyDescent="0.3">
      <c r="A2027" s="1">
        <v>41632</v>
      </c>
      <c r="B2027">
        <v>99.22</v>
      </c>
      <c r="D2027">
        <f t="shared" si="341"/>
        <v>2</v>
      </c>
      <c r="E2027" s="1">
        <f t="shared" si="343"/>
        <v>41625</v>
      </c>
      <c r="F2027" s="1">
        <f t="shared" si="345"/>
        <v>41624</v>
      </c>
      <c r="G2027" s="1">
        <f t="shared" si="346"/>
        <v>41623</v>
      </c>
      <c r="H2027" s="1">
        <f t="shared" si="347"/>
        <v>41622</v>
      </c>
      <c r="I2027" s="2">
        <f t="shared" si="348"/>
        <v>97.47</v>
      </c>
      <c r="J2027">
        <f t="shared" si="342"/>
        <v>0</v>
      </c>
      <c r="K2027" s="2">
        <f t="shared" si="344"/>
        <v>0</v>
      </c>
      <c r="L2027" s="2">
        <f t="shared" si="349"/>
        <v>0</v>
      </c>
      <c r="M2027" s="2">
        <f t="shared" si="350"/>
        <v>1</v>
      </c>
      <c r="N2027">
        <f t="shared" si="351"/>
        <v>1.7794968523784112</v>
      </c>
    </row>
    <row r="2028" spans="1:14" x14ac:dyDescent="0.3">
      <c r="A2028" s="1">
        <v>41634</v>
      </c>
      <c r="B2028">
        <v>99.55</v>
      </c>
      <c r="D2028">
        <f t="shared" si="341"/>
        <v>4</v>
      </c>
      <c r="E2028" s="1">
        <f t="shared" si="343"/>
        <v>41627</v>
      </c>
      <c r="F2028" s="1">
        <f t="shared" si="345"/>
        <v>41626</v>
      </c>
      <c r="G2028" s="1">
        <f t="shared" si="346"/>
        <v>41625</v>
      </c>
      <c r="H2028" s="1">
        <f t="shared" si="347"/>
        <v>41624</v>
      </c>
      <c r="I2028" s="2">
        <f t="shared" si="348"/>
        <v>99.04</v>
      </c>
      <c r="J2028">
        <f t="shared" si="342"/>
        <v>0</v>
      </c>
      <c r="K2028" s="2">
        <f t="shared" si="344"/>
        <v>0</v>
      </c>
      <c r="L2028" s="2">
        <f t="shared" si="349"/>
        <v>0</v>
      </c>
      <c r="M2028" s="2">
        <f t="shared" si="350"/>
        <v>1</v>
      </c>
      <c r="N2028">
        <f t="shared" si="351"/>
        <v>0.51362215739192796</v>
      </c>
    </row>
    <row r="2029" spans="1:14" x14ac:dyDescent="0.3">
      <c r="A2029" s="1">
        <v>41635</v>
      </c>
      <c r="B2029">
        <v>100.32</v>
      </c>
      <c r="D2029">
        <f t="shared" si="341"/>
        <v>5</v>
      </c>
      <c r="E2029" s="1">
        <f t="shared" si="343"/>
        <v>41628</v>
      </c>
      <c r="F2029" s="1">
        <f t="shared" si="345"/>
        <v>41627</v>
      </c>
      <c r="G2029" s="1">
        <f t="shared" si="346"/>
        <v>41626</v>
      </c>
      <c r="H2029" s="1">
        <f t="shared" si="347"/>
        <v>41625</v>
      </c>
      <c r="I2029" s="2">
        <f t="shared" si="348"/>
        <v>99.32</v>
      </c>
      <c r="J2029">
        <f t="shared" si="342"/>
        <v>0</v>
      </c>
      <c r="K2029" s="2">
        <f t="shared" si="344"/>
        <v>0</v>
      </c>
      <c r="L2029" s="2">
        <f t="shared" si="349"/>
        <v>0</v>
      </c>
      <c r="M2029" s="2">
        <f t="shared" si="350"/>
        <v>1</v>
      </c>
      <c r="N2029">
        <f t="shared" si="351"/>
        <v>1.0018116244644779</v>
      </c>
    </row>
    <row r="2030" spans="1:14" x14ac:dyDescent="0.3">
      <c r="A2030" s="1">
        <v>41638</v>
      </c>
      <c r="B2030">
        <v>99.29</v>
      </c>
      <c r="D2030">
        <f t="shared" si="341"/>
        <v>1</v>
      </c>
      <c r="E2030" s="1">
        <f t="shared" si="343"/>
        <v>41631</v>
      </c>
      <c r="F2030" s="1">
        <f t="shared" si="345"/>
        <v>41630</v>
      </c>
      <c r="G2030" s="1">
        <f t="shared" si="346"/>
        <v>41629</v>
      </c>
      <c r="H2030" s="1">
        <f t="shared" si="347"/>
        <v>41628</v>
      </c>
      <c r="I2030" s="2">
        <f t="shared" si="348"/>
        <v>98.91</v>
      </c>
      <c r="J2030">
        <f t="shared" si="342"/>
        <v>0</v>
      </c>
      <c r="K2030" s="2">
        <f t="shared" si="344"/>
        <v>0</v>
      </c>
      <c r="L2030" s="2">
        <f t="shared" si="349"/>
        <v>0</v>
      </c>
      <c r="M2030" s="2">
        <f t="shared" si="350"/>
        <v>1</v>
      </c>
      <c r="N2030">
        <f t="shared" si="351"/>
        <v>0.383451529375338</v>
      </c>
    </row>
    <row r="2031" spans="1:14" x14ac:dyDescent="0.3">
      <c r="A2031" s="1">
        <v>41639</v>
      </c>
      <c r="B2031">
        <v>98.42</v>
      </c>
      <c r="D2031">
        <f t="shared" si="341"/>
        <v>2</v>
      </c>
      <c r="E2031" s="1">
        <f t="shared" si="343"/>
        <v>41632</v>
      </c>
      <c r="F2031" s="1">
        <f t="shared" si="345"/>
        <v>41631</v>
      </c>
      <c r="G2031" s="1">
        <f t="shared" si="346"/>
        <v>41630</v>
      </c>
      <c r="H2031" s="1">
        <f t="shared" si="347"/>
        <v>41629</v>
      </c>
      <c r="I2031" s="2">
        <f t="shared" si="348"/>
        <v>99.22</v>
      </c>
      <c r="J2031">
        <f t="shared" si="342"/>
        <v>0</v>
      </c>
      <c r="K2031" s="2">
        <f t="shared" si="344"/>
        <v>0</v>
      </c>
      <c r="L2031" s="2">
        <f t="shared" si="349"/>
        <v>0</v>
      </c>
      <c r="M2031" s="2">
        <f t="shared" si="350"/>
        <v>1</v>
      </c>
      <c r="N2031">
        <f t="shared" si="351"/>
        <v>-0.80955714350707075</v>
      </c>
    </row>
    <row r="2032" spans="1:14" x14ac:dyDescent="0.3">
      <c r="A2032" s="1">
        <v>41641</v>
      </c>
      <c r="B2032">
        <v>95.44</v>
      </c>
      <c r="D2032">
        <f t="shared" si="341"/>
        <v>4</v>
      </c>
      <c r="E2032" s="1">
        <f t="shared" si="343"/>
        <v>41634</v>
      </c>
      <c r="F2032" s="1">
        <f t="shared" si="345"/>
        <v>41633</v>
      </c>
      <c r="G2032" s="1">
        <f t="shared" si="346"/>
        <v>41632</v>
      </c>
      <c r="H2032" s="1">
        <f t="shared" si="347"/>
        <v>41631</v>
      </c>
      <c r="I2032" s="2">
        <f t="shared" si="348"/>
        <v>99.55</v>
      </c>
      <c r="J2032">
        <f t="shared" si="342"/>
        <v>0</v>
      </c>
      <c r="K2032" s="2">
        <f t="shared" si="344"/>
        <v>0</v>
      </c>
      <c r="L2032" s="2">
        <f t="shared" si="349"/>
        <v>0</v>
      </c>
      <c r="M2032" s="2">
        <f t="shared" si="350"/>
        <v>1</v>
      </c>
      <c r="N2032">
        <f t="shared" si="351"/>
        <v>-4.216225272054464</v>
      </c>
    </row>
    <row r="2033" spans="1:14" x14ac:dyDescent="0.3">
      <c r="A2033" s="1">
        <v>41642</v>
      </c>
      <c r="B2033">
        <v>93.96</v>
      </c>
      <c r="D2033">
        <f t="shared" si="341"/>
        <v>5</v>
      </c>
      <c r="E2033" s="1">
        <f t="shared" si="343"/>
        <v>41635</v>
      </c>
      <c r="F2033" s="1">
        <f t="shared" si="345"/>
        <v>41634</v>
      </c>
      <c r="G2033" s="1">
        <f t="shared" si="346"/>
        <v>41633</v>
      </c>
      <c r="H2033" s="1">
        <f t="shared" si="347"/>
        <v>41632</v>
      </c>
      <c r="I2033" s="2">
        <f t="shared" si="348"/>
        <v>100.32</v>
      </c>
      <c r="J2033">
        <f t="shared" si="342"/>
        <v>0</v>
      </c>
      <c r="K2033" s="2">
        <f t="shared" si="344"/>
        <v>0</v>
      </c>
      <c r="L2033" s="2">
        <f t="shared" si="349"/>
        <v>0</v>
      </c>
      <c r="M2033" s="2">
        <f t="shared" si="350"/>
        <v>1</v>
      </c>
      <c r="N2033">
        <f t="shared" si="351"/>
        <v>-6.5495917093898539</v>
      </c>
    </row>
    <row r="2034" spans="1:14" x14ac:dyDescent="0.3">
      <c r="A2034" s="1">
        <v>41645</v>
      </c>
      <c r="B2034">
        <v>93.43</v>
      </c>
      <c r="D2034">
        <f t="shared" si="341"/>
        <v>1</v>
      </c>
      <c r="E2034" s="1">
        <f t="shared" si="343"/>
        <v>41638</v>
      </c>
      <c r="F2034" s="1">
        <f t="shared" si="345"/>
        <v>41637</v>
      </c>
      <c r="G2034" s="1">
        <f t="shared" si="346"/>
        <v>41636</v>
      </c>
      <c r="H2034" s="1">
        <f t="shared" si="347"/>
        <v>41635</v>
      </c>
      <c r="I2034" s="2">
        <f t="shared" si="348"/>
        <v>99.29</v>
      </c>
      <c r="J2034">
        <f t="shared" si="342"/>
        <v>0</v>
      </c>
      <c r="K2034" s="2">
        <f t="shared" si="344"/>
        <v>0</v>
      </c>
      <c r="L2034" s="2">
        <f t="shared" si="349"/>
        <v>0</v>
      </c>
      <c r="M2034" s="2">
        <f t="shared" si="350"/>
        <v>1</v>
      </c>
      <c r="N2034">
        <f t="shared" si="351"/>
        <v>-6.0832368240638441</v>
      </c>
    </row>
    <row r="2035" spans="1:14" x14ac:dyDescent="0.3">
      <c r="A2035" s="1">
        <v>41646</v>
      </c>
      <c r="B2035">
        <v>93.67</v>
      </c>
      <c r="D2035">
        <f t="shared" si="341"/>
        <v>2</v>
      </c>
      <c r="E2035" s="1">
        <f t="shared" si="343"/>
        <v>41639</v>
      </c>
      <c r="F2035" s="1">
        <f t="shared" si="345"/>
        <v>41638</v>
      </c>
      <c r="G2035" s="1">
        <f t="shared" si="346"/>
        <v>41637</v>
      </c>
      <c r="H2035" s="1">
        <f t="shared" si="347"/>
        <v>41636</v>
      </c>
      <c r="I2035" s="2">
        <f t="shared" si="348"/>
        <v>98.42</v>
      </c>
      <c r="J2035">
        <f t="shared" si="342"/>
        <v>0</v>
      </c>
      <c r="K2035" s="2">
        <f t="shared" si="344"/>
        <v>0</v>
      </c>
      <c r="L2035" s="2">
        <f t="shared" si="349"/>
        <v>0</v>
      </c>
      <c r="M2035" s="2">
        <f t="shared" si="350"/>
        <v>1</v>
      </c>
      <c r="N2035">
        <f t="shared" si="351"/>
        <v>-4.9466068216792971</v>
      </c>
    </row>
    <row r="2036" spans="1:14" x14ac:dyDescent="0.3">
      <c r="A2036" s="1">
        <v>41647</v>
      </c>
      <c r="B2036">
        <v>92.33</v>
      </c>
      <c r="D2036">
        <f t="shared" si="341"/>
        <v>3</v>
      </c>
      <c r="E2036" s="1">
        <f t="shared" si="343"/>
        <v>41640</v>
      </c>
      <c r="F2036" s="1">
        <f t="shared" si="345"/>
        <v>41639</v>
      </c>
      <c r="G2036" s="1">
        <f t="shared" si="346"/>
        <v>41638</v>
      </c>
      <c r="H2036" s="1">
        <f t="shared" si="347"/>
        <v>41637</v>
      </c>
      <c r="I2036" s="2">
        <f t="shared" si="348"/>
        <v>98.42</v>
      </c>
      <c r="J2036">
        <f t="shared" si="342"/>
        <v>0</v>
      </c>
      <c r="K2036" s="2">
        <f t="shared" si="344"/>
        <v>0</v>
      </c>
      <c r="L2036" s="2">
        <f t="shared" si="349"/>
        <v>0</v>
      </c>
      <c r="M2036" s="2">
        <f t="shared" si="350"/>
        <v>1</v>
      </c>
      <c r="N2036">
        <f t="shared" si="351"/>
        <v>-6.3874919653295681</v>
      </c>
    </row>
    <row r="2037" spans="1:14" x14ac:dyDescent="0.3">
      <c r="A2037" s="1">
        <v>41648</v>
      </c>
      <c r="B2037">
        <v>91.66</v>
      </c>
      <c r="C2037">
        <v>91.89</v>
      </c>
      <c r="D2037">
        <f t="shared" si="341"/>
        <v>4</v>
      </c>
      <c r="E2037" s="1">
        <f t="shared" si="343"/>
        <v>41641</v>
      </c>
      <c r="F2037" s="1">
        <f t="shared" si="345"/>
        <v>41640</v>
      </c>
      <c r="G2037" s="1">
        <f t="shared" si="346"/>
        <v>41639</v>
      </c>
      <c r="H2037" s="1">
        <f t="shared" si="347"/>
        <v>41638</v>
      </c>
      <c r="I2037" s="2">
        <f t="shared" si="348"/>
        <v>95.44</v>
      </c>
      <c r="J2037">
        <f t="shared" si="342"/>
        <v>0</v>
      </c>
      <c r="K2037" s="2">
        <f t="shared" si="344"/>
        <v>0</v>
      </c>
      <c r="L2037" s="2">
        <f t="shared" si="349"/>
        <v>0</v>
      </c>
      <c r="M2037" s="2">
        <f t="shared" si="350"/>
        <v>1</v>
      </c>
      <c r="N2037">
        <f t="shared" si="351"/>
        <v>-4.0411698708682708</v>
      </c>
    </row>
    <row r="2038" spans="1:14" x14ac:dyDescent="0.3">
      <c r="A2038" s="1">
        <v>41649</v>
      </c>
      <c r="B2038">
        <v>92.95</v>
      </c>
      <c r="D2038">
        <f t="shared" si="341"/>
        <v>5</v>
      </c>
      <c r="E2038" s="1">
        <f t="shared" si="343"/>
        <v>41642</v>
      </c>
      <c r="F2038" s="1">
        <f t="shared" si="345"/>
        <v>41641</v>
      </c>
      <c r="G2038" s="1">
        <f t="shared" si="346"/>
        <v>41640</v>
      </c>
      <c r="H2038" s="1">
        <f t="shared" si="347"/>
        <v>41639</v>
      </c>
      <c r="I2038" s="2">
        <f t="shared" si="348"/>
        <v>93.96</v>
      </c>
      <c r="J2038">
        <f t="shared" si="342"/>
        <v>91.89</v>
      </c>
      <c r="K2038" s="2">
        <f t="shared" si="344"/>
        <v>91.89</v>
      </c>
      <c r="L2038" s="2">
        <f t="shared" si="349"/>
        <v>91.66</v>
      </c>
      <c r="M2038" s="2">
        <f t="shared" si="350"/>
        <v>0.99749700729132651</v>
      </c>
      <c r="N2038">
        <f t="shared" si="351"/>
        <v>-1.3313576055074547</v>
      </c>
    </row>
    <row r="2039" spans="1:14" x14ac:dyDescent="0.3">
      <c r="A2039" s="1">
        <v>41652</v>
      </c>
      <c r="B2039">
        <v>92.01</v>
      </c>
      <c r="D2039">
        <f t="shared" si="341"/>
        <v>1</v>
      </c>
      <c r="E2039" s="1">
        <f t="shared" si="343"/>
        <v>41645</v>
      </c>
      <c r="F2039" s="1">
        <f t="shared" si="345"/>
        <v>41644</v>
      </c>
      <c r="G2039" s="1">
        <f t="shared" si="346"/>
        <v>41643</v>
      </c>
      <c r="H2039" s="1">
        <f t="shared" si="347"/>
        <v>41642</v>
      </c>
      <c r="I2039" s="2">
        <f t="shared" si="348"/>
        <v>93.43</v>
      </c>
      <c r="J2039">
        <f t="shared" si="342"/>
        <v>0</v>
      </c>
      <c r="K2039" s="2">
        <f t="shared" si="344"/>
        <v>91.89</v>
      </c>
      <c r="L2039" s="2">
        <f t="shared" si="349"/>
        <v>91.66</v>
      </c>
      <c r="M2039" s="2">
        <f t="shared" si="350"/>
        <v>0.99749700729132651</v>
      </c>
      <c r="N2039">
        <f t="shared" si="351"/>
        <v>-1.7821356442410115</v>
      </c>
    </row>
    <row r="2040" spans="1:14" x14ac:dyDescent="0.3">
      <c r="A2040" s="1">
        <v>41653</v>
      </c>
      <c r="B2040">
        <v>92.78</v>
      </c>
      <c r="D2040">
        <f t="shared" si="341"/>
        <v>2</v>
      </c>
      <c r="E2040" s="1">
        <f t="shared" si="343"/>
        <v>41646</v>
      </c>
      <c r="F2040" s="1">
        <f t="shared" si="345"/>
        <v>41645</v>
      </c>
      <c r="G2040" s="1">
        <f t="shared" si="346"/>
        <v>41644</v>
      </c>
      <c r="H2040" s="1">
        <f t="shared" si="347"/>
        <v>41643</v>
      </c>
      <c r="I2040" s="2">
        <f t="shared" si="348"/>
        <v>93.67</v>
      </c>
      <c r="J2040">
        <f t="shared" si="342"/>
        <v>0</v>
      </c>
      <c r="K2040" s="2">
        <f t="shared" si="344"/>
        <v>91.89</v>
      </c>
      <c r="L2040" s="2">
        <f t="shared" si="349"/>
        <v>91.66</v>
      </c>
      <c r="M2040" s="2">
        <f t="shared" si="350"/>
        <v>0.99749700729132651</v>
      </c>
      <c r="N2040">
        <f t="shared" si="351"/>
        <v>-1.2052998329257234</v>
      </c>
    </row>
    <row r="2041" spans="1:14" x14ac:dyDescent="0.3">
      <c r="A2041" s="1">
        <v>41654</v>
      </c>
      <c r="B2041">
        <v>94.35</v>
      </c>
      <c r="D2041">
        <f t="shared" si="341"/>
        <v>3</v>
      </c>
      <c r="E2041" s="1">
        <f t="shared" si="343"/>
        <v>41647</v>
      </c>
      <c r="F2041" s="1">
        <f t="shared" si="345"/>
        <v>41646</v>
      </c>
      <c r="G2041" s="1">
        <f t="shared" si="346"/>
        <v>41645</v>
      </c>
      <c r="H2041" s="1">
        <f t="shared" si="347"/>
        <v>41644</v>
      </c>
      <c r="I2041" s="2">
        <f t="shared" si="348"/>
        <v>92.33</v>
      </c>
      <c r="J2041">
        <f t="shared" si="342"/>
        <v>0</v>
      </c>
      <c r="K2041" s="2">
        <f t="shared" si="344"/>
        <v>91.89</v>
      </c>
      <c r="L2041" s="2">
        <f t="shared" si="349"/>
        <v>91.66</v>
      </c>
      <c r="M2041" s="2">
        <f t="shared" si="350"/>
        <v>0.99749700729132651</v>
      </c>
      <c r="N2041">
        <f t="shared" si="351"/>
        <v>1.9136025598207065</v>
      </c>
    </row>
    <row r="2042" spans="1:14" x14ac:dyDescent="0.3">
      <c r="A2042" s="1">
        <v>41655</v>
      </c>
      <c r="B2042">
        <v>94.1</v>
      </c>
      <c r="D2042">
        <f t="shared" si="341"/>
        <v>4</v>
      </c>
      <c r="E2042" s="1">
        <f t="shared" si="343"/>
        <v>41648</v>
      </c>
      <c r="F2042" s="1">
        <f t="shared" si="345"/>
        <v>41647</v>
      </c>
      <c r="G2042" s="1">
        <f t="shared" si="346"/>
        <v>41646</v>
      </c>
      <c r="H2042" s="1">
        <f t="shared" si="347"/>
        <v>41645</v>
      </c>
      <c r="I2042" s="2">
        <f t="shared" si="348"/>
        <v>91.66</v>
      </c>
      <c r="J2042">
        <f t="shared" si="342"/>
        <v>0</v>
      </c>
      <c r="K2042" s="2">
        <f t="shared" si="344"/>
        <v>91.89</v>
      </c>
      <c r="L2042" s="2">
        <f t="shared" si="349"/>
        <v>91.66</v>
      </c>
      <c r="M2042" s="2">
        <f t="shared" si="350"/>
        <v>0.99749700729132651</v>
      </c>
      <c r="N2042">
        <f t="shared" si="351"/>
        <v>2.3765837078540248</v>
      </c>
    </row>
    <row r="2043" spans="1:14" x14ac:dyDescent="0.3">
      <c r="A2043" s="1">
        <v>41656</v>
      </c>
      <c r="B2043">
        <v>94.59</v>
      </c>
      <c r="D2043">
        <f t="shared" si="341"/>
        <v>5</v>
      </c>
      <c r="E2043" s="1">
        <f t="shared" si="343"/>
        <v>41649</v>
      </c>
      <c r="F2043" s="1">
        <f t="shared" si="345"/>
        <v>41648</v>
      </c>
      <c r="G2043" s="1">
        <f t="shared" si="346"/>
        <v>41647</v>
      </c>
      <c r="H2043" s="1">
        <f t="shared" si="347"/>
        <v>41646</v>
      </c>
      <c r="I2043" s="2">
        <f t="shared" si="348"/>
        <v>92.95</v>
      </c>
      <c r="J2043">
        <f t="shared" si="342"/>
        <v>0</v>
      </c>
      <c r="K2043" s="2">
        <f t="shared" si="344"/>
        <v>0</v>
      </c>
      <c r="L2043" s="2">
        <f t="shared" si="349"/>
        <v>0</v>
      </c>
      <c r="M2043" s="2">
        <f t="shared" si="350"/>
        <v>1</v>
      </c>
      <c r="N2043">
        <f t="shared" si="351"/>
        <v>1.7490048057626093</v>
      </c>
    </row>
    <row r="2044" spans="1:14" x14ac:dyDescent="0.3">
      <c r="A2044" s="1">
        <v>41660</v>
      </c>
      <c r="B2044">
        <v>94.97</v>
      </c>
      <c r="D2044">
        <f t="shared" si="341"/>
        <v>2</v>
      </c>
      <c r="E2044" s="1">
        <f t="shared" si="343"/>
        <v>41653</v>
      </c>
      <c r="F2044" s="1">
        <f t="shared" si="345"/>
        <v>41652</v>
      </c>
      <c r="G2044" s="1">
        <f t="shared" si="346"/>
        <v>41651</v>
      </c>
      <c r="H2044" s="1">
        <f t="shared" si="347"/>
        <v>41650</v>
      </c>
      <c r="I2044" s="2">
        <f t="shared" si="348"/>
        <v>92.78</v>
      </c>
      <c r="J2044">
        <f t="shared" si="342"/>
        <v>0</v>
      </c>
      <c r="K2044" s="2">
        <f t="shared" si="344"/>
        <v>0</v>
      </c>
      <c r="L2044" s="2">
        <f t="shared" si="349"/>
        <v>0</v>
      </c>
      <c r="M2044" s="2">
        <f t="shared" si="350"/>
        <v>1</v>
      </c>
      <c r="N2044">
        <f t="shared" si="351"/>
        <v>2.332995293126348</v>
      </c>
    </row>
    <row r="2045" spans="1:14" x14ac:dyDescent="0.3">
      <c r="A2045" s="1">
        <v>41661</v>
      </c>
      <c r="B2045">
        <v>96.73</v>
      </c>
      <c r="D2045">
        <f t="shared" si="341"/>
        <v>3</v>
      </c>
      <c r="E2045" s="1">
        <f t="shared" si="343"/>
        <v>41654</v>
      </c>
      <c r="F2045" s="1">
        <f t="shared" si="345"/>
        <v>41653</v>
      </c>
      <c r="G2045" s="1">
        <f t="shared" si="346"/>
        <v>41652</v>
      </c>
      <c r="H2045" s="1">
        <f t="shared" si="347"/>
        <v>41651</v>
      </c>
      <c r="I2045" s="2">
        <f t="shared" si="348"/>
        <v>94.35</v>
      </c>
      <c r="J2045">
        <f t="shared" si="342"/>
        <v>0</v>
      </c>
      <c r="K2045" s="2">
        <f t="shared" si="344"/>
        <v>0</v>
      </c>
      <c r="L2045" s="2">
        <f t="shared" si="349"/>
        <v>0</v>
      </c>
      <c r="M2045" s="2">
        <f t="shared" si="350"/>
        <v>1</v>
      </c>
      <c r="N2045">
        <f t="shared" si="351"/>
        <v>2.4912320379896591</v>
      </c>
    </row>
    <row r="2046" spans="1:14" x14ac:dyDescent="0.3">
      <c r="A2046" s="1">
        <v>41662</v>
      </c>
      <c r="B2046">
        <v>97.32</v>
      </c>
      <c r="D2046">
        <f t="shared" si="341"/>
        <v>4</v>
      </c>
      <c r="E2046" s="1">
        <f t="shared" si="343"/>
        <v>41655</v>
      </c>
      <c r="F2046" s="1">
        <f t="shared" si="345"/>
        <v>41654</v>
      </c>
      <c r="G2046" s="1">
        <f t="shared" si="346"/>
        <v>41653</v>
      </c>
      <c r="H2046" s="1">
        <f t="shared" si="347"/>
        <v>41652</v>
      </c>
      <c r="I2046" s="2">
        <f t="shared" si="348"/>
        <v>94.1</v>
      </c>
      <c r="J2046">
        <f t="shared" si="342"/>
        <v>0</v>
      </c>
      <c r="K2046" s="2">
        <f t="shared" si="344"/>
        <v>0</v>
      </c>
      <c r="L2046" s="2">
        <f t="shared" si="349"/>
        <v>0</v>
      </c>
      <c r="M2046" s="2">
        <f t="shared" si="350"/>
        <v>1</v>
      </c>
      <c r="N2046">
        <f t="shared" si="351"/>
        <v>3.3646471323987894</v>
      </c>
    </row>
    <row r="2047" spans="1:14" x14ac:dyDescent="0.3">
      <c r="A2047" s="1">
        <v>41663</v>
      </c>
      <c r="B2047">
        <v>96.64</v>
      </c>
      <c r="D2047">
        <f t="shared" si="341"/>
        <v>5</v>
      </c>
      <c r="E2047" s="1">
        <f t="shared" si="343"/>
        <v>41656</v>
      </c>
      <c r="F2047" s="1">
        <f t="shared" si="345"/>
        <v>41655</v>
      </c>
      <c r="G2047" s="1">
        <f t="shared" si="346"/>
        <v>41654</v>
      </c>
      <c r="H2047" s="1">
        <f t="shared" si="347"/>
        <v>41653</v>
      </c>
      <c r="I2047" s="2">
        <f t="shared" si="348"/>
        <v>94.59</v>
      </c>
      <c r="J2047">
        <f t="shared" si="342"/>
        <v>0</v>
      </c>
      <c r="K2047" s="2">
        <f t="shared" si="344"/>
        <v>0</v>
      </c>
      <c r="L2047" s="2">
        <f t="shared" si="349"/>
        <v>0</v>
      </c>
      <c r="M2047" s="2">
        <f t="shared" si="350"/>
        <v>1</v>
      </c>
      <c r="N2047">
        <f t="shared" si="351"/>
        <v>2.1440971961425652</v>
      </c>
    </row>
    <row r="2048" spans="1:14" x14ac:dyDescent="0.3">
      <c r="A2048" s="1">
        <v>41666</v>
      </c>
      <c r="B2048">
        <v>95.72</v>
      </c>
      <c r="D2048">
        <f t="shared" si="341"/>
        <v>1</v>
      </c>
      <c r="E2048" s="1">
        <f t="shared" si="343"/>
        <v>41659</v>
      </c>
      <c r="F2048" s="1">
        <f t="shared" si="345"/>
        <v>41658</v>
      </c>
      <c r="G2048" s="1">
        <f t="shared" si="346"/>
        <v>41657</v>
      </c>
      <c r="H2048" s="1">
        <f t="shared" si="347"/>
        <v>41656</v>
      </c>
      <c r="I2048" s="2">
        <f t="shared" si="348"/>
        <v>94.59</v>
      </c>
      <c r="J2048">
        <f t="shared" si="342"/>
        <v>0</v>
      </c>
      <c r="K2048" s="2">
        <f t="shared" si="344"/>
        <v>0</v>
      </c>
      <c r="L2048" s="2">
        <f t="shared" si="349"/>
        <v>0</v>
      </c>
      <c r="M2048" s="2">
        <f t="shared" si="350"/>
        <v>1</v>
      </c>
      <c r="N2048">
        <f t="shared" si="351"/>
        <v>1.1875500815093329</v>
      </c>
    </row>
    <row r="2049" spans="1:14" x14ac:dyDescent="0.3">
      <c r="A2049" s="1">
        <v>41667</v>
      </c>
      <c r="B2049">
        <v>97.41</v>
      </c>
      <c r="D2049">
        <f t="shared" si="341"/>
        <v>2</v>
      </c>
      <c r="E2049" s="1">
        <f t="shared" si="343"/>
        <v>41660</v>
      </c>
      <c r="F2049" s="1">
        <f t="shared" si="345"/>
        <v>41659</v>
      </c>
      <c r="G2049" s="1">
        <f t="shared" si="346"/>
        <v>41658</v>
      </c>
      <c r="H2049" s="1">
        <f t="shared" si="347"/>
        <v>41657</v>
      </c>
      <c r="I2049" s="2">
        <f t="shared" si="348"/>
        <v>94.97</v>
      </c>
      <c r="J2049">
        <f t="shared" si="342"/>
        <v>0</v>
      </c>
      <c r="K2049" s="2">
        <f t="shared" si="344"/>
        <v>0</v>
      </c>
      <c r="L2049" s="2">
        <f t="shared" si="349"/>
        <v>0</v>
      </c>
      <c r="M2049" s="2">
        <f t="shared" si="350"/>
        <v>1</v>
      </c>
      <c r="N2049">
        <f t="shared" si="351"/>
        <v>2.5367822528003092</v>
      </c>
    </row>
    <row r="2050" spans="1:14" x14ac:dyDescent="0.3">
      <c r="A2050" s="1">
        <v>41668</v>
      </c>
      <c r="B2050">
        <v>97.36</v>
      </c>
      <c r="D2050">
        <f t="shared" ref="D2050:D2113" si="352">WEEKDAY(A2050,2)</f>
        <v>3</v>
      </c>
      <c r="E2050" s="1">
        <f t="shared" si="343"/>
        <v>41661</v>
      </c>
      <c r="F2050" s="1">
        <f t="shared" si="345"/>
        <v>41660</v>
      </c>
      <c r="G2050" s="1">
        <f t="shared" si="346"/>
        <v>41659</v>
      </c>
      <c r="H2050" s="1">
        <f t="shared" si="347"/>
        <v>41658</v>
      </c>
      <c r="I2050" s="2">
        <f t="shared" si="348"/>
        <v>96.73</v>
      </c>
      <c r="J2050">
        <f t="shared" si="342"/>
        <v>0</v>
      </c>
      <c r="K2050" s="2">
        <f t="shared" si="344"/>
        <v>0</v>
      </c>
      <c r="L2050" s="2">
        <f t="shared" si="349"/>
        <v>0</v>
      </c>
      <c r="M2050" s="2">
        <f t="shared" si="350"/>
        <v>1</v>
      </c>
      <c r="N2050">
        <f t="shared" si="351"/>
        <v>0.64918564848160987</v>
      </c>
    </row>
    <row r="2051" spans="1:14" x14ac:dyDescent="0.3">
      <c r="A2051" s="1">
        <v>41669</v>
      </c>
      <c r="B2051">
        <v>98.23</v>
      </c>
      <c r="D2051">
        <f t="shared" si="352"/>
        <v>4</v>
      </c>
      <c r="E2051" s="1">
        <f t="shared" si="343"/>
        <v>41662</v>
      </c>
      <c r="F2051" s="1">
        <f t="shared" si="345"/>
        <v>41661</v>
      </c>
      <c r="G2051" s="1">
        <f t="shared" si="346"/>
        <v>41660</v>
      </c>
      <c r="H2051" s="1">
        <f t="shared" si="347"/>
        <v>41659</v>
      </c>
      <c r="I2051" s="2">
        <f t="shared" si="348"/>
        <v>97.32</v>
      </c>
      <c r="J2051">
        <f t="shared" ref="J2051:J2114" si="353">C2050</f>
        <v>0</v>
      </c>
      <c r="K2051" s="2">
        <f t="shared" si="344"/>
        <v>0</v>
      </c>
      <c r="L2051" s="2">
        <f t="shared" si="349"/>
        <v>0</v>
      </c>
      <c r="M2051" s="2">
        <f t="shared" si="350"/>
        <v>1</v>
      </c>
      <c r="N2051">
        <f t="shared" si="351"/>
        <v>0.93071497714564044</v>
      </c>
    </row>
    <row r="2052" spans="1:14" x14ac:dyDescent="0.3">
      <c r="A2052" s="1">
        <v>41670</v>
      </c>
      <c r="B2052">
        <v>97.49</v>
      </c>
      <c r="D2052">
        <f t="shared" si="352"/>
        <v>5</v>
      </c>
      <c r="E2052" s="1">
        <f t="shared" si="343"/>
        <v>41663</v>
      </c>
      <c r="F2052" s="1">
        <f t="shared" si="345"/>
        <v>41662</v>
      </c>
      <c r="G2052" s="1">
        <f t="shared" si="346"/>
        <v>41661</v>
      </c>
      <c r="H2052" s="1">
        <f t="shared" si="347"/>
        <v>41660</v>
      </c>
      <c r="I2052" s="2">
        <f t="shared" si="348"/>
        <v>96.64</v>
      </c>
      <c r="J2052">
        <f t="shared" si="353"/>
        <v>0</v>
      </c>
      <c r="K2052" s="2">
        <f t="shared" si="344"/>
        <v>0</v>
      </c>
      <c r="L2052" s="2">
        <f t="shared" si="349"/>
        <v>0</v>
      </c>
      <c r="M2052" s="2">
        <f t="shared" si="350"/>
        <v>1</v>
      </c>
      <c r="N2052">
        <f t="shared" si="351"/>
        <v>0.87570744546753132</v>
      </c>
    </row>
    <row r="2053" spans="1:14" x14ac:dyDescent="0.3">
      <c r="A2053" s="1">
        <v>41673</v>
      </c>
      <c r="B2053">
        <v>96.43</v>
      </c>
      <c r="D2053">
        <f t="shared" si="352"/>
        <v>1</v>
      </c>
      <c r="E2053" s="1">
        <f t="shared" si="343"/>
        <v>41666</v>
      </c>
      <c r="F2053" s="1">
        <f t="shared" si="345"/>
        <v>41665</v>
      </c>
      <c r="G2053" s="1">
        <f t="shared" si="346"/>
        <v>41664</v>
      </c>
      <c r="H2053" s="1">
        <f t="shared" si="347"/>
        <v>41663</v>
      </c>
      <c r="I2053" s="2">
        <f t="shared" si="348"/>
        <v>95.72</v>
      </c>
      <c r="J2053">
        <f t="shared" si="353"/>
        <v>0</v>
      </c>
      <c r="K2053" s="2">
        <f t="shared" si="344"/>
        <v>0</v>
      </c>
      <c r="L2053" s="2">
        <f t="shared" si="349"/>
        <v>0</v>
      </c>
      <c r="M2053" s="2">
        <f t="shared" si="350"/>
        <v>1</v>
      </c>
      <c r="N2053">
        <f t="shared" si="351"/>
        <v>0.73900934821205266</v>
      </c>
    </row>
    <row r="2054" spans="1:14" x14ac:dyDescent="0.3">
      <c r="A2054" s="1">
        <v>41674</v>
      </c>
      <c r="B2054">
        <v>97.19</v>
      </c>
      <c r="D2054">
        <f t="shared" si="352"/>
        <v>2</v>
      </c>
      <c r="E2054" s="1">
        <f t="shared" si="343"/>
        <v>41667</v>
      </c>
      <c r="F2054" s="1">
        <f t="shared" si="345"/>
        <v>41666</v>
      </c>
      <c r="G2054" s="1">
        <f t="shared" si="346"/>
        <v>41665</v>
      </c>
      <c r="H2054" s="1">
        <f t="shared" si="347"/>
        <v>41664</v>
      </c>
      <c r="I2054" s="2">
        <f t="shared" si="348"/>
        <v>97.41</v>
      </c>
      <c r="J2054">
        <f t="shared" si="353"/>
        <v>0</v>
      </c>
      <c r="K2054" s="2">
        <f t="shared" si="344"/>
        <v>0</v>
      </c>
      <c r="L2054" s="2">
        <f t="shared" si="349"/>
        <v>0</v>
      </c>
      <c r="M2054" s="2">
        <f t="shared" si="350"/>
        <v>1</v>
      </c>
      <c r="N2054">
        <f t="shared" si="351"/>
        <v>-0.2261049267485003</v>
      </c>
    </row>
    <row r="2055" spans="1:14" x14ac:dyDescent="0.3">
      <c r="A2055" s="1">
        <v>41675</v>
      </c>
      <c r="B2055">
        <v>97.38</v>
      </c>
      <c r="D2055">
        <f t="shared" si="352"/>
        <v>3</v>
      </c>
      <c r="E2055" s="1">
        <f t="shared" ref="E2055:E2118" si="354">A2055-7</f>
        <v>41668</v>
      </c>
      <c r="F2055" s="1">
        <f t="shared" si="345"/>
        <v>41667</v>
      </c>
      <c r="G2055" s="1">
        <f t="shared" si="346"/>
        <v>41666</v>
      </c>
      <c r="H2055" s="1">
        <f t="shared" si="347"/>
        <v>41665</v>
      </c>
      <c r="I2055" s="2">
        <f t="shared" si="348"/>
        <v>97.36</v>
      </c>
      <c r="J2055">
        <f t="shared" si="353"/>
        <v>0</v>
      </c>
      <c r="K2055" s="2">
        <f t="shared" ref="K2055:K2118" si="355">SUMIFS($J$2:$J$3507,$A$2:$A$3507,"&gt;"&amp;E2055,$A$2:$A$3507,"&lt;="&amp;A2055)</f>
        <v>0</v>
      </c>
      <c r="L2055" s="2">
        <f t="shared" si="349"/>
        <v>0</v>
      </c>
      <c r="M2055" s="2">
        <f t="shared" si="350"/>
        <v>1</v>
      </c>
      <c r="N2055">
        <f t="shared" si="351"/>
        <v>2.0540207528300641E-2</v>
      </c>
    </row>
    <row r="2056" spans="1:14" x14ac:dyDescent="0.3">
      <c r="A2056" s="1">
        <v>41676</v>
      </c>
      <c r="B2056">
        <v>97.84</v>
      </c>
      <c r="D2056">
        <f t="shared" si="352"/>
        <v>4</v>
      </c>
      <c r="E2056" s="1">
        <f t="shared" si="354"/>
        <v>41669</v>
      </c>
      <c r="F2056" s="1">
        <f t="shared" ref="F2056:F2119" si="356">E2056-1</f>
        <v>41668</v>
      </c>
      <c r="G2056" s="1">
        <f t="shared" ref="G2056:G2119" si="357">E2056-2</f>
        <v>41667</v>
      </c>
      <c r="H2056" s="1">
        <f t="shared" ref="H2056:H2119" si="358">E2056-3</f>
        <v>41666</v>
      </c>
      <c r="I2056" s="2">
        <f t="shared" ref="I2056:I2119" si="359">IF(SUMIFS($B$2:$B$3507,$A$2:$A$3507,"="&amp;E2056)=0,IF(SUMIFS($B$2:$B$3507,$A$2:$A$3507,"="&amp;F2056)=0,IF(SUMIFS($B$2:$B$3507,$A$2:$A$3507,"="&amp;G2056)=0,SUMIFS($B$2:$B$3507,$A$2:$A$3507,"="&amp;H2056),SUMIFS($B$2:$B$3507,$A$2:$A$3507,"="&amp;G2056)),SUMIFS($B$2:$B$3507,$A$2:$A$3507,"="&amp;F2056)),SUMIFS($B$2:$B$3507,$A$2:$A$3507,"="&amp;E2056))</f>
        <v>98.23</v>
      </c>
      <c r="J2056">
        <f t="shared" si="353"/>
        <v>0</v>
      </c>
      <c r="K2056" s="2">
        <f t="shared" si="355"/>
        <v>0</v>
      </c>
      <c r="L2056" s="2">
        <f t="shared" ref="L2056:L2119" si="360">IF(K2056&lt;&gt;0,LOOKUP(K2056,C2050:C2056,B2050:B2056),0)</f>
        <v>0</v>
      </c>
      <c r="M2056" s="2">
        <f t="shared" si="350"/>
        <v>1</v>
      </c>
      <c r="N2056">
        <f t="shared" si="351"/>
        <v>-0.3978176307861338</v>
      </c>
    </row>
    <row r="2057" spans="1:14" x14ac:dyDescent="0.3">
      <c r="A2057" s="1">
        <v>41677</v>
      </c>
      <c r="B2057">
        <v>99.88</v>
      </c>
      <c r="C2057">
        <v>99.35</v>
      </c>
      <c r="D2057">
        <f t="shared" si="352"/>
        <v>5</v>
      </c>
      <c r="E2057" s="1">
        <f t="shared" si="354"/>
        <v>41670</v>
      </c>
      <c r="F2057" s="1">
        <f t="shared" si="356"/>
        <v>41669</v>
      </c>
      <c r="G2057" s="1">
        <f t="shared" si="357"/>
        <v>41668</v>
      </c>
      <c r="H2057" s="1">
        <f t="shared" si="358"/>
        <v>41667</v>
      </c>
      <c r="I2057" s="2">
        <f t="shared" si="359"/>
        <v>97.49</v>
      </c>
      <c r="J2057">
        <f t="shared" si="353"/>
        <v>0</v>
      </c>
      <c r="K2057" s="2">
        <f t="shared" si="355"/>
        <v>0</v>
      </c>
      <c r="L2057" s="2">
        <f t="shared" si="360"/>
        <v>0</v>
      </c>
      <c r="M2057" s="2">
        <f t="shared" ref="M2057:M2120" si="361">IF(K2057&lt;&gt;0,L2057/K2057,1)</f>
        <v>1</v>
      </c>
      <c r="N2057">
        <f t="shared" ref="N2057:N2120" si="362">LN(B2057*M2057/I2057)*100</f>
        <v>2.4219656770392306</v>
      </c>
    </row>
    <row r="2058" spans="1:14" x14ac:dyDescent="0.3">
      <c r="A2058" s="1">
        <v>41680</v>
      </c>
      <c r="B2058">
        <v>99.44</v>
      </c>
      <c r="D2058">
        <f t="shared" si="352"/>
        <v>1</v>
      </c>
      <c r="E2058" s="1">
        <f t="shared" si="354"/>
        <v>41673</v>
      </c>
      <c r="F2058" s="1">
        <f t="shared" si="356"/>
        <v>41672</v>
      </c>
      <c r="G2058" s="1">
        <f t="shared" si="357"/>
        <v>41671</v>
      </c>
      <c r="H2058" s="1">
        <f t="shared" si="358"/>
        <v>41670</v>
      </c>
      <c r="I2058" s="2">
        <f t="shared" si="359"/>
        <v>96.43</v>
      </c>
      <c r="J2058">
        <f t="shared" si="353"/>
        <v>99.35</v>
      </c>
      <c r="K2058" s="2">
        <f t="shared" si="355"/>
        <v>99.35</v>
      </c>
      <c r="L2058" s="2">
        <f t="shared" si="360"/>
        <v>99.88</v>
      </c>
      <c r="M2058" s="2">
        <f t="shared" si="361"/>
        <v>1.0053346753900352</v>
      </c>
      <c r="N2058">
        <f t="shared" si="362"/>
        <v>3.6057587093909085</v>
      </c>
    </row>
    <row r="2059" spans="1:14" x14ac:dyDescent="0.3">
      <c r="A2059" s="1">
        <v>41681</v>
      </c>
      <c r="B2059">
        <v>99.44</v>
      </c>
      <c r="D2059">
        <f t="shared" si="352"/>
        <v>2</v>
      </c>
      <c r="E2059" s="1">
        <f t="shared" si="354"/>
        <v>41674</v>
      </c>
      <c r="F2059" s="1">
        <f t="shared" si="356"/>
        <v>41673</v>
      </c>
      <c r="G2059" s="1">
        <f t="shared" si="357"/>
        <v>41672</v>
      </c>
      <c r="H2059" s="1">
        <f t="shared" si="358"/>
        <v>41671</v>
      </c>
      <c r="I2059" s="2">
        <f t="shared" si="359"/>
        <v>97.19</v>
      </c>
      <c r="J2059">
        <f t="shared" si="353"/>
        <v>0</v>
      </c>
      <c r="K2059" s="2">
        <f t="shared" si="355"/>
        <v>99.35</v>
      </c>
      <c r="L2059" s="2">
        <f t="shared" si="360"/>
        <v>99.88</v>
      </c>
      <c r="M2059" s="2">
        <f t="shared" si="361"/>
        <v>1.0053346753900352</v>
      </c>
      <c r="N2059">
        <f t="shared" si="362"/>
        <v>2.8207118100822974</v>
      </c>
    </row>
    <row r="2060" spans="1:14" x14ac:dyDescent="0.3">
      <c r="A2060" s="1">
        <v>41682</v>
      </c>
      <c r="B2060">
        <v>99.92</v>
      </c>
      <c r="D2060">
        <f t="shared" si="352"/>
        <v>3</v>
      </c>
      <c r="E2060" s="1">
        <f t="shared" si="354"/>
        <v>41675</v>
      </c>
      <c r="F2060" s="1">
        <f t="shared" si="356"/>
        <v>41674</v>
      </c>
      <c r="G2060" s="1">
        <f t="shared" si="357"/>
        <v>41673</v>
      </c>
      <c r="H2060" s="1">
        <f t="shared" si="358"/>
        <v>41672</v>
      </c>
      <c r="I2060" s="2">
        <f t="shared" si="359"/>
        <v>97.38</v>
      </c>
      <c r="J2060">
        <f t="shared" si="353"/>
        <v>0</v>
      </c>
      <c r="K2060" s="2">
        <f t="shared" si="355"/>
        <v>99.35</v>
      </c>
      <c r="L2060" s="2">
        <f t="shared" si="360"/>
        <v>99.88</v>
      </c>
      <c r="M2060" s="2">
        <f t="shared" si="361"/>
        <v>1.0053346753900352</v>
      </c>
      <c r="N2060">
        <f t="shared" si="362"/>
        <v>3.1069511476513929</v>
      </c>
    </row>
    <row r="2061" spans="1:14" x14ac:dyDescent="0.3">
      <c r="A2061" s="1">
        <v>41683</v>
      </c>
      <c r="B2061">
        <v>100.05</v>
      </c>
      <c r="D2061">
        <f t="shared" si="352"/>
        <v>4</v>
      </c>
      <c r="E2061" s="1">
        <f t="shared" si="354"/>
        <v>41676</v>
      </c>
      <c r="F2061" s="1">
        <f t="shared" si="356"/>
        <v>41675</v>
      </c>
      <c r="G2061" s="1">
        <f t="shared" si="357"/>
        <v>41674</v>
      </c>
      <c r="H2061" s="1">
        <f t="shared" si="358"/>
        <v>41673</v>
      </c>
      <c r="I2061" s="2">
        <f t="shared" si="359"/>
        <v>97.84</v>
      </c>
      <c r="J2061">
        <f t="shared" si="353"/>
        <v>0</v>
      </c>
      <c r="K2061" s="2">
        <f t="shared" si="355"/>
        <v>99.35</v>
      </c>
      <c r="L2061" s="2">
        <f t="shared" si="360"/>
        <v>99.88</v>
      </c>
      <c r="M2061" s="2">
        <f t="shared" si="361"/>
        <v>1.0053346753900352</v>
      </c>
      <c r="N2061">
        <f t="shared" si="362"/>
        <v>2.7657066064571909</v>
      </c>
    </row>
    <row r="2062" spans="1:14" x14ac:dyDescent="0.3">
      <c r="A2062" s="1">
        <v>41684</v>
      </c>
      <c r="B2062">
        <v>100.13</v>
      </c>
      <c r="D2062">
        <f t="shared" si="352"/>
        <v>5</v>
      </c>
      <c r="E2062" s="1">
        <f t="shared" si="354"/>
        <v>41677</v>
      </c>
      <c r="F2062" s="1">
        <f t="shared" si="356"/>
        <v>41676</v>
      </c>
      <c r="G2062" s="1">
        <f t="shared" si="357"/>
        <v>41675</v>
      </c>
      <c r="H2062" s="1">
        <f t="shared" si="358"/>
        <v>41674</v>
      </c>
      <c r="I2062" s="2">
        <f t="shared" si="359"/>
        <v>99.88</v>
      </c>
      <c r="J2062">
        <f t="shared" si="353"/>
        <v>0</v>
      </c>
      <c r="K2062" s="2">
        <f t="shared" si="355"/>
        <v>99.35</v>
      </c>
      <c r="L2062" s="2">
        <f t="shared" si="360"/>
        <v>99.88</v>
      </c>
      <c r="M2062" s="2">
        <f t="shared" si="361"/>
        <v>1.0053346753900352</v>
      </c>
      <c r="N2062">
        <f t="shared" si="362"/>
        <v>0.78203727218855645</v>
      </c>
    </row>
    <row r="2063" spans="1:14" x14ac:dyDescent="0.3">
      <c r="A2063" s="1">
        <v>41688</v>
      </c>
      <c r="B2063">
        <v>102.1</v>
      </c>
      <c r="D2063">
        <f t="shared" si="352"/>
        <v>2</v>
      </c>
      <c r="E2063" s="1">
        <f t="shared" si="354"/>
        <v>41681</v>
      </c>
      <c r="F2063" s="1">
        <f t="shared" si="356"/>
        <v>41680</v>
      </c>
      <c r="G2063" s="1">
        <f t="shared" si="357"/>
        <v>41679</v>
      </c>
      <c r="H2063" s="1">
        <f t="shared" si="358"/>
        <v>41678</v>
      </c>
      <c r="I2063" s="2">
        <f t="shared" si="359"/>
        <v>99.44</v>
      </c>
      <c r="J2063">
        <f t="shared" si="353"/>
        <v>0</v>
      </c>
      <c r="K2063" s="2">
        <f t="shared" si="355"/>
        <v>0</v>
      </c>
      <c r="L2063" s="2">
        <f t="shared" si="360"/>
        <v>0</v>
      </c>
      <c r="M2063" s="2">
        <f t="shared" si="361"/>
        <v>1</v>
      </c>
      <c r="N2063">
        <f t="shared" si="362"/>
        <v>2.6398277968164185</v>
      </c>
    </row>
    <row r="2064" spans="1:14" x14ac:dyDescent="0.3">
      <c r="A2064" s="1">
        <v>41689</v>
      </c>
      <c r="B2064">
        <v>102.84</v>
      </c>
      <c r="D2064">
        <f t="shared" si="352"/>
        <v>3</v>
      </c>
      <c r="E2064" s="1">
        <f t="shared" si="354"/>
        <v>41682</v>
      </c>
      <c r="F2064" s="1">
        <f t="shared" si="356"/>
        <v>41681</v>
      </c>
      <c r="G2064" s="1">
        <f t="shared" si="357"/>
        <v>41680</v>
      </c>
      <c r="H2064" s="1">
        <f t="shared" si="358"/>
        <v>41679</v>
      </c>
      <c r="I2064" s="2">
        <f t="shared" si="359"/>
        <v>99.92</v>
      </c>
      <c r="J2064">
        <f t="shared" si="353"/>
        <v>0</v>
      </c>
      <c r="K2064" s="2">
        <f t="shared" si="355"/>
        <v>0</v>
      </c>
      <c r="L2064" s="2">
        <f t="shared" si="360"/>
        <v>0</v>
      </c>
      <c r="M2064" s="2">
        <f t="shared" si="361"/>
        <v>1</v>
      </c>
      <c r="N2064">
        <f t="shared" si="362"/>
        <v>2.8804516580366446</v>
      </c>
    </row>
    <row r="2065" spans="1:14" x14ac:dyDescent="0.3">
      <c r="A2065" s="1">
        <v>41690</v>
      </c>
      <c r="B2065">
        <v>102.75</v>
      </c>
      <c r="D2065">
        <f t="shared" si="352"/>
        <v>4</v>
      </c>
      <c r="E2065" s="1">
        <f t="shared" si="354"/>
        <v>41683</v>
      </c>
      <c r="F2065" s="1">
        <f t="shared" si="356"/>
        <v>41682</v>
      </c>
      <c r="G2065" s="1">
        <f t="shared" si="357"/>
        <v>41681</v>
      </c>
      <c r="H2065" s="1">
        <f t="shared" si="358"/>
        <v>41680</v>
      </c>
      <c r="I2065" s="2">
        <f t="shared" si="359"/>
        <v>100.05</v>
      </c>
      <c r="J2065">
        <f t="shared" si="353"/>
        <v>0</v>
      </c>
      <c r="K2065" s="2">
        <f t="shared" si="355"/>
        <v>0</v>
      </c>
      <c r="L2065" s="2">
        <f t="shared" si="360"/>
        <v>0</v>
      </c>
      <c r="M2065" s="2">
        <f t="shared" si="361"/>
        <v>1</v>
      </c>
      <c r="N2065">
        <f t="shared" si="362"/>
        <v>2.6628792346601502</v>
      </c>
    </row>
    <row r="2066" spans="1:14" x14ac:dyDescent="0.3">
      <c r="A2066" s="1">
        <v>41691</v>
      </c>
      <c r="B2066">
        <v>102.2</v>
      </c>
      <c r="D2066">
        <f t="shared" si="352"/>
        <v>5</v>
      </c>
      <c r="E2066" s="1">
        <f t="shared" si="354"/>
        <v>41684</v>
      </c>
      <c r="F2066" s="1">
        <f t="shared" si="356"/>
        <v>41683</v>
      </c>
      <c r="G2066" s="1">
        <f t="shared" si="357"/>
        <v>41682</v>
      </c>
      <c r="H2066" s="1">
        <f t="shared" si="358"/>
        <v>41681</v>
      </c>
      <c r="I2066" s="2">
        <f t="shared" si="359"/>
        <v>100.13</v>
      </c>
      <c r="J2066">
        <f t="shared" si="353"/>
        <v>0</v>
      </c>
      <c r="K2066" s="2">
        <f t="shared" si="355"/>
        <v>0</v>
      </c>
      <c r="L2066" s="2">
        <f t="shared" si="360"/>
        <v>0</v>
      </c>
      <c r="M2066" s="2">
        <f t="shared" si="361"/>
        <v>1</v>
      </c>
      <c r="N2066">
        <f t="shared" si="362"/>
        <v>2.0462336049892609</v>
      </c>
    </row>
    <row r="2067" spans="1:14" x14ac:dyDescent="0.3">
      <c r="A2067" s="1">
        <v>41694</v>
      </c>
      <c r="B2067">
        <v>102.82</v>
      </c>
      <c r="D2067">
        <f t="shared" si="352"/>
        <v>1</v>
      </c>
      <c r="E2067" s="1">
        <f t="shared" si="354"/>
        <v>41687</v>
      </c>
      <c r="F2067" s="1">
        <f t="shared" si="356"/>
        <v>41686</v>
      </c>
      <c r="G2067" s="1">
        <f t="shared" si="357"/>
        <v>41685</v>
      </c>
      <c r="H2067" s="1">
        <f t="shared" si="358"/>
        <v>41684</v>
      </c>
      <c r="I2067" s="2">
        <f t="shared" si="359"/>
        <v>100.13</v>
      </c>
      <c r="J2067">
        <f t="shared" si="353"/>
        <v>0</v>
      </c>
      <c r="K2067" s="2">
        <f t="shared" si="355"/>
        <v>0</v>
      </c>
      <c r="L2067" s="2">
        <f t="shared" si="360"/>
        <v>0</v>
      </c>
      <c r="M2067" s="2">
        <f t="shared" si="361"/>
        <v>1</v>
      </c>
      <c r="N2067">
        <f t="shared" si="362"/>
        <v>2.6510544907647215</v>
      </c>
    </row>
    <row r="2068" spans="1:14" x14ac:dyDescent="0.3">
      <c r="A2068" s="1">
        <v>41695</v>
      </c>
      <c r="B2068">
        <v>101.83</v>
      </c>
      <c r="D2068">
        <f t="shared" si="352"/>
        <v>2</v>
      </c>
      <c r="E2068" s="1">
        <f t="shared" si="354"/>
        <v>41688</v>
      </c>
      <c r="F2068" s="1">
        <f t="shared" si="356"/>
        <v>41687</v>
      </c>
      <c r="G2068" s="1">
        <f t="shared" si="357"/>
        <v>41686</v>
      </c>
      <c r="H2068" s="1">
        <f t="shared" si="358"/>
        <v>41685</v>
      </c>
      <c r="I2068" s="2">
        <f t="shared" si="359"/>
        <v>102.1</v>
      </c>
      <c r="J2068">
        <f t="shared" si="353"/>
        <v>0</v>
      </c>
      <c r="K2068" s="2">
        <f t="shared" si="355"/>
        <v>0</v>
      </c>
      <c r="L2068" s="2">
        <f t="shared" si="360"/>
        <v>0</v>
      </c>
      <c r="M2068" s="2">
        <f t="shared" si="361"/>
        <v>1</v>
      </c>
      <c r="N2068">
        <f t="shared" si="362"/>
        <v>-0.26479689870457285</v>
      </c>
    </row>
    <row r="2069" spans="1:14" x14ac:dyDescent="0.3">
      <c r="A2069" s="1">
        <v>41696</v>
      </c>
      <c r="B2069">
        <v>102.59</v>
      </c>
      <c r="D2069">
        <f t="shared" si="352"/>
        <v>3</v>
      </c>
      <c r="E2069" s="1">
        <f t="shared" si="354"/>
        <v>41689</v>
      </c>
      <c r="F2069" s="1">
        <f t="shared" si="356"/>
        <v>41688</v>
      </c>
      <c r="G2069" s="1">
        <f t="shared" si="357"/>
        <v>41687</v>
      </c>
      <c r="H2069" s="1">
        <f t="shared" si="358"/>
        <v>41686</v>
      </c>
      <c r="I2069" s="2">
        <f t="shared" si="359"/>
        <v>102.84</v>
      </c>
      <c r="J2069">
        <f t="shared" si="353"/>
        <v>0</v>
      </c>
      <c r="K2069" s="2">
        <f t="shared" si="355"/>
        <v>0</v>
      </c>
      <c r="L2069" s="2">
        <f t="shared" si="360"/>
        <v>0</v>
      </c>
      <c r="M2069" s="2">
        <f t="shared" si="361"/>
        <v>1</v>
      </c>
      <c r="N2069">
        <f t="shared" si="362"/>
        <v>-0.24339202980673533</v>
      </c>
    </row>
    <row r="2070" spans="1:14" x14ac:dyDescent="0.3">
      <c r="A2070" s="1">
        <v>41697</v>
      </c>
      <c r="B2070">
        <v>102.4</v>
      </c>
      <c r="D2070">
        <f t="shared" si="352"/>
        <v>4</v>
      </c>
      <c r="E2070" s="1">
        <f t="shared" si="354"/>
        <v>41690</v>
      </c>
      <c r="F2070" s="1">
        <f t="shared" si="356"/>
        <v>41689</v>
      </c>
      <c r="G2070" s="1">
        <f t="shared" si="357"/>
        <v>41688</v>
      </c>
      <c r="H2070" s="1">
        <f t="shared" si="358"/>
        <v>41687</v>
      </c>
      <c r="I2070" s="2">
        <f t="shared" si="359"/>
        <v>102.75</v>
      </c>
      <c r="J2070">
        <f t="shared" si="353"/>
        <v>0</v>
      </c>
      <c r="K2070" s="2">
        <f t="shared" si="355"/>
        <v>0</v>
      </c>
      <c r="L2070" s="2">
        <f t="shared" si="360"/>
        <v>0</v>
      </c>
      <c r="M2070" s="2">
        <f t="shared" si="361"/>
        <v>1</v>
      </c>
      <c r="N2070">
        <f t="shared" si="362"/>
        <v>-0.34121407709365292</v>
      </c>
    </row>
    <row r="2071" spans="1:14" x14ac:dyDescent="0.3">
      <c r="A2071" s="1">
        <v>41698</v>
      </c>
      <c r="B2071">
        <v>102.59</v>
      </c>
      <c r="D2071">
        <f t="shared" si="352"/>
        <v>5</v>
      </c>
      <c r="E2071" s="1">
        <f t="shared" si="354"/>
        <v>41691</v>
      </c>
      <c r="F2071" s="1">
        <f t="shared" si="356"/>
        <v>41690</v>
      </c>
      <c r="G2071" s="1">
        <f t="shared" si="357"/>
        <v>41689</v>
      </c>
      <c r="H2071" s="1">
        <f t="shared" si="358"/>
        <v>41688</v>
      </c>
      <c r="I2071" s="2">
        <f t="shared" si="359"/>
        <v>102.2</v>
      </c>
      <c r="J2071">
        <f t="shared" si="353"/>
        <v>0</v>
      </c>
      <c r="K2071" s="2">
        <f t="shared" si="355"/>
        <v>0</v>
      </c>
      <c r="L2071" s="2">
        <f t="shared" si="360"/>
        <v>0</v>
      </c>
      <c r="M2071" s="2">
        <f t="shared" si="361"/>
        <v>1</v>
      </c>
      <c r="N2071">
        <f t="shared" si="362"/>
        <v>0.38087843300172997</v>
      </c>
    </row>
    <row r="2072" spans="1:14" x14ac:dyDescent="0.3">
      <c r="A2072" s="1">
        <v>41701</v>
      </c>
      <c r="B2072">
        <v>104.92</v>
      </c>
      <c r="D2072">
        <f t="shared" si="352"/>
        <v>1</v>
      </c>
      <c r="E2072" s="1">
        <f t="shared" si="354"/>
        <v>41694</v>
      </c>
      <c r="F2072" s="1">
        <f t="shared" si="356"/>
        <v>41693</v>
      </c>
      <c r="G2072" s="1">
        <f t="shared" si="357"/>
        <v>41692</v>
      </c>
      <c r="H2072" s="1">
        <f t="shared" si="358"/>
        <v>41691</v>
      </c>
      <c r="I2072" s="2">
        <f t="shared" si="359"/>
        <v>102.82</v>
      </c>
      <c r="J2072">
        <f t="shared" si="353"/>
        <v>0</v>
      </c>
      <c r="K2072" s="2">
        <f t="shared" si="355"/>
        <v>0</v>
      </c>
      <c r="L2072" s="2">
        <f t="shared" si="360"/>
        <v>0</v>
      </c>
      <c r="M2072" s="2">
        <f t="shared" si="361"/>
        <v>1</v>
      </c>
      <c r="N2072">
        <f t="shared" si="362"/>
        <v>2.0218268371314405</v>
      </c>
    </row>
    <row r="2073" spans="1:14" x14ac:dyDescent="0.3">
      <c r="A2073" s="1">
        <v>41702</v>
      </c>
      <c r="B2073">
        <v>103.33</v>
      </c>
      <c r="D2073">
        <f t="shared" si="352"/>
        <v>2</v>
      </c>
      <c r="E2073" s="1">
        <f t="shared" si="354"/>
        <v>41695</v>
      </c>
      <c r="F2073" s="1">
        <f t="shared" si="356"/>
        <v>41694</v>
      </c>
      <c r="G2073" s="1">
        <f t="shared" si="357"/>
        <v>41693</v>
      </c>
      <c r="H2073" s="1">
        <f t="shared" si="358"/>
        <v>41692</v>
      </c>
      <c r="I2073" s="2">
        <f t="shared" si="359"/>
        <v>101.83</v>
      </c>
      <c r="J2073">
        <f t="shared" si="353"/>
        <v>0</v>
      </c>
      <c r="K2073" s="2">
        <f t="shared" si="355"/>
        <v>0</v>
      </c>
      <c r="L2073" s="2">
        <f t="shared" si="360"/>
        <v>0</v>
      </c>
      <c r="M2073" s="2">
        <f t="shared" si="361"/>
        <v>1</v>
      </c>
      <c r="N2073">
        <f t="shared" si="362"/>
        <v>1.4622994042689528</v>
      </c>
    </row>
    <row r="2074" spans="1:14" x14ac:dyDescent="0.3">
      <c r="A2074" s="1">
        <v>41703</v>
      </c>
      <c r="B2074">
        <v>101.45</v>
      </c>
      <c r="D2074">
        <f t="shared" si="352"/>
        <v>3</v>
      </c>
      <c r="E2074" s="1">
        <f t="shared" si="354"/>
        <v>41696</v>
      </c>
      <c r="F2074" s="1">
        <f t="shared" si="356"/>
        <v>41695</v>
      </c>
      <c r="G2074" s="1">
        <f t="shared" si="357"/>
        <v>41694</v>
      </c>
      <c r="H2074" s="1">
        <f t="shared" si="358"/>
        <v>41693</v>
      </c>
      <c r="I2074" s="2">
        <f t="shared" si="359"/>
        <v>102.59</v>
      </c>
      <c r="J2074">
        <f t="shared" si="353"/>
        <v>0</v>
      </c>
      <c r="K2074" s="2">
        <f t="shared" si="355"/>
        <v>0</v>
      </c>
      <c r="L2074" s="2">
        <f t="shared" si="360"/>
        <v>0</v>
      </c>
      <c r="M2074" s="2">
        <f t="shared" si="361"/>
        <v>1</v>
      </c>
      <c r="N2074">
        <f t="shared" si="362"/>
        <v>-1.1174395827797667</v>
      </c>
    </row>
    <row r="2075" spans="1:14" x14ac:dyDescent="0.3">
      <c r="A2075" s="1">
        <v>41704</v>
      </c>
      <c r="B2075">
        <v>101.56</v>
      </c>
      <c r="D2075">
        <f t="shared" si="352"/>
        <v>4</v>
      </c>
      <c r="E2075" s="1">
        <f t="shared" si="354"/>
        <v>41697</v>
      </c>
      <c r="F2075" s="1">
        <f t="shared" si="356"/>
        <v>41696</v>
      </c>
      <c r="G2075" s="1">
        <f t="shared" si="357"/>
        <v>41695</v>
      </c>
      <c r="H2075" s="1">
        <f t="shared" si="358"/>
        <v>41694</v>
      </c>
      <c r="I2075" s="2">
        <f t="shared" si="359"/>
        <v>102.4</v>
      </c>
      <c r="J2075">
        <f t="shared" si="353"/>
        <v>0</v>
      </c>
      <c r="K2075" s="2">
        <f t="shared" si="355"/>
        <v>0</v>
      </c>
      <c r="L2075" s="2">
        <f t="shared" si="360"/>
        <v>0</v>
      </c>
      <c r="M2075" s="2">
        <f t="shared" si="361"/>
        <v>1</v>
      </c>
      <c r="N2075">
        <f t="shared" si="362"/>
        <v>-0.82369557689297013</v>
      </c>
    </row>
    <row r="2076" spans="1:14" x14ac:dyDescent="0.3">
      <c r="A2076" s="1">
        <v>41705</v>
      </c>
      <c r="B2076">
        <v>102.58</v>
      </c>
      <c r="C2076">
        <v>101.99</v>
      </c>
      <c r="D2076">
        <f t="shared" si="352"/>
        <v>5</v>
      </c>
      <c r="E2076" s="1">
        <f t="shared" si="354"/>
        <v>41698</v>
      </c>
      <c r="F2076" s="1">
        <f t="shared" si="356"/>
        <v>41697</v>
      </c>
      <c r="G2076" s="1">
        <f t="shared" si="357"/>
        <v>41696</v>
      </c>
      <c r="H2076" s="1">
        <f t="shared" si="358"/>
        <v>41695</v>
      </c>
      <c r="I2076" s="2">
        <f t="shared" si="359"/>
        <v>102.59</v>
      </c>
      <c r="J2076">
        <f t="shared" si="353"/>
        <v>0</v>
      </c>
      <c r="K2076" s="2">
        <f t="shared" si="355"/>
        <v>0</v>
      </c>
      <c r="L2076" s="2">
        <f t="shared" si="360"/>
        <v>0</v>
      </c>
      <c r="M2076" s="2">
        <f t="shared" si="361"/>
        <v>1</v>
      </c>
      <c r="N2076">
        <f t="shared" si="362"/>
        <v>-9.7480138499062979E-3</v>
      </c>
    </row>
    <row r="2077" spans="1:14" x14ac:dyDescent="0.3">
      <c r="A2077" s="1">
        <v>41708</v>
      </c>
      <c r="B2077">
        <v>100.59</v>
      </c>
      <c r="D2077">
        <f t="shared" si="352"/>
        <v>1</v>
      </c>
      <c r="E2077" s="1">
        <f t="shared" si="354"/>
        <v>41701</v>
      </c>
      <c r="F2077" s="1">
        <f t="shared" si="356"/>
        <v>41700</v>
      </c>
      <c r="G2077" s="1">
        <f t="shared" si="357"/>
        <v>41699</v>
      </c>
      <c r="H2077" s="1">
        <f t="shared" si="358"/>
        <v>41698</v>
      </c>
      <c r="I2077" s="2">
        <f t="shared" si="359"/>
        <v>104.92</v>
      </c>
      <c r="J2077">
        <f t="shared" si="353"/>
        <v>101.99</v>
      </c>
      <c r="K2077" s="2">
        <f t="shared" si="355"/>
        <v>101.99</v>
      </c>
      <c r="L2077" s="2">
        <f t="shared" si="360"/>
        <v>102.58</v>
      </c>
      <c r="M2077" s="2">
        <f t="shared" si="361"/>
        <v>1.0057848808706735</v>
      </c>
      <c r="N2077">
        <f t="shared" si="362"/>
        <v>-3.6377093153730429</v>
      </c>
    </row>
    <row r="2078" spans="1:14" x14ac:dyDescent="0.3">
      <c r="A2078" s="1">
        <v>41709</v>
      </c>
      <c r="B2078">
        <v>99.59</v>
      </c>
      <c r="D2078">
        <f t="shared" si="352"/>
        <v>2</v>
      </c>
      <c r="E2078" s="1">
        <f t="shared" si="354"/>
        <v>41702</v>
      </c>
      <c r="F2078" s="1">
        <f t="shared" si="356"/>
        <v>41701</v>
      </c>
      <c r="G2078" s="1">
        <f t="shared" si="357"/>
        <v>41700</v>
      </c>
      <c r="H2078" s="1">
        <f t="shared" si="358"/>
        <v>41699</v>
      </c>
      <c r="I2078" s="2">
        <f t="shared" si="359"/>
        <v>103.33</v>
      </c>
      <c r="J2078">
        <f t="shared" si="353"/>
        <v>0</v>
      </c>
      <c r="K2078" s="2">
        <f t="shared" si="355"/>
        <v>101.99</v>
      </c>
      <c r="L2078" s="2">
        <f t="shared" si="360"/>
        <v>102.58</v>
      </c>
      <c r="M2078" s="2">
        <f t="shared" si="361"/>
        <v>1.0057848808706735</v>
      </c>
      <c r="N2078">
        <f t="shared" si="362"/>
        <v>-3.1097779584019776</v>
      </c>
    </row>
    <row r="2079" spans="1:14" x14ac:dyDescent="0.3">
      <c r="A2079" s="1">
        <v>41710</v>
      </c>
      <c r="B2079">
        <v>97.68</v>
      </c>
      <c r="D2079">
        <f t="shared" si="352"/>
        <v>3</v>
      </c>
      <c r="E2079" s="1">
        <f t="shared" si="354"/>
        <v>41703</v>
      </c>
      <c r="F2079" s="1">
        <f t="shared" si="356"/>
        <v>41702</v>
      </c>
      <c r="G2079" s="1">
        <f t="shared" si="357"/>
        <v>41701</v>
      </c>
      <c r="H2079" s="1">
        <f t="shared" si="358"/>
        <v>41700</v>
      </c>
      <c r="I2079" s="2">
        <f t="shared" si="359"/>
        <v>101.45</v>
      </c>
      <c r="J2079">
        <f t="shared" si="353"/>
        <v>0</v>
      </c>
      <c r="K2079" s="2">
        <f t="shared" si="355"/>
        <v>101.99</v>
      </c>
      <c r="L2079" s="2">
        <f t="shared" si="360"/>
        <v>102.58</v>
      </c>
      <c r="M2079" s="2">
        <f t="shared" si="361"/>
        <v>1.0057848808706735</v>
      </c>
      <c r="N2079">
        <f t="shared" si="362"/>
        <v>-3.2101023770678854</v>
      </c>
    </row>
    <row r="2080" spans="1:14" x14ac:dyDescent="0.3">
      <c r="A2080" s="1">
        <v>41711</v>
      </c>
      <c r="B2080">
        <v>97.94</v>
      </c>
      <c r="D2080">
        <f t="shared" si="352"/>
        <v>4</v>
      </c>
      <c r="E2080" s="1">
        <f t="shared" si="354"/>
        <v>41704</v>
      </c>
      <c r="F2080" s="1">
        <f t="shared" si="356"/>
        <v>41703</v>
      </c>
      <c r="G2080" s="1">
        <f t="shared" si="357"/>
        <v>41702</v>
      </c>
      <c r="H2080" s="1">
        <f t="shared" si="358"/>
        <v>41701</v>
      </c>
      <c r="I2080" s="2">
        <f t="shared" si="359"/>
        <v>101.56</v>
      </c>
      <c r="J2080">
        <f t="shared" si="353"/>
        <v>0</v>
      </c>
      <c r="K2080" s="2">
        <f t="shared" si="355"/>
        <v>101.99</v>
      </c>
      <c r="L2080" s="2">
        <f t="shared" si="360"/>
        <v>102.58</v>
      </c>
      <c r="M2080" s="2">
        <f t="shared" si="361"/>
        <v>1.0057848808706735</v>
      </c>
      <c r="N2080">
        <f t="shared" si="362"/>
        <v>-3.0526497863610875</v>
      </c>
    </row>
    <row r="2081" spans="1:14" x14ac:dyDescent="0.3">
      <c r="A2081" s="1">
        <v>41712</v>
      </c>
      <c r="B2081">
        <v>98.56</v>
      </c>
      <c r="D2081">
        <f t="shared" si="352"/>
        <v>5</v>
      </c>
      <c r="E2081" s="1">
        <f t="shared" si="354"/>
        <v>41705</v>
      </c>
      <c r="F2081" s="1">
        <f t="shared" si="356"/>
        <v>41704</v>
      </c>
      <c r="G2081" s="1">
        <f t="shared" si="357"/>
        <v>41703</v>
      </c>
      <c r="H2081" s="1">
        <f t="shared" si="358"/>
        <v>41702</v>
      </c>
      <c r="I2081" s="2">
        <f t="shared" si="359"/>
        <v>102.58</v>
      </c>
      <c r="J2081">
        <f t="shared" si="353"/>
        <v>0</v>
      </c>
      <c r="K2081" s="2">
        <f t="shared" si="355"/>
        <v>101.99</v>
      </c>
      <c r="L2081" s="2">
        <f t="shared" si="360"/>
        <v>102.58</v>
      </c>
      <c r="M2081" s="2">
        <f t="shared" si="361"/>
        <v>1.0057848808706735</v>
      </c>
      <c r="N2081">
        <f t="shared" si="362"/>
        <v>-3.4209269477217128</v>
      </c>
    </row>
    <row r="2082" spans="1:14" x14ac:dyDescent="0.3">
      <c r="A2082" s="1">
        <v>41715</v>
      </c>
      <c r="B2082">
        <v>97.62</v>
      </c>
      <c r="D2082">
        <f t="shared" si="352"/>
        <v>1</v>
      </c>
      <c r="E2082" s="1">
        <f t="shared" si="354"/>
        <v>41708</v>
      </c>
      <c r="F2082" s="1">
        <f t="shared" si="356"/>
        <v>41707</v>
      </c>
      <c r="G2082" s="1">
        <f t="shared" si="357"/>
        <v>41706</v>
      </c>
      <c r="H2082" s="1">
        <f t="shared" si="358"/>
        <v>41705</v>
      </c>
      <c r="I2082" s="2">
        <f t="shared" si="359"/>
        <v>100.59</v>
      </c>
      <c r="J2082">
        <f t="shared" si="353"/>
        <v>0</v>
      </c>
      <c r="K2082" s="2">
        <f t="shared" si="355"/>
        <v>0</v>
      </c>
      <c r="L2082" s="2">
        <f t="shared" si="360"/>
        <v>0</v>
      </c>
      <c r="M2082" s="2">
        <f t="shared" si="361"/>
        <v>1</v>
      </c>
      <c r="N2082">
        <f t="shared" si="362"/>
        <v>-2.9970458687245372</v>
      </c>
    </row>
    <row r="2083" spans="1:14" x14ac:dyDescent="0.3">
      <c r="A2083" s="1">
        <v>41716</v>
      </c>
      <c r="B2083">
        <v>98.88</v>
      </c>
      <c r="D2083">
        <f t="shared" si="352"/>
        <v>2</v>
      </c>
      <c r="E2083" s="1">
        <f t="shared" si="354"/>
        <v>41709</v>
      </c>
      <c r="F2083" s="1">
        <f t="shared" si="356"/>
        <v>41708</v>
      </c>
      <c r="G2083" s="1">
        <f t="shared" si="357"/>
        <v>41707</v>
      </c>
      <c r="H2083" s="1">
        <f t="shared" si="358"/>
        <v>41706</v>
      </c>
      <c r="I2083" s="2">
        <f t="shared" si="359"/>
        <v>99.59</v>
      </c>
      <c r="J2083">
        <f t="shared" si="353"/>
        <v>0</v>
      </c>
      <c r="K2083" s="2">
        <f t="shared" si="355"/>
        <v>0</v>
      </c>
      <c r="L2083" s="2">
        <f t="shared" si="360"/>
        <v>0</v>
      </c>
      <c r="M2083" s="2">
        <f t="shared" si="361"/>
        <v>1</v>
      </c>
      <c r="N2083">
        <f t="shared" si="362"/>
        <v>-0.71547642341676354</v>
      </c>
    </row>
    <row r="2084" spans="1:14" x14ac:dyDescent="0.3">
      <c r="A2084" s="1">
        <v>41717</v>
      </c>
      <c r="B2084">
        <v>99.17</v>
      </c>
      <c r="D2084">
        <f t="shared" si="352"/>
        <v>3</v>
      </c>
      <c r="E2084" s="1">
        <f t="shared" si="354"/>
        <v>41710</v>
      </c>
      <c r="F2084" s="1">
        <f t="shared" si="356"/>
        <v>41709</v>
      </c>
      <c r="G2084" s="1">
        <f t="shared" si="357"/>
        <v>41708</v>
      </c>
      <c r="H2084" s="1">
        <f t="shared" si="358"/>
        <v>41707</v>
      </c>
      <c r="I2084" s="2">
        <f t="shared" si="359"/>
        <v>97.68</v>
      </c>
      <c r="J2084">
        <f t="shared" si="353"/>
        <v>0</v>
      </c>
      <c r="K2084" s="2">
        <f t="shared" si="355"/>
        <v>0</v>
      </c>
      <c r="L2084" s="2">
        <f t="shared" si="360"/>
        <v>0</v>
      </c>
      <c r="M2084" s="2">
        <f t="shared" si="361"/>
        <v>1</v>
      </c>
      <c r="N2084">
        <f t="shared" si="362"/>
        <v>1.5138719395584346</v>
      </c>
    </row>
    <row r="2085" spans="1:14" x14ac:dyDescent="0.3">
      <c r="A2085" s="1">
        <v>41718</v>
      </c>
      <c r="B2085">
        <v>98.9</v>
      </c>
      <c r="D2085">
        <f t="shared" si="352"/>
        <v>4</v>
      </c>
      <c r="E2085" s="1">
        <f t="shared" si="354"/>
        <v>41711</v>
      </c>
      <c r="F2085" s="1">
        <f t="shared" si="356"/>
        <v>41710</v>
      </c>
      <c r="G2085" s="1">
        <f t="shared" si="357"/>
        <v>41709</v>
      </c>
      <c r="H2085" s="1">
        <f t="shared" si="358"/>
        <v>41708</v>
      </c>
      <c r="I2085" s="2">
        <f t="shared" si="359"/>
        <v>97.94</v>
      </c>
      <c r="J2085">
        <f t="shared" si="353"/>
        <v>0</v>
      </c>
      <c r="K2085" s="2">
        <f t="shared" si="355"/>
        <v>0</v>
      </c>
      <c r="L2085" s="2">
        <f t="shared" si="360"/>
        <v>0</v>
      </c>
      <c r="M2085" s="2">
        <f t="shared" si="361"/>
        <v>1</v>
      </c>
      <c r="N2085">
        <f t="shared" si="362"/>
        <v>0.97541923544951681</v>
      </c>
    </row>
    <row r="2086" spans="1:14" x14ac:dyDescent="0.3">
      <c r="A2086" s="1">
        <v>41719</v>
      </c>
      <c r="B2086">
        <v>99.46</v>
      </c>
      <c r="D2086">
        <f t="shared" si="352"/>
        <v>5</v>
      </c>
      <c r="E2086" s="1">
        <f t="shared" si="354"/>
        <v>41712</v>
      </c>
      <c r="F2086" s="1">
        <f t="shared" si="356"/>
        <v>41711</v>
      </c>
      <c r="G2086" s="1">
        <f t="shared" si="357"/>
        <v>41710</v>
      </c>
      <c r="H2086" s="1">
        <f t="shared" si="358"/>
        <v>41709</v>
      </c>
      <c r="I2086" s="2">
        <f t="shared" si="359"/>
        <v>98.56</v>
      </c>
      <c r="J2086">
        <f t="shared" si="353"/>
        <v>0</v>
      </c>
      <c r="K2086" s="2">
        <f t="shared" si="355"/>
        <v>0</v>
      </c>
      <c r="L2086" s="2">
        <f t="shared" si="360"/>
        <v>0</v>
      </c>
      <c r="M2086" s="2">
        <f t="shared" si="361"/>
        <v>1</v>
      </c>
      <c r="N2086">
        <f t="shared" si="362"/>
        <v>0.9090053501382781</v>
      </c>
    </row>
    <row r="2087" spans="1:14" x14ac:dyDescent="0.3">
      <c r="A2087" s="1">
        <v>41722</v>
      </c>
      <c r="B2087">
        <v>99.6</v>
      </c>
      <c r="D2087">
        <f t="shared" si="352"/>
        <v>1</v>
      </c>
      <c r="E2087" s="1">
        <f t="shared" si="354"/>
        <v>41715</v>
      </c>
      <c r="F2087" s="1">
        <f t="shared" si="356"/>
        <v>41714</v>
      </c>
      <c r="G2087" s="1">
        <f t="shared" si="357"/>
        <v>41713</v>
      </c>
      <c r="H2087" s="1">
        <f t="shared" si="358"/>
        <v>41712</v>
      </c>
      <c r="I2087" s="2">
        <f t="shared" si="359"/>
        <v>97.62</v>
      </c>
      <c r="J2087">
        <f t="shared" si="353"/>
        <v>0</v>
      </c>
      <c r="K2087" s="2">
        <f t="shared" si="355"/>
        <v>0</v>
      </c>
      <c r="L2087" s="2">
        <f t="shared" si="360"/>
        <v>0</v>
      </c>
      <c r="M2087" s="2">
        <f t="shared" si="361"/>
        <v>1</v>
      </c>
      <c r="N2087">
        <f t="shared" si="362"/>
        <v>2.0079774131551007</v>
      </c>
    </row>
    <row r="2088" spans="1:14" x14ac:dyDescent="0.3">
      <c r="A2088" s="1">
        <v>41723</v>
      </c>
      <c r="B2088">
        <v>99.19</v>
      </c>
      <c r="D2088">
        <f t="shared" si="352"/>
        <v>2</v>
      </c>
      <c r="E2088" s="1">
        <f t="shared" si="354"/>
        <v>41716</v>
      </c>
      <c r="F2088" s="1">
        <f t="shared" si="356"/>
        <v>41715</v>
      </c>
      <c r="G2088" s="1">
        <f t="shared" si="357"/>
        <v>41714</v>
      </c>
      <c r="H2088" s="1">
        <f t="shared" si="358"/>
        <v>41713</v>
      </c>
      <c r="I2088" s="2">
        <f t="shared" si="359"/>
        <v>98.88</v>
      </c>
      <c r="J2088">
        <f t="shared" si="353"/>
        <v>0</v>
      </c>
      <c r="K2088" s="2">
        <f t="shared" si="355"/>
        <v>0</v>
      </c>
      <c r="L2088" s="2">
        <f t="shared" si="360"/>
        <v>0</v>
      </c>
      <c r="M2088" s="2">
        <f t="shared" si="361"/>
        <v>1</v>
      </c>
      <c r="N2088">
        <f t="shared" si="362"/>
        <v>0.31302090485216982</v>
      </c>
    </row>
    <row r="2089" spans="1:14" x14ac:dyDescent="0.3">
      <c r="A2089" s="1">
        <v>41724</v>
      </c>
      <c r="B2089">
        <v>100.26</v>
      </c>
      <c r="D2089">
        <f t="shared" si="352"/>
        <v>3</v>
      </c>
      <c r="E2089" s="1">
        <f t="shared" si="354"/>
        <v>41717</v>
      </c>
      <c r="F2089" s="1">
        <f t="shared" si="356"/>
        <v>41716</v>
      </c>
      <c r="G2089" s="1">
        <f t="shared" si="357"/>
        <v>41715</v>
      </c>
      <c r="H2089" s="1">
        <f t="shared" si="358"/>
        <v>41714</v>
      </c>
      <c r="I2089" s="2">
        <f t="shared" si="359"/>
        <v>99.17</v>
      </c>
      <c r="J2089">
        <f t="shared" si="353"/>
        <v>0</v>
      </c>
      <c r="K2089" s="2">
        <f t="shared" si="355"/>
        <v>0</v>
      </c>
      <c r="L2089" s="2">
        <f t="shared" si="360"/>
        <v>0</v>
      </c>
      <c r="M2089" s="2">
        <f t="shared" si="361"/>
        <v>1</v>
      </c>
      <c r="N2089">
        <f t="shared" si="362"/>
        <v>1.0931262637323751</v>
      </c>
    </row>
    <row r="2090" spans="1:14" x14ac:dyDescent="0.3">
      <c r="A2090" s="1">
        <v>41725</v>
      </c>
      <c r="B2090">
        <v>101.28</v>
      </c>
      <c r="D2090">
        <f t="shared" si="352"/>
        <v>4</v>
      </c>
      <c r="E2090" s="1">
        <f t="shared" si="354"/>
        <v>41718</v>
      </c>
      <c r="F2090" s="1">
        <f t="shared" si="356"/>
        <v>41717</v>
      </c>
      <c r="G2090" s="1">
        <f t="shared" si="357"/>
        <v>41716</v>
      </c>
      <c r="H2090" s="1">
        <f t="shared" si="358"/>
        <v>41715</v>
      </c>
      <c r="I2090" s="2">
        <f t="shared" si="359"/>
        <v>98.9</v>
      </c>
      <c r="J2090">
        <f t="shared" si="353"/>
        <v>0</v>
      </c>
      <c r="K2090" s="2">
        <f t="shared" si="355"/>
        <v>0</v>
      </c>
      <c r="L2090" s="2">
        <f t="shared" si="360"/>
        <v>0</v>
      </c>
      <c r="M2090" s="2">
        <f t="shared" si="361"/>
        <v>1</v>
      </c>
      <c r="N2090">
        <f t="shared" si="362"/>
        <v>2.3779719767199552</v>
      </c>
    </row>
    <row r="2091" spans="1:14" x14ac:dyDescent="0.3">
      <c r="A2091" s="1">
        <v>41726</v>
      </c>
      <c r="B2091">
        <v>101.67</v>
      </c>
      <c r="D2091">
        <f t="shared" si="352"/>
        <v>5</v>
      </c>
      <c r="E2091" s="1">
        <f t="shared" si="354"/>
        <v>41719</v>
      </c>
      <c r="F2091" s="1">
        <f t="shared" si="356"/>
        <v>41718</v>
      </c>
      <c r="G2091" s="1">
        <f t="shared" si="357"/>
        <v>41717</v>
      </c>
      <c r="H2091" s="1">
        <f t="shared" si="358"/>
        <v>41716</v>
      </c>
      <c r="I2091" s="2">
        <f t="shared" si="359"/>
        <v>99.46</v>
      </c>
      <c r="J2091">
        <f t="shared" si="353"/>
        <v>0</v>
      </c>
      <c r="K2091" s="2">
        <f t="shared" si="355"/>
        <v>0</v>
      </c>
      <c r="L2091" s="2">
        <f t="shared" si="360"/>
        <v>0</v>
      </c>
      <c r="M2091" s="2">
        <f t="shared" si="361"/>
        <v>1</v>
      </c>
      <c r="N2091">
        <f t="shared" si="362"/>
        <v>2.1976721000477353</v>
      </c>
    </row>
    <row r="2092" spans="1:14" x14ac:dyDescent="0.3">
      <c r="A2092" s="1">
        <v>41729</v>
      </c>
      <c r="B2092">
        <v>101.58</v>
      </c>
      <c r="D2092">
        <f t="shared" si="352"/>
        <v>1</v>
      </c>
      <c r="E2092" s="1">
        <f t="shared" si="354"/>
        <v>41722</v>
      </c>
      <c r="F2092" s="1">
        <f t="shared" si="356"/>
        <v>41721</v>
      </c>
      <c r="G2092" s="1">
        <f t="shared" si="357"/>
        <v>41720</v>
      </c>
      <c r="H2092" s="1">
        <f t="shared" si="358"/>
        <v>41719</v>
      </c>
      <c r="I2092" s="2">
        <f t="shared" si="359"/>
        <v>99.6</v>
      </c>
      <c r="J2092">
        <f t="shared" si="353"/>
        <v>0</v>
      </c>
      <c r="K2092" s="2">
        <f t="shared" si="355"/>
        <v>0</v>
      </c>
      <c r="L2092" s="2">
        <f t="shared" si="360"/>
        <v>0</v>
      </c>
      <c r="M2092" s="2">
        <f t="shared" si="361"/>
        <v>1</v>
      </c>
      <c r="N2092">
        <f t="shared" si="362"/>
        <v>1.968450078254651</v>
      </c>
    </row>
    <row r="2093" spans="1:14" x14ac:dyDescent="0.3">
      <c r="A2093" s="1">
        <v>41730</v>
      </c>
      <c r="B2093">
        <v>99.74</v>
      </c>
      <c r="D2093">
        <f t="shared" si="352"/>
        <v>2</v>
      </c>
      <c r="E2093" s="1">
        <f t="shared" si="354"/>
        <v>41723</v>
      </c>
      <c r="F2093" s="1">
        <f t="shared" si="356"/>
        <v>41722</v>
      </c>
      <c r="G2093" s="1">
        <f t="shared" si="357"/>
        <v>41721</v>
      </c>
      <c r="H2093" s="1">
        <f t="shared" si="358"/>
        <v>41720</v>
      </c>
      <c r="I2093" s="2">
        <f t="shared" si="359"/>
        <v>99.19</v>
      </c>
      <c r="J2093">
        <f t="shared" si="353"/>
        <v>0</v>
      </c>
      <c r="K2093" s="2">
        <f t="shared" si="355"/>
        <v>0</v>
      </c>
      <c r="L2093" s="2">
        <f t="shared" si="360"/>
        <v>0</v>
      </c>
      <c r="M2093" s="2">
        <f t="shared" si="361"/>
        <v>1</v>
      </c>
      <c r="N2093">
        <f t="shared" si="362"/>
        <v>0.55295973600740267</v>
      </c>
    </row>
    <row r="2094" spans="1:14" x14ac:dyDescent="0.3">
      <c r="A2094" s="1">
        <v>41731</v>
      </c>
      <c r="B2094">
        <v>99.62</v>
      </c>
      <c r="D2094">
        <f t="shared" si="352"/>
        <v>3</v>
      </c>
      <c r="E2094" s="1">
        <f t="shared" si="354"/>
        <v>41724</v>
      </c>
      <c r="F2094" s="1">
        <f t="shared" si="356"/>
        <v>41723</v>
      </c>
      <c r="G2094" s="1">
        <f t="shared" si="357"/>
        <v>41722</v>
      </c>
      <c r="H2094" s="1">
        <f t="shared" si="358"/>
        <v>41721</v>
      </c>
      <c r="I2094" s="2">
        <f t="shared" si="359"/>
        <v>100.26</v>
      </c>
      <c r="J2094">
        <f t="shared" si="353"/>
        <v>0</v>
      </c>
      <c r="K2094" s="2">
        <f t="shared" si="355"/>
        <v>0</v>
      </c>
      <c r="L2094" s="2">
        <f t="shared" si="360"/>
        <v>0</v>
      </c>
      <c r="M2094" s="2">
        <f t="shared" si="361"/>
        <v>1</v>
      </c>
      <c r="N2094">
        <f t="shared" si="362"/>
        <v>-0.64038641902200133</v>
      </c>
    </row>
    <row r="2095" spans="1:14" x14ac:dyDescent="0.3">
      <c r="A2095" s="1">
        <v>41732</v>
      </c>
      <c r="B2095">
        <v>100.29</v>
      </c>
      <c r="D2095">
        <f t="shared" si="352"/>
        <v>4</v>
      </c>
      <c r="E2095" s="1">
        <f t="shared" si="354"/>
        <v>41725</v>
      </c>
      <c r="F2095" s="1">
        <f t="shared" si="356"/>
        <v>41724</v>
      </c>
      <c r="G2095" s="1">
        <f t="shared" si="357"/>
        <v>41723</v>
      </c>
      <c r="H2095" s="1">
        <f t="shared" si="358"/>
        <v>41722</v>
      </c>
      <c r="I2095" s="2">
        <f t="shared" si="359"/>
        <v>101.28</v>
      </c>
      <c r="J2095">
        <f t="shared" si="353"/>
        <v>0</v>
      </c>
      <c r="K2095" s="2">
        <f t="shared" si="355"/>
        <v>0</v>
      </c>
      <c r="L2095" s="2">
        <f t="shared" si="360"/>
        <v>0</v>
      </c>
      <c r="M2095" s="2">
        <f t="shared" si="361"/>
        <v>1</v>
      </c>
      <c r="N2095">
        <f t="shared" si="362"/>
        <v>-0.98229692957491199</v>
      </c>
    </row>
    <row r="2096" spans="1:14" x14ac:dyDescent="0.3">
      <c r="A2096" s="1">
        <v>41733</v>
      </c>
      <c r="B2096">
        <v>101.14</v>
      </c>
      <c r="D2096">
        <f t="shared" si="352"/>
        <v>5</v>
      </c>
      <c r="E2096" s="1">
        <f t="shared" si="354"/>
        <v>41726</v>
      </c>
      <c r="F2096" s="1">
        <f t="shared" si="356"/>
        <v>41725</v>
      </c>
      <c r="G2096" s="1">
        <f t="shared" si="357"/>
        <v>41724</v>
      </c>
      <c r="H2096" s="1">
        <f t="shared" si="358"/>
        <v>41723</v>
      </c>
      <c r="I2096" s="2">
        <f t="shared" si="359"/>
        <v>101.67</v>
      </c>
      <c r="J2096">
        <f t="shared" si="353"/>
        <v>0</v>
      </c>
      <c r="K2096" s="2">
        <f t="shared" si="355"/>
        <v>0</v>
      </c>
      <c r="L2096" s="2">
        <f t="shared" si="360"/>
        <v>0</v>
      </c>
      <c r="M2096" s="2">
        <f t="shared" si="361"/>
        <v>1</v>
      </c>
      <c r="N2096">
        <f t="shared" si="362"/>
        <v>-0.52265786352326715</v>
      </c>
    </row>
    <row r="2097" spans="1:14" x14ac:dyDescent="0.3">
      <c r="A2097" s="1">
        <v>41736</v>
      </c>
      <c r="B2097">
        <v>100.44</v>
      </c>
      <c r="D2097">
        <f t="shared" si="352"/>
        <v>1</v>
      </c>
      <c r="E2097" s="1">
        <f t="shared" si="354"/>
        <v>41729</v>
      </c>
      <c r="F2097" s="1">
        <f t="shared" si="356"/>
        <v>41728</v>
      </c>
      <c r="G2097" s="1">
        <f t="shared" si="357"/>
        <v>41727</v>
      </c>
      <c r="H2097" s="1">
        <f t="shared" si="358"/>
        <v>41726</v>
      </c>
      <c r="I2097" s="2">
        <f t="shared" si="359"/>
        <v>101.58</v>
      </c>
      <c r="J2097">
        <f t="shared" si="353"/>
        <v>0</v>
      </c>
      <c r="K2097" s="2">
        <f t="shared" si="355"/>
        <v>0</v>
      </c>
      <c r="L2097" s="2">
        <f t="shared" si="360"/>
        <v>0</v>
      </c>
      <c r="M2097" s="2">
        <f t="shared" si="361"/>
        <v>1</v>
      </c>
      <c r="N2097">
        <f t="shared" si="362"/>
        <v>-1.1286131083714717</v>
      </c>
    </row>
    <row r="2098" spans="1:14" x14ac:dyDescent="0.3">
      <c r="A2098" s="1">
        <v>41737</v>
      </c>
      <c r="B2098">
        <v>102.56</v>
      </c>
      <c r="D2098">
        <f t="shared" si="352"/>
        <v>2</v>
      </c>
      <c r="E2098" s="1">
        <f t="shared" si="354"/>
        <v>41730</v>
      </c>
      <c r="F2098" s="1">
        <f t="shared" si="356"/>
        <v>41729</v>
      </c>
      <c r="G2098" s="1">
        <f t="shared" si="357"/>
        <v>41728</v>
      </c>
      <c r="H2098" s="1">
        <f t="shared" si="358"/>
        <v>41727</v>
      </c>
      <c r="I2098" s="2">
        <f t="shared" si="359"/>
        <v>99.74</v>
      </c>
      <c r="J2098">
        <f t="shared" si="353"/>
        <v>0</v>
      </c>
      <c r="K2098" s="2">
        <f t="shared" si="355"/>
        <v>0</v>
      </c>
      <c r="L2098" s="2">
        <f t="shared" si="360"/>
        <v>0</v>
      </c>
      <c r="M2098" s="2">
        <f t="shared" si="361"/>
        <v>1</v>
      </c>
      <c r="N2098">
        <f t="shared" si="362"/>
        <v>2.7881193054383577</v>
      </c>
    </row>
    <row r="2099" spans="1:14" x14ac:dyDescent="0.3">
      <c r="A2099" s="1">
        <v>41738</v>
      </c>
      <c r="B2099">
        <v>103.6</v>
      </c>
      <c r="C2099">
        <v>102.65</v>
      </c>
      <c r="D2099">
        <f t="shared" si="352"/>
        <v>3</v>
      </c>
      <c r="E2099" s="1">
        <f t="shared" si="354"/>
        <v>41731</v>
      </c>
      <c r="F2099" s="1">
        <f t="shared" si="356"/>
        <v>41730</v>
      </c>
      <c r="G2099" s="1">
        <f t="shared" si="357"/>
        <v>41729</v>
      </c>
      <c r="H2099" s="1">
        <f t="shared" si="358"/>
        <v>41728</v>
      </c>
      <c r="I2099" s="2">
        <f t="shared" si="359"/>
        <v>99.62</v>
      </c>
      <c r="J2099">
        <f t="shared" si="353"/>
        <v>0</v>
      </c>
      <c r="K2099" s="2">
        <f t="shared" si="355"/>
        <v>0</v>
      </c>
      <c r="L2099" s="2">
        <f t="shared" si="360"/>
        <v>0</v>
      </c>
      <c r="M2099" s="2">
        <f t="shared" si="361"/>
        <v>1</v>
      </c>
      <c r="N2099">
        <f t="shared" si="362"/>
        <v>3.9174382180245151</v>
      </c>
    </row>
    <row r="2100" spans="1:14" x14ac:dyDescent="0.3">
      <c r="A2100" s="1">
        <v>41739</v>
      </c>
      <c r="B2100">
        <v>102.38</v>
      </c>
      <c r="D2100">
        <f t="shared" si="352"/>
        <v>4</v>
      </c>
      <c r="E2100" s="1">
        <f t="shared" si="354"/>
        <v>41732</v>
      </c>
      <c r="F2100" s="1">
        <f t="shared" si="356"/>
        <v>41731</v>
      </c>
      <c r="G2100" s="1">
        <f t="shared" si="357"/>
        <v>41730</v>
      </c>
      <c r="H2100" s="1">
        <f t="shared" si="358"/>
        <v>41729</v>
      </c>
      <c r="I2100" s="2">
        <f t="shared" si="359"/>
        <v>100.29</v>
      </c>
      <c r="J2100">
        <f t="shared" si="353"/>
        <v>102.65</v>
      </c>
      <c r="K2100" s="2">
        <f t="shared" si="355"/>
        <v>102.65</v>
      </c>
      <c r="L2100" s="2">
        <f t="shared" si="360"/>
        <v>103.6</v>
      </c>
      <c r="M2100" s="2">
        <f t="shared" si="361"/>
        <v>1.0092547491475887</v>
      </c>
      <c r="N2100">
        <f t="shared" si="362"/>
        <v>2.9837578289760156</v>
      </c>
    </row>
    <row r="2101" spans="1:14" x14ac:dyDescent="0.3">
      <c r="A2101" s="1">
        <v>41740</v>
      </c>
      <c r="B2101">
        <v>102.62</v>
      </c>
      <c r="D2101">
        <f t="shared" si="352"/>
        <v>5</v>
      </c>
      <c r="E2101" s="1">
        <f t="shared" si="354"/>
        <v>41733</v>
      </c>
      <c r="F2101" s="1">
        <f t="shared" si="356"/>
        <v>41732</v>
      </c>
      <c r="G2101" s="1">
        <f t="shared" si="357"/>
        <v>41731</v>
      </c>
      <c r="H2101" s="1">
        <f t="shared" si="358"/>
        <v>41730</v>
      </c>
      <c r="I2101" s="2">
        <f t="shared" si="359"/>
        <v>101.14</v>
      </c>
      <c r="J2101">
        <f t="shared" si="353"/>
        <v>0</v>
      </c>
      <c r="K2101" s="2">
        <f t="shared" si="355"/>
        <v>102.65</v>
      </c>
      <c r="L2101" s="2">
        <f t="shared" si="360"/>
        <v>103.6</v>
      </c>
      <c r="M2101" s="2">
        <f t="shared" si="361"/>
        <v>1.0092547491475887</v>
      </c>
      <c r="N2101">
        <f t="shared" si="362"/>
        <v>2.3739336222421867</v>
      </c>
    </row>
    <row r="2102" spans="1:14" x14ac:dyDescent="0.3">
      <c r="A2102" s="1">
        <v>41743</v>
      </c>
      <c r="B2102">
        <v>103.21</v>
      </c>
      <c r="D2102">
        <f t="shared" si="352"/>
        <v>1</v>
      </c>
      <c r="E2102" s="1">
        <f t="shared" si="354"/>
        <v>41736</v>
      </c>
      <c r="F2102" s="1">
        <f t="shared" si="356"/>
        <v>41735</v>
      </c>
      <c r="G2102" s="1">
        <f t="shared" si="357"/>
        <v>41734</v>
      </c>
      <c r="H2102" s="1">
        <f t="shared" si="358"/>
        <v>41733</v>
      </c>
      <c r="I2102" s="2">
        <f t="shared" si="359"/>
        <v>100.44</v>
      </c>
      <c r="J2102">
        <f t="shared" si="353"/>
        <v>0</v>
      </c>
      <c r="K2102" s="2">
        <f t="shared" si="355"/>
        <v>102.65</v>
      </c>
      <c r="L2102" s="2">
        <f t="shared" si="360"/>
        <v>103.6</v>
      </c>
      <c r="M2102" s="2">
        <f t="shared" si="361"/>
        <v>1.0092547491475887</v>
      </c>
      <c r="N2102">
        <f t="shared" si="362"/>
        <v>3.6417399648897613</v>
      </c>
    </row>
    <row r="2103" spans="1:14" x14ac:dyDescent="0.3">
      <c r="A2103" s="1">
        <v>41744</v>
      </c>
      <c r="B2103">
        <v>103</v>
      </c>
      <c r="D2103">
        <f t="shared" si="352"/>
        <v>2</v>
      </c>
      <c r="E2103" s="1">
        <f t="shared" si="354"/>
        <v>41737</v>
      </c>
      <c r="F2103" s="1">
        <f t="shared" si="356"/>
        <v>41736</v>
      </c>
      <c r="G2103" s="1">
        <f t="shared" si="357"/>
        <v>41735</v>
      </c>
      <c r="H2103" s="1">
        <f t="shared" si="358"/>
        <v>41734</v>
      </c>
      <c r="I2103" s="2">
        <f t="shared" si="359"/>
        <v>102.56</v>
      </c>
      <c r="J2103">
        <f t="shared" si="353"/>
        <v>0</v>
      </c>
      <c r="K2103" s="2">
        <f t="shared" si="355"/>
        <v>102.65</v>
      </c>
      <c r="L2103" s="2">
        <f t="shared" si="360"/>
        <v>103.6</v>
      </c>
      <c r="M2103" s="2">
        <f t="shared" si="361"/>
        <v>1.0092547491475887</v>
      </c>
      <c r="N2103">
        <f t="shared" si="362"/>
        <v>1.3493181417715796</v>
      </c>
    </row>
    <row r="2104" spans="1:14" x14ac:dyDescent="0.3">
      <c r="A2104" s="1">
        <v>41745</v>
      </c>
      <c r="B2104">
        <v>103.03</v>
      </c>
      <c r="D2104">
        <f t="shared" si="352"/>
        <v>3</v>
      </c>
      <c r="E2104" s="1">
        <f t="shared" si="354"/>
        <v>41738</v>
      </c>
      <c r="F2104" s="1">
        <f t="shared" si="356"/>
        <v>41737</v>
      </c>
      <c r="G2104" s="1">
        <f t="shared" si="357"/>
        <v>41736</v>
      </c>
      <c r="H2104" s="1">
        <f t="shared" si="358"/>
        <v>41735</v>
      </c>
      <c r="I2104" s="2">
        <f t="shared" si="359"/>
        <v>103.6</v>
      </c>
      <c r="J2104">
        <f t="shared" si="353"/>
        <v>0</v>
      </c>
      <c r="K2104" s="2">
        <f t="shared" si="355"/>
        <v>102.65</v>
      </c>
      <c r="L2104" s="2">
        <f t="shared" si="360"/>
        <v>103.6</v>
      </c>
      <c r="M2104" s="2">
        <f t="shared" si="361"/>
        <v>1.0092547491475887</v>
      </c>
      <c r="N2104">
        <f t="shared" si="362"/>
        <v>0.36950644920339765</v>
      </c>
    </row>
    <row r="2105" spans="1:14" x14ac:dyDescent="0.3">
      <c r="A2105" s="1">
        <v>41746</v>
      </c>
      <c r="B2105">
        <v>103.37</v>
      </c>
      <c r="D2105">
        <f t="shared" si="352"/>
        <v>4</v>
      </c>
      <c r="E2105" s="1">
        <f t="shared" si="354"/>
        <v>41739</v>
      </c>
      <c r="F2105" s="1">
        <f t="shared" si="356"/>
        <v>41738</v>
      </c>
      <c r="G2105" s="1">
        <f t="shared" si="357"/>
        <v>41737</v>
      </c>
      <c r="H2105" s="1">
        <f t="shared" si="358"/>
        <v>41736</v>
      </c>
      <c r="I2105" s="2">
        <f t="shared" si="359"/>
        <v>102.38</v>
      </c>
      <c r="J2105">
        <f t="shared" si="353"/>
        <v>0</v>
      </c>
      <c r="K2105" s="2">
        <f t="shared" si="355"/>
        <v>0</v>
      </c>
      <c r="L2105" s="2">
        <f t="shared" si="360"/>
        <v>0</v>
      </c>
      <c r="M2105" s="2">
        <f t="shared" si="361"/>
        <v>1</v>
      </c>
      <c r="N2105">
        <f t="shared" si="362"/>
        <v>0.96234035509563054</v>
      </c>
    </row>
    <row r="2106" spans="1:14" x14ac:dyDescent="0.3">
      <c r="A2106" s="1">
        <v>41750</v>
      </c>
      <c r="B2106">
        <v>103.65</v>
      </c>
      <c r="D2106">
        <f t="shared" si="352"/>
        <v>1</v>
      </c>
      <c r="E2106" s="1">
        <f t="shared" si="354"/>
        <v>41743</v>
      </c>
      <c r="F2106" s="1">
        <f t="shared" si="356"/>
        <v>41742</v>
      </c>
      <c r="G2106" s="1">
        <f t="shared" si="357"/>
        <v>41741</v>
      </c>
      <c r="H2106" s="1">
        <f t="shared" si="358"/>
        <v>41740</v>
      </c>
      <c r="I2106" s="2">
        <f t="shared" si="359"/>
        <v>103.21</v>
      </c>
      <c r="J2106">
        <f t="shared" si="353"/>
        <v>0</v>
      </c>
      <c r="K2106" s="2">
        <f t="shared" si="355"/>
        <v>0</v>
      </c>
      <c r="L2106" s="2">
        <f t="shared" si="360"/>
        <v>0</v>
      </c>
      <c r="M2106" s="2">
        <f t="shared" si="361"/>
        <v>1</v>
      </c>
      <c r="N2106">
        <f t="shared" si="362"/>
        <v>0.42540913039467826</v>
      </c>
    </row>
    <row r="2107" spans="1:14" x14ac:dyDescent="0.3">
      <c r="A2107" s="1">
        <v>41751</v>
      </c>
      <c r="B2107">
        <v>101.75</v>
      </c>
      <c r="D2107">
        <f t="shared" si="352"/>
        <v>2</v>
      </c>
      <c r="E2107" s="1">
        <f t="shared" si="354"/>
        <v>41744</v>
      </c>
      <c r="F2107" s="1">
        <f t="shared" si="356"/>
        <v>41743</v>
      </c>
      <c r="G2107" s="1">
        <f t="shared" si="357"/>
        <v>41742</v>
      </c>
      <c r="H2107" s="1">
        <f t="shared" si="358"/>
        <v>41741</v>
      </c>
      <c r="I2107" s="2">
        <f t="shared" si="359"/>
        <v>103</v>
      </c>
      <c r="J2107">
        <f t="shared" si="353"/>
        <v>0</v>
      </c>
      <c r="K2107" s="2">
        <f t="shared" si="355"/>
        <v>0</v>
      </c>
      <c r="L2107" s="2">
        <f t="shared" si="360"/>
        <v>0</v>
      </c>
      <c r="M2107" s="2">
        <f t="shared" si="361"/>
        <v>1</v>
      </c>
      <c r="N2107">
        <f t="shared" si="362"/>
        <v>-1.2210163906931395</v>
      </c>
    </row>
    <row r="2108" spans="1:14" x14ac:dyDescent="0.3">
      <c r="A2108" s="1">
        <v>41752</v>
      </c>
      <c r="B2108">
        <v>101.44</v>
      </c>
      <c r="D2108">
        <f t="shared" si="352"/>
        <v>3</v>
      </c>
      <c r="E2108" s="1">
        <f t="shared" si="354"/>
        <v>41745</v>
      </c>
      <c r="F2108" s="1">
        <f t="shared" si="356"/>
        <v>41744</v>
      </c>
      <c r="G2108" s="1">
        <f t="shared" si="357"/>
        <v>41743</v>
      </c>
      <c r="H2108" s="1">
        <f t="shared" si="358"/>
        <v>41742</v>
      </c>
      <c r="I2108" s="2">
        <f t="shared" si="359"/>
        <v>103.03</v>
      </c>
      <c r="J2108">
        <f t="shared" si="353"/>
        <v>0</v>
      </c>
      <c r="K2108" s="2">
        <f t="shared" si="355"/>
        <v>0</v>
      </c>
      <c r="L2108" s="2">
        <f t="shared" si="360"/>
        <v>0</v>
      </c>
      <c r="M2108" s="2">
        <f t="shared" si="361"/>
        <v>1</v>
      </c>
      <c r="N2108">
        <f t="shared" si="362"/>
        <v>-1.5552717268060956</v>
      </c>
    </row>
    <row r="2109" spans="1:14" x14ac:dyDescent="0.3">
      <c r="A2109" s="1">
        <v>41753</v>
      </c>
      <c r="B2109">
        <v>101.94</v>
      </c>
      <c r="D2109">
        <f t="shared" si="352"/>
        <v>4</v>
      </c>
      <c r="E2109" s="1">
        <f t="shared" si="354"/>
        <v>41746</v>
      </c>
      <c r="F2109" s="1">
        <f t="shared" si="356"/>
        <v>41745</v>
      </c>
      <c r="G2109" s="1">
        <f t="shared" si="357"/>
        <v>41744</v>
      </c>
      <c r="H2109" s="1">
        <f t="shared" si="358"/>
        <v>41743</v>
      </c>
      <c r="I2109" s="2">
        <f t="shared" si="359"/>
        <v>103.37</v>
      </c>
      <c r="J2109">
        <f t="shared" si="353"/>
        <v>0</v>
      </c>
      <c r="K2109" s="2">
        <f t="shared" si="355"/>
        <v>0</v>
      </c>
      <c r="L2109" s="2">
        <f t="shared" si="360"/>
        <v>0</v>
      </c>
      <c r="M2109" s="2">
        <f t="shared" si="361"/>
        <v>1</v>
      </c>
      <c r="N2109">
        <f t="shared" si="362"/>
        <v>-1.3930379668497814</v>
      </c>
    </row>
    <row r="2110" spans="1:14" x14ac:dyDescent="0.3">
      <c r="A2110" s="1">
        <v>41754</v>
      </c>
      <c r="B2110">
        <v>100.6</v>
      </c>
      <c r="D2110">
        <f t="shared" si="352"/>
        <v>5</v>
      </c>
      <c r="E2110" s="1">
        <f t="shared" si="354"/>
        <v>41747</v>
      </c>
      <c r="F2110" s="1">
        <f t="shared" si="356"/>
        <v>41746</v>
      </c>
      <c r="G2110" s="1">
        <f t="shared" si="357"/>
        <v>41745</v>
      </c>
      <c r="H2110" s="1">
        <f t="shared" si="358"/>
        <v>41744</v>
      </c>
      <c r="I2110" s="2">
        <f t="shared" si="359"/>
        <v>103.37</v>
      </c>
      <c r="J2110">
        <f t="shared" si="353"/>
        <v>0</v>
      </c>
      <c r="K2110" s="2">
        <f t="shared" si="355"/>
        <v>0</v>
      </c>
      <c r="L2110" s="2">
        <f t="shared" si="360"/>
        <v>0</v>
      </c>
      <c r="M2110" s="2">
        <f t="shared" si="361"/>
        <v>1</v>
      </c>
      <c r="N2110">
        <f t="shared" si="362"/>
        <v>-2.7162526914754666</v>
      </c>
    </row>
    <row r="2111" spans="1:14" x14ac:dyDescent="0.3">
      <c r="A2111" s="1">
        <v>41757</v>
      </c>
      <c r="B2111">
        <v>100.84</v>
      </c>
      <c r="D2111">
        <f t="shared" si="352"/>
        <v>1</v>
      </c>
      <c r="E2111" s="1">
        <f t="shared" si="354"/>
        <v>41750</v>
      </c>
      <c r="F2111" s="1">
        <f t="shared" si="356"/>
        <v>41749</v>
      </c>
      <c r="G2111" s="1">
        <f t="shared" si="357"/>
        <v>41748</v>
      </c>
      <c r="H2111" s="1">
        <f t="shared" si="358"/>
        <v>41747</v>
      </c>
      <c r="I2111" s="2">
        <f t="shared" si="359"/>
        <v>103.65</v>
      </c>
      <c r="J2111">
        <f t="shared" si="353"/>
        <v>0</v>
      </c>
      <c r="K2111" s="2">
        <f t="shared" si="355"/>
        <v>0</v>
      </c>
      <c r="L2111" s="2">
        <f t="shared" si="360"/>
        <v>0</v>
      </c>
      <c r="M2111" s="2">
        <f t="shared" si="361"/>
        <v>1</v>
      </c>
      <c r="N2111">
        <f t="shared" si="362"/>
        <v>-2.7484736562069587</v>
      </c>
    </row>
    <row r="2112" spans="1:14" x14ac:dyDescent="0.3">
      <c r="A2112" s="1">
        <v>41758</v>
      </c>
      <c r="B2112">
        <v>101.28</v>
      </c>
      <c r="D2112">
        <f t="shared" si="352"/>
        <v>2</v>
      </c>
      <c r="E2112" s="1">
        <f t="shared" si="354"/>
        <v>41751</v>
      </c>
      <c r="F2112" s="1">
        <f t="shared" si="356"/>
        <v>41750</v>
      </c>
      <c r="G2112" s="1">
        <f t="shared" si="357"/>
        <v>41749</v>
      </c>
      <c r="H2112" s="1">
        <f t="shared" si="358"/>
        <v>41748</v>
      </c>
      <c r="I2112" s="2">
        <f t="shared" si="359"/>
        <v>101.75</v>
      </c>
      <c r="J2112">
        <f t="shared" si="353"/>
        <v>0</v>
      </c>
      <c r="K2112" s="2">
        <f t="shared" si="355"/>
        <v>0</v>
      </c>
      <c r="L2112" s="2">
        <f t="shared" si="360"/>
        <v>0</v>
      </c>
      <c r="M2112" s="2">
        <f t="shared" si="361"/>
        <v>1</v>
      </c>
      <c r="N2112">
        <f t="shared" si="362"/>
        <v>-0.46298659268382547</v>
      </c>
    </row>
    <row r="2113" spans="1:14" x14ac:dyDescent="0.3">
      <c r="A2113" s="1">
        <v>41759</v>
      </c>
      <c r="B2113">
        <v>99.74</v>
      </c>
      <c r="D2113">
        <f t="shared" si="352"/>
        <v>3</v>
      </c>
      <c r="E2113" s="1">
        <f t="shared" si="354"/>
        <v>41752</v>
      </c>
      <c r="F2113" s="1">
        <f t="shared" si="356"/>
        <v>41751</v>
      </c>
      <c r="G2113" s="1">
        <f t="shared" si="357"/>
        <v>41750</v>
      </c>
      <c r="H2113" s="1">
        <f t="shared" si="358"/>
        <v>41749</v>
      </c>
      <c r="I2113" s="2">
        <f t="shared" si="359"/>
        <v>101.44</v>
      </c>
      <c r="J2113">
        <f t="shared" si="353"/>
        <v>0</v>
      </c>
      <c r="K2113" s="2">
        <f t="shared" si="355"/>
        <v>0</v>
      </c>
      <c r="L2113" s="2">
        <f t="shared" si="360"/>
        <v>0</v>
      </c>
      <c r="M2113" s="2">
        <f t="shared" si="361"/>
        <v>1</v>
      </c>
      <c r="N2113">
        <f t="shared" si="362"/>
        <v>-1.6900690570939367</v>
      </c>
    </row>
    <row r="2114" spans="1:14" x14ac:dyDescent="0.3">
      <c r="A2114" s="1">
        <v>41760</v>
      </c>
      <c r="B2114">
        <v>99.42</v>
      </c>
      <c r="D2114">
        <f t="shared" ref="D2114:D2177" si="363">WEEKDAY(A2114,2)</f>
        <v>4</v>
      </c>
      <c r="E2114" s="1">
        <f t="shared" si="354"/>
        <v>41753</v>
      </c>
      <c r="F2114" s="1">
        <f t="shared" si="356"/>
        <v>41752</v>
      </c>
      <c r="G2114" s="1">
        <f t="shared" si="357"/>
        <v>41751</v>
      </c>
      <c r="H2114" s="1">
        <f t="shared" si="358"/>
        <v>41750</v>
      </c>
      <c r="I2114" s="2">
        <f t="shared" si="359"/>
        <v>101.94</v>
      </c>
      <c r="J2114">
        <f t="shared" si="353"/>
        <v>0</v>
      </c>
      <c r="K2114" s="2">
        <f t="shared" si="355"/>
        <v>0</v>
      </c>
      <c r="L2114" s="2">
        <f t="shared" si="360"/>
        <v>0</v>
      </c>
      <c r="M2114" s="2">
        <f t="shared" si="361"/>
        <v>1</v>
      </c>
      <c r="N2114">
        <f t="shared" si="362"/>
        <v>-2.5031104245369082</v>
      </c>
    </row>
    <row r="2115" spans="1:14" x14ac:dyDescent="0.3">
      <c r="A2115" s="1">
        <v>41761</v>
      </c>
      <c r="B2115">
        <v>99.76</v>
      </c>
      <c r="D2115">
        <f t="shared" si="363"/>
        <v>5</v>
      </c>
      <c r="E2115" s="1">
        <f t="shared" si="354"/>
        <v>41754</v>
      </c>
      <c r="F2115" s="1">
        <f t="shared" si="356"/>
        <v>41753</v>
      </c>
      <c r="G2115" s="1">
        <f t="shared" si="357"/>
        <v>41752</v>
      </c>
      <c r="H2115" s="1">
        <f t="shared" si="358"/>
        <v>41751</v>
      </c>
      <c r="I2115" s="2">
        <f t="shared" si="359"/>
        <v>100.6</v>
      </c>
      <c r="J2115">
        <f t="shared" ref="J2115:J2178" si="364">C2114</f>
        <v>0</v>
      </c>
      <c r="K2115" s="2">
        <f t="shared" si="355"/>
        <v>0</v>
      </c>
      <c r="L2115" s="2">
        <f t="shared" si="360"/>
        <v>0</v>
      </c>
      <c r="M2115" s="2">
        <f t="shared" si="361"/>
        <v>1</v>
      </c>
      <c r="N2115">
        <f t="shared" si="362"/>
        <v>-0.83849562938577271</v>
      </c>
    </row>
    <row r="2116" spans="1:14" x14ac:dyDescent="0.3">
      <c r="A2116" s="1">
        <v>41764</v>
      </c>
      <c r="B2116">
        <v>99.48</v>
      </c>
      <c r="D2116">
        <f t="shared" si="363"/>
        <v>1</v>
      </c>
      <c r="E2116" s="1">
        <f t="shared" si="354"/>
        <v>41757</v>
      </c>
      <c r="F2116" s="1">
        <f t="shared" si="356"/>
        <v>41756</v>
      </c>
      <c r="G2116" s="1">
        <f t="shared" si="357"/>
        <v>41755</v>
      </c>
      <c r="H2116" s="1">
        <f t="shared" si="358"/>
        <v>41754</v>
      </c>
      <c r="I2116" s="2">
        <f t="shared" si="359"/>
        <v>100.84</v>
      </c>
      <c r="J2116">
        <f t="shared" si="364"/>
        <v>0</v>
      </c>
      <c r="K2116" s="2">
        <f t="shared" si="355"/>
        <v>0</v>
      </c>
      <c r="L2116" s="2">
        <f t="shared" si="360"/>
        <v>0</v>
      </c>
      <c r="M2116" s="2">
        <f t="shared" si="361"/>
        <v>1</v>
      </c>
      <c r="N2116">
        <f t="shared" si="362"/>
        <v>-1.3578483384515112</v>
      </c>
    </row>
    <row r="2117" spans="1:14" x14ac:dyDescent="0.3">
      <c r="A2117" s="1">
        <v>41765</v>
      </c>
      <c r="B2117">
        <v>99.5</v>
      </c>
      <c r="D2117">
        <f t="shared" si="363"/>
        <v>2</v>
      </c>
      <c r="E2117" s="1">
        <f t="shared" si="354"/>
        <v>41758</v>
      </c>
      <c r="F2117" s="1">
        <f t="shared" si="356"/>
        <v>41757</v>
      </c>
      <c r="G2117" s="1">
        <f t="shared" si="357"/>
        <v>41756</v>
      </c>
      <c r="H2117" s="1">
        <f t="shared" si="358"/>
        <v>41755</v>
      </c>
      <c r="I2117" s="2">
        <f t="shared" si="359"/>
        <v>101.28</v>
      </c>
      <c r="J2117">
        <f t="shared" si="364"/>
        <v>0</v>
      </c>
      <c r="K2117" s="2">
        <f t="shared" si="355"/>
        <v>0</v>
      </c>
      <c r="L2117" s="2">
        <f t="shared" si="360"/>
        <v>0</v>
      </c>
      <c r="M2117" s="2">
        <f t="shared" si="361"/>
        <v>1</v>
      </c>
      <c r="N2117">
        <f t="shared" si="362"/>
        <v>-1.7731314231319011</v>
      </c>
    </row>
    <row r="2118" spans="1:14" x14ac:dyDescent="0.3">
      <c r="A2118" s="1">
        <v>41766</v>
      </c>
      <c r="B2118">
        <v>100.77</v>
      </c>
      <c r="D2118">
        <f t="shared" si="363"/>
        <v>3</v>
      </c>
      <c r="E2118" s="1">
        <f t="shared" si="354"/>
        <v>41759</v>
      </c>
      <c r="F2118" s="1">
        <f t="shared" si="356"/>
        <v>41758</v>
      </c>
      <c r="G2118" s="1">
        <f t="shared" si="357"/>
        <v>41757</v>
      </c>
      <c r="H2118" s="1">
        <f t="shared" si="358"/>
        <v>41756</v>
      </c>
      <c r="I2118" s="2">
        <f t="shared" si="359"/>
        <v>99.74</v>
      </c>
      <c r="J2118">
        <f t="shared" si="364"/>
        <v>0</v>
      </c>
      <c r="K2118" s="2">
        <f t="shared" si="355"/>
        <v>0</v>
      </c>
      <c r="L2118" s="2">
        <f t="shared" si="360"/>
        <v>0</v>
      </c>
      <c r="M2118" s="2">
        <f t="shared" si="361"/>
        <v>1</v>
      </c>
      <c r="N2118">
        <f t="shared" si="362"/>
        <v>1.0273892174334693</v>
      </c>
    </row>
    <row r="2119" spans="1:14" x14ac:dyDescent="0.3">
      <c r="A2119" s="1">
        <v>41767</v>
      </c>
      <c r="B2119">
        <v>100.26</v>
      </c>
      <c r="D2119">
        <f t="shared" si="363"/>
        <v>4</v>
      </c>
      <c r="E2119" s="1">
        <f t="shared" ref="E2119:E2182" si="365">A2119-7</f>
        <v>41760</v>
      </c>
      <c r="F2119" s="1">
        <f t="shared" si="356"/>
        <v>41759</v>
      </c>
      <c r="G2119" s="1">
        <f t="shared" si="357"/>
        <v>41758</v>
      </c>
      <c r="H2119" s="1">
        <f t="shared" si="358"/>
        <v>41757</v>
      </c>
      <c r="I2119" s="2">
        <f t="shared" si="359"/>
        <v>99.42</v>
      </c>
      <c r="J2119">
        <f t="shared" si="364"/>
        <v>0</v>
      </c>
      <c r="K2119" s="2">
        <f t="shared" ref="K2119:K2182" si="366">SUMIFS($J$2:$J$3507,$A$2:$A$3507,"&gt;"&amp;E2119,$A$2:$A$3507,"&lt;="&amp;A2119)</f>
        <v>0</v>
      </c>
      <c r="L2119" s="2">
        <f t="shared" si="360"/>
        <v>0</v>
      </c>
      <c r="M2119" s="2">
        <f t="shared" si="361"/>
        <v>1</v>
      </c>
      <c r="N2119">
        <f t="shared" si="362"/>
        <v>0.84135111688309205</v>
      </c>
    </row>
    <row r="2120" spans="1:14" x14ac:dyDescent="0.3">
      <c r="A2120" s="1">
        <v>41768</v>
      </c>
      <c r="B2120">
        <v>99.99</v>
      </c>
      <c r="C2120">
        <v>99.31</v>
      </c>
      <c r="D2120">
        <f t="shared" si="363"/>
        <v>5</v>
      </c>
      <c r="E2120" s="1">
        <f t="shared" si="365"/>
        <v>41761</v>
      </c>
      <c r="F2120" s="1">
        <f t="shared" ref="F2120:F2183" si="367">E2120-1</f>
        <v>41760</v>
      </c>
      <c r="G2120" s="1">
        <f t="shared" ref="G2120:G2183" si="368">E2120-2</f>
        <v>41759</v>
      </c>
      <c r="H2120" s="1">
        <f t="shared" ref="H2120:H2183" si="369">E2120-3</f>
        <v>41758</v>
      </c>
      <c r="I2120" s="2">
        <f t="shared" ref="I2120:I2183" si="370">IF(SUMIFS($B$2:$B$3507,$A$2:$A$3507,"="&amp;E2120)=0,IF(SUMIFS($B$2:$B$3507,$A$2:$A$3507,"="&amp;F2120)=0,IF(SUMIFS($B$2:$B$3507,$A$2:$A$3507,"="&amp;G2120)=0,SUMIFS($B$2:$B$3507,$A$2:$A$3507,"="&amp;H2120),SUMIFS($B$2:$B$3507,$A$2:$A$3507,"="&amp;G2120)),SUMIFS($B$2:$B$3507,$A$2:$A$3507,"="&amp;F2120)),SUMIFS($B$2:$B$3507,$A$2:$A$3507,"="&amp;E2120))</f>
        <v>99.76</v>
      </c>
      <c r="J2120">
        <f t="shared" si="364"/>
        <v>0</v>
      </c>
      <c r="K2120" s="2">
        <f t="shared" si="366"/>
        <v>0</v>
      </c>
      <c r="L2120" s="2">
        <f t="shared" ref="L2120:L2183" si="371">IF(K2120&lt;&gt;0,LOOKUP(K2120,C2114:C2120,B2114:B2120),0)</f>
        <v>0</v>
      </c>
      <c r="M2120" s="2">
        <f t="shared" si="361"/>
        <v>1</v>
      </c>
      <c r="N2120">
        <f t="shared" si="362"/>
        <v>0.23028796159769035</v>
      </c>
    </row>
    <row r="2121" spans="1:14" x14ac:dyDescent="0.3">
      <c r="A2121" s="1">
        <v>41771</v>
      </c>
      <c r="B2121">
        <v>99.94</v>
      </c>
      <c r="D2121">
        <f t="shared" si="363"/>
        <v>1</v>
      </c>
      <c r="E2121" s="1">
        <f t="shared" si="365"/>
        <v>41764</v>
      </c>
      <c r="F2121" s="1">
        <f t="shared" si="367"/>
        <v>41763</v>
      </c>
      <c r="G2121" s="1">
        <f t="shared" si="368"/>
        <v>41762</v>
      </c>
      <c r="H2121" s="1">
        <f t="shared" si="369"/>
        <v>41761</v>
      </c>
      <c r="I2121" s="2">
        <f t="shared" si="370"/>
        <v>99.48</v>
      </c>
      <c r="J2121">
        <f t="shared" si="364"/>
        <v>99.31</v>
      </c>
      <c r="K2121" s="2">
        <f t="shared" si="366"/>
        <v>99.31</v>
      </c>
      <c r="L2121" s="2">
        <f t="shared" si="371"/>
        <v>99.99</v>
      </c>
      <c r="M2121" s="2">
        <f t="shared" ref="M2121:M2184" si="372">IF(K2121&lt;&gt;0,L2121/K2121,1)</f>
        <v>1.0068472459973818</v>
      </c>
      <c r="N2121">
        <f t="shared" ref="N2121:N2184" si="373">LN(B2121*M2121/I2121)*100</f>
        <v>1.143729705334581</v>
      </c>
    </row>
    <row r="2122" spans="1:14" x14ac:dyDescent="0.3">
      <c r="A2122" s="1">
        <v>41772</v>
      </c>
      <c r="B2122">
        <v>101.05</v>
      </c>
      <c r="D2122">
        <f t="shared" si="363"/>
        <v>2</v>
      </c>
      <c r="E2122" s="1">
        <f t="shared" si="365"/>
        <v>41765</v>
      </c>
      <c r="F2122" s="1">
        <f t="shared" si="367"/>
        <v>41764</v>
      </c>
      <c r="G2122" s="1">
        <f t="shared" si="368"/>
        <v>41763</v>
      </c>
      <c r="H2122" s="1">
        <f t="shared" si="369"/>
        <v>41762</v>
      </c>
      <c r="I2122" s="2">
        <f t="shared" si="370"/>
        <v>99.5</v>
      </c>
      <c r="J2122">
        <f t="shared" si="364"/>
        <v>0</v>
      </c>
      <c r="K2122" s="2">
        <f t="shared" si="366"/>
        <v>99.31</v>
      </c>
      <c r="L2122" s="2">
        <f t="shared" si="371"/>
        <v>99.99</v>
      </c>
      <c r="M2122" s="2">
        <f t="shared" si="372"/>
        <v>1.0068472459973818</v>
      </c>
      <c r="N2122">
        <f t="shared" si="373"/>
        <v>2.2281709757573731</v>
      </c>
    </row>
    <row r="2123" spans="1:14" x14ac:dyDescent="0.3">
      <c r="A2123" s="1">
        <v>41773</v>
      </c>
      <c r="B2123">
        <v>101.74</v>
      </c>
      <c r="D2123">
        <f t="shared" si="363"/>
        <v>3</v>
      </c>
      <c r="E2123" s="1">
        <f t="shared" si="365"/>
        <v>41766</v>
      </c>
      <c r="F2123" s="1">
        <f t="shared" si="367"/>
        <v>41765</v>
      </c>
      <c r="G2123" s="1">
        <f t="shared" si="368"/>
        <v>41764</v>
      </c>
      <c r="H2123" s="1">
        <f t="shared" si="369"/>
        <v>41763</v>
      </c>
      <c r="I2123" s="2">
        <f t="shared" si="370"/>
        <v>100.77</v>
      </c>
      <c r="J2123">
        <f t="shared" si="364"/>
        <v>0</v>
      </c>
      <c r="K2123" s="2">
        <f t="shared" si="366"/>
        <v>99.31</v>
      </c>
      <c r="L2123" s="2">
        <f t="shared" si="371"/>
        <v>99.99</v>
      </c>
      <c r="M2123" s="2">
        <f t="shared" si="372"/>
        <v>1.0068472459973818</v>
      </c>
      <c r="N2123">
        <f t="shared" si="373"/>
        <v>1.6403757174798552</v>
      </c>
    </row>
    <row r="2124" spans="1:14" x14ac:dyDescent="0.3">
      <c r="A2124" s="1">
        <v>41774</v>
      </c>
      <c r="B2124">
        <v>101.13</v>
      </c>
      <c r="D2124">
        <f t="shared" si="363"/>
        <v>4</v>
      </c>
      <c r="E2124" s="1">
        <f t="shared" si="365"/>
        <v>41767</v>
      </c>
      <c r="F2124" s="1">
        <f t="shared" si="367"/>
        <v>41766</v>
      </c>
      <c r="G2124" s="1">
        <f t="shared" si="368"/>
        <v>41765</v>
      </c>
      <c r="H2124" s="1">
        <f t="shared" si="369"/>
        <v>41764</v>
      </c>
      <c r="I2124" s="2">
        <f t="shared" si="370"/>
        <v>100.26</v>
      </c>
      <c r="J2124">
        <f t="shared" si="364"/>
        <v>0</v>
      </c>
      <c r="K2124" s="2">
        <f t="shared" si="366"/>
        <v>99.31</v>
      </c>
      <c r="L2124" s="2">
        <f t="shared" si="371"/>
        <v>99.99</v>
      </c>
      <c r="M2124" s="2">
        <f t="shared" si="372"/>
        <v>1.0068472459973818</v>
      </c>
      <c r="N2124">
        <f t="shared" si="373"/>
        <v>1.546391615121224</v>
      </c>
    </row>
    <row r="2125" spans="1:14" x14ac:dyDescent="0.3">
      <c r="A2125" s="1">
        <v>41775</v>
      </c>
      <c r="B2125">
        <v>101.58</v>
      </c>
      <c r="D2125">
        <f t="shared" si="363"/>
        <v>5</v>
      </c>
      <c r="E2125" s="1">
        <f t="shared" si="365"/>
        <v>41768</v>
      </c>
      <c r="F2125" s="1">
        <f t="shared" si="367"/>
        <v>41767</v>
      </c>
      <c r="G2125" s="1">
        <f t="shared" si="368"/>
        <v>41766</v>
      </c>
      <c r="H2125" s="1">
        <f t="shared" si="369"/>
        <v>41765</v>
      </c>
      <c r="I2125" s="2">
        <f t="shared" si="370"/>
        <v>99.99</v>
      </c>
      <c r="J2125">
        <f t="shared" si="364"/>
        <v>0</v>
      </c>
      <c r="K2125" s="2">
        <f t="shared" si="366"/>
        <v>99.31</v>
      </c>
      <c r="L2125" s="2">
        <f t="shared" si="371"/>
        <v>99.99</v>
      </c>
      <c r="M2125" s="2">
        <f t="shared" si="372"/>
        <v>1.0068472459973818</v>
      </c>
      <c r="N2125">
        <f t="shared" si="373"/>
        <v>2.2600394457831756</v>
      </c>
    </row>
    <row r="2126" spans="1:14" x14ac:dyDescent="0.3">
      <c r="A2126" s="1">
        <v>41778</v>
      </c>
      <c r="B2126">
        <v>102.11</v>
      </c>
      <c r="D2126">
        <f t="shared" si="363"/>
        <v>1</v>
      </c>
      <c r="E2126" s="1">
        <f t="shared" si="365"/>
        <v>41771</v>
      </c>
      <c r="F2126" s="1">
        <f t="shared" si="367"/>
        <v>41770</v>
      </c>
      <c r="G2126" s="1">
        <f t="shared" si="368"/>
        <v>41769</v>
      </c>
      <c r="H2126" s="1">
        <f t="shared" si="369"/>
        <v>41768</v>
      </c>
      <c r="I2126" s="2">
        <f t="shared" si="370"/>
        <v>99.94</v>
      </c>
      <c r="J2126">
        <f t="shared" si="364"/>
        <v>0</v>
      </c>
      <c r="K2126" s="2">
        <f t="shared" si="366"/>
        <v>0</v>
      </c>
      <c r="L2126" s="2">
        <f t="shared" si="371"/>
        <v>0</v>
      </c>
      <c r="M2126" s="2">
        <f t="shared" si="372"/>
        <v>1</v>
      </c>
      <c r="N2126">
        <f t="shared" si="373"/>
        <v>2.1480657651387567</v>
      </c>
    </row>
    <row r="2127" spans="1:14" x14ac:dyDescent="0.3">
      <c r="A2127" s="1">
        <v>41779</v>
      </c>
      <c r="B2127">
        <v>102.33</v>
      </c>
      <c r="D2127">
        <f t="shared" si="363"/>
        <v>2</v>
      </c>
      <c r="E2127" s="1">
        <f t="shared" si="365"/>
        <v>41772</v>
      </c>
      <c r="F2127" s="1">
        <f t="shared" si="367"/>
        <v>41771</v>
      </c>
      <c r="G2127" s="1">
        <f t="shared" si="368"/>
        <v>41770</v>
      </c>
      <c r="H2127" s="1">
        <f t="shared" si="369"/>
        <v>41769</v>
      </c>
      <c r="I2127" s="2">
        <f t="shared" si="370"/>
        <v>101.05</v>
      </c>
      <c r="J2127">
        <f t="shared" si="364"/>
        <v>0</v>
      </c>
      <c r="K2127" s="2">
        <f t="shared" si="366"/>
        <v>0</v>
      </c>
      <c r="L2127" s="2">
        <f t="shared" si="371"/>
        <v>0</v>
      </c>
      <c r="M2127" s="2">
        <f t="shared" si="372"/>
        <v>1</v>
      </c>
      <c r="N2127">
        <f t="shared" si="373"/>
        <v>1.2587441249034059</v>
      </c>
    </row>
    <row r="2128" spans="1:14" x14ac:dyDescent="0.3">
      <c r="A2128" s="1">
        <v>41780</v>
      </c>
      <c r="B2128">
        <v>104.07</v>
      </c>
      <c r="D2128">
        <f t="shared" si="363"/>
        <v>3</v>
      </c>
      <c r="E2128" s="1">
        <f t="shared" si="365"/>
        <v>41773</v>
      </c>
      <c r="F2128" s="1">
        <f t="shared" si="367"/>
        <v>41772</v>
      </c>
      <c r="G2128" s="1">
        <f t="shared" si="368"/>
        <v>41771</v>
      </c>
      <c r="H2128" s="1">
        <f t="shared" si="369"/>
        <v>41770</v>
      </c>
      <c r="I2128" s="2">
        <f t="shared" si="370"/>
        <v>101.74</v>
      </c>
      <c r="J2128">
        <f t="shared" si="364"/>
        <v>0</v>
      </c>
      <c r="K2128" s="2">
        <f t="shared" si="366"/>
        <v>0</v>
      </c>
      <c r="L2128" s="2">
        <f t="shared" si="371"/>
        <v>0</v>
      </c>
      <c r="M2128" s="2">
        <f t="shared" si="372"/>
        <v>1</v>
      </c>
      <c r="N2128">
        <f t="shared" si="373"/>
        <v>2.2643210255149016</v>
      </c>
    </row>
    <row r="2129" spans="1:14" x14ac:dyDescent="0.3">
      <c r="A2129" s="1">
        <v>41781</v>
      </c>
      <c r="B2129">
        <v>103.74</v>
      </c>
      <c r="D2129">
        <f t="shared" si="363"/>
        <v>4</v>
      </c>
      <c r="E2129" s="1">
        <f t="shared" si="365"/>
        <v>41774</v>
      </c>
      <c r="F2129" s="1">
        <f t="shared" si="367"/>
        <v>41773</v>
      </c>
      <c r="G2129" s="1">
        <f t="shared" si="368"/>
        <v>41772</v>
      </c>
      <c r="H2129" s="1">
        <f t="shared" si="369"/>
        <v>41771</v>
      </c>
      <c r="I2129" s="2">
        <f t="shared" si="370"/>
        <v>101.13</v>
      </c>
      <c r="J2129">
        <f t="shared" si="364"/>
        <v>0</v>
      </c>
      <c r="K2129" s="2">
        <f t="shared" si="366"/>
        <v>0</v>
      </c>
      <c r="L2129" s="2">
        <f t="shared" si="371"/>
        <v>0</v>
      </c>
      <c r="M2129" s="2">
        <f t="shared" si="372"/>
        <v>1</v>
      </c>
      <c r="N2129">
        <f t="shared" si="373"/>
        <v>2.5480951009175032</v>
      </c>
    </row>
    <row r="2130" spans="1:14" x14ac:dyDescent="0.3">
      <c r="A2130" s="1">
        <v>41782</v>
      </c>
      <c r="B2130">
        <v>104.35</v>
      </c>
      <c r="D2130">
        <f t="shared" si="363"/>
        <v>5</v>
      </c>
      <c r="E2130" s="1">
        <f t="shared" si="365"/>
        <v>41775</v>
      </c>
      <c r="F2130" s="1">
        <f t="shared" si="367"/>
        <v>41774</v>
      </c>
      <c r="G2130" s="1">
        <f t="shared" si="368"/>
        <v>41773</v>
      </c>
      <c r="H2130" s="1">
        <f t="shared" si="369"/>
        <v>41772</v>
      </c>
      <c r="I2130" s="2">
        <f t="shared" si="370"/>
        <v>101.58</v>
      </c>
      <c r="J2130">
        <f t="shared" si="364"/>
        <v>0</v>
      </c>
      <c r="K2130" s="2">
        <f t="shared" si="366"/>
        <v>0</v>
      </c>
      <c r="L2130" s="2">
        <f t="shared" si="371"/>
        <v>0</v>
      </c>
      <c r="M2130" s="2">
        <f t="shared" si="372"/>
        <v>1</v>
      </c>
      <c r="N2130">
        <f t="shared" si="373"/>
        <v>2.6903968150110846</v>
      </c>
    </row>
    <row r="2131" spans="1:14" x14ac:dyDescent="0.3">
      <c r="A2131" s="1">
        <v>41786</v>
      </c>
      <c r="B2131">
        <v>104.11</v>
      </c>
      <c r="D2131">
        <f t="shared" si="363"/>
        <v>2</v>
      </c>
      <c r="E2131" s="1">
        <f t="shared" si="365"/>
        <v>41779</v>
      </c>
      <c r="F2131" s="1">
        <f t="shared" si="367"/>
        <v>41778</v>
      </c>
      <c r="G2131" s="1">
        <f t="shared" si="368"/>
        <v>41777</v>
      </c>
      <c r="H2131" s="1">
        <f t="shared" si="369"/>
        <v>41776</v>
      </c>
      <c r="I2131" s="2">
        <f t="shared" si="370"/>
        <v>102.33</v>
      </c>
      <c r="J2131">
        <f t="shared" si="364"/>
        <v>0</v>
      </c>
      <c r="K2131" s="2">
        <f t="shared" si="366"/>
        <v>0</v>
      </c>
      <c r="L2131" s="2">
        <f t="shared" si="371"/>
        <v>0</v>
      </c>
      <c r="M2131" s="2">
        <f t="shared" si="372"/>
        <v>1</v>
      </c>
      <c r="N2131">
        <f t="shared" si="373"/>
        <v>1.724514738799755</v>
      </c>
    </row>
    <row r="2132" spans="1:14" x14ac:dyDescent="0.3">
      <c r="A2132" s="1">
        <v>41787</v>
      </c>
      <c r="B2132">
        <v>102.72</v>
      </c>
      <c r="D2132">
        <f t="shared" si="363"/>
        <v>3</v>
      </c>
      <c r="E2132" s="1">
        <f t="shared" si="365"/>
        <v>41780</v>
      </c>
      <c r="F2132" s="1">
        <f t="shared" si="367"/>
        <v>41779</v>
      </c>
      <c r="G2132" s="1">
        <f t="shared" si="368"/>
        <v>41778</v>
      </c>
      <c r="H2132" s="1">
        <f t="shared" si="369"/>
        <v>41777</v>
      </c>
      <c r="I2132" s="2">
        <f t="shared" si="370"/>
        <v>104.07</v>
      </c>
      <c r="J2132">
        <f t="shared" si="364"/>
        <v>0</v>
      </c>
      <c r="K2132" s="2">
        <f t="shared" si="366"/>
        <v>0</v>
      </c>
      <c r="L2132" s="2">
        <f t="shared" si="371"/>
        <v>0</v>
      </c>
      <c r="M2132" s="2">
        <f t="shared" si="372"/>
        <v>1</v>
      </c>
      <c r="N2132">
        <f t="shared" si="373"/>
        <v>-1.3056909708116899</v>
      </c>
    </row>
    <row r="2133" spans="1:14" x14ac:dyDescent="0.3">
      <c r="A2133" s="1">
        <v>41788</v>
      </c>
      <c r="B2133">
        <v>103.58</v>
      </c>
      <c r="D2133">
        <f t="shared" si="363"/>
        <v>4</v>
      </c>
      <c r="E2133" s="1">
        <f t="shared" si="365"/>
        <v>41781</v>
      </c>
      <c r="F2133" s="1">
        <f t="shared" si="367"/>
        <v>41780</v>
      </c>
      <c r="G2133" s="1">
        <f t="shared" si="368"/>
        <v>41779</v>
      </c>
      <c r="H2133" s="1">
        <f t="shared" si="369"/>
        <v>41778</v>
      </c>
      <c r="I2133" s="2">
        <f t="shared" si="370"/>
        <v>103.74</v>
      </c>
      <c r="J2133">
        <f t="shared" si="364"/>
        <v>0</v>
      </c>
      <c r="K2133" s="2">
        <f t="shared" si="366"/>
        <v>0</v>
      </c>
      <c r="L2133" s="2">
        <f t="shared" si="371"/>
        <v>0</v>
      </c>
      <c r="M2133" s="2">
        <f t="shared" si="372"/>
        <v>1</v>
      </c>
      <c r="N2133">
        <f t="shared" si="373"/>
        <v>-0.15435079275087138</v>
      </c>
    </row>
    <row r="2134" spans="1:14" x14ac:dyDescent="0.3">
      <c r="A2134" s="1">
        <v>41789</v>
      </c>
      <c r="B2134">
        <v>102.71</v>
      </c>
      <c r="D2134">
        <f t="shared" si="363"/>
        <v>5</v>
      </c>
      <c r="E2134" s="1">
        <f t="shared" si="365"/>
        <v>41782</v>
      </c>
      <c r="F2134" s="1">
        <f t="shared" si="367"/>
        <v>41781</v>
      </c>
      <c r="G2134" s="1">
        <f t="shared" si="368"/>
        <v>41780</v>
      </c>
      <c r="H2134" s="1">
        <f t="shared" si="369"/>
        <v>41779</v>
      </c>
      <c r="I2134" s="2">
        <f t="shared" si="370"/>
        <v>104.35</v>
      </c>
      <c r="J2134">
        <f t="shared" si="364"/>
        <v>0</v>
      </c>
      <c r="K2134" s="2">
        <f t="shared" si="366"/>
        <v>0</v>
      </c>
      <c r="L2134" s="2">
        <f t="shared" si="371"/>
        <v>0</v>
      </c>
      <c r="M2134" s="2">
        <f t="shared" si="372"/>
        <v>1</v>
      </c>
      <c r="N2134">
        <f t="shared" si="373"/>
        <v>-1.5841150345496817</v>
      </c>
    </row>
    <row r="2135" spans="1:14" x14ac:dyDescent="0.3">
      <c r="A2135" s="1">
        <v>41792</v>
      </c>
      <c r="B2135">
        <v>102.47</v>
      </c>
      <c r="D2135">
        <f t="shared" si="363"/>
        <v>1</v>
      </c>
      <c r="E2135" s="1">
        <f t="shared" si="365"/>
        <v>41785</v>
      </c>
      <c r="F2135" s="1">
        <f t="shared" si="367"/>
        <v>41784</v>
      </c>
      <c r="G2135" s="1">
        <f t="shared" si="368"/>
        <v>41783</v>
      </c>
      <c r="H2135" s="1">
        <f t="shared" si="369"/>
        <v>41782</v>
      </c>
      <c r="I2135" s="2">
        <f t="shared" si="370"/>
        <v>104.35</v>
      </c>
      <c r="J2135">
        <f t="shared" si="364"/>
        <v>0</v>
      </c>
      <c r="K2135" s="2">
        <f t="shared" si="366"/>
        <v>0</v>
      </c>
      <c r="L2135" s="2">
        <f t="shared" si="371"/>
        <v>0</v>
      </c>
      <c r="M2135" s="2">
        <f t="shared" si="372"/>
        <v>1</v>
      </c>
      <c r="N2135">
        <f t="shared" si="373"/>
        <v>-1.8180560711583207</v>
      </c>
    </row>
    <row r="2136" spans="1:14" x14ac:dyDescent="0.3">
      <c r="A2136" s="1">
        <v>41793</v>
      </c>
      <c r="B2136">
        <v>102.66</v>
      </c>
      <c r="D2136">
        <f t="shared" si="363"/>
        <v>2</v>
      </c>
      <c r="E2136" s="1">
        <f t="shared" si="365"/>
        <v>41786</v>
      </c>
      <c r="F2136" s="1">
        <f t="shared" si="367"/>
        <v>41785</v>
      </c>
      <c r="G2136" s="1">
        <f t="shared" si="368"/>
        <v>41784</v>
      </c>
      <c r="H2136" s="1">
        <f t="shared" si="369"/>
        <v>41783</v>
      </c>
      <c r="I2136" s="2">
        <f t="shared" si="370"/>
        <v>104.11</v>
      </c>
      <c r="J2136">
        <f t="shared" si="364"/>
        <v>0</v>
      </c>
      <c r="K2136" s="2">
        <f t="shared" si="366"/>
        <v>0</v>
      </c>
      <c r="L2136" s="2">
        <f t="shared" si="371"/>
        <v>0</v>
      </c>
      <c r="M2136" s="2">
        <f t="shared" si="372"/>
        <v>1</v>
      </c>
      <c r="N2136">
        <f t="shared" si="373"/>
        <v>-1.4025475354504433</v>
      </c>
    </row>
    <row r="2137" spans="1:14" x14ac:dyDescent="0.3">
      <c r="A2137" s="1">
        <v>41794</v>
      </c>
      <c r="B2137">
        <v>102.64</v>
      </c>
      <c r="D2137">
        <f t="shared" si="363"/>
        <v>3</v>
      </c>
      <c r="E2137" s="1">
        <f t="shared" si="365"/>
        <v>41787</v>
      </c>
      <c r="F2137" s="1">
        <f t="shared" si="367"/>
        <v>41786</v>
      </c>
      <c r="G2137" s="1">
        <f t="shared" si="368"/>
        <v>41785</v>
      </c>
      <c r="H2137" s="1">
        <f t="shared" si="369"/>
        <v>41784</v>
      </c>
      <c r="I2137" s="2">
        <f t="shared" si="370"/>
        <v>102.72</v>
      </c>
      <c r="J2137">
        <f t="shared" si="364"/>
        <v>0</v>
      </c>
      <c r="K2137" s="2">
        <f t="shared" si="366"/>
        <v>0</v>
      </c>
      <c r="L2137" s="2">
        <f t="shared" si="371"/>
        <v>0</v>
      </c>
      <c r="M2137" s="2">
        <f t="shared" si="372"/>
        <v>1</v>
      </c>
      <c r="N2137">
        <f t="shared" si="373"/>
        <v>-7.7911963427002809E-2</v>
      </c>
    </row>
    <row r="2138" spans="1:14" x14ac:dyDescent="0.3">
      <c r="A2138" s="1">
        <v>41795</v>
      </c>
      <c r="B2138">
        <v>102.48</v>
      </c>
      <c r="D2138">
        <f t="shared" si="363"/>
        <v>4</v>
      </c>
      <c r="E2138" s="1">
        <f t="shared" si="365"/>
        <v>41788</v>
      </c>
      <c r="F2138" s="1">
        <f t="shared" si="367"/>
        <v>41787</v>
      </c>
      <c r="G2138" s="1">
        <f t="shared" si="368"/>
        <v>41786</v>
      </c>
      <c r="H2138" s="1">
        <f t="shared" si="369"/>
        <v>41785</v>
      </c>
      <c r="I2138" s="2">
        <f t="shared" si="370"/>
        <v>103.58</v>
      </c>
      <c r="J2138">
        <f t="shared" si="364"/>
        <v>0</v>
      </c>
      <c r="K2138" s="2">
        <f t="shared" si="366"/>
        <v>0</v>
      </c>
      <c r="L2138" s="2">
        <f t="shared" si="371"/>
        <v>0</v>
      </c>
      <c r="M2138" s="2">
        <f t="shared" si="372"/>
        <v>1</v>
      </c>
      <c r="N2138">
        <f t="shared" si="373"/>
        <v>-1.0676603407266494</v>
      </c>
    </row>
    <row r="2139" spans="1:14" x14ac:dyDescent="0.3">
      <c r="A2139" s="1">
        <v>41796</v>
      </c>
      <c r="B2139">
        <v>102.66</v>
      </c>
      <c r="D2139">
        <f t="shared" si="363"/>
        <v>5</v>
      </c>
      <c r="E2139" s="1">
        <f t="shared" si="365"/>
        <v>41789</v>
      </c>
      <c r="F2139" s="1">
        <f t="shared" si="367"/>
        <v>41788</v>
      </c>
      <c r="G2139" s="1">
        <f t="shared" si="368"/>
        <v>41787</v>
      </c>
      <c r="H2139" s="1">
        <f t="shared" si="369"/>
        <v>41786</v>
      </c>
      <c r="I2139" s="2">
        <f t="shared" si="370"/>
        <v>102.71</v>
      </c>
      <c r="J2139">
        <f t="shared" si="364"/>
        <v>0</v>
      </c>
      <c r="K2139" s="2">
        <f t="shared" si="366"/>
        <v>0</v>
      </c>
      <c r="L2139" s="2">
        <f t="shared" si="371"/>
        <v>0</v>
      </c>
      <c r="M2139" s="2">
        <f t="shared" si="372"/>
        <v>1</v>
      </c>
      <c r="N2139">
        <f t="shared" si="373"/>
        <v>-4.8692604555584357E-2</v>
      </c>
    </row>
    <row r="2140" spans="1:14" x14ac:dyDescent="0.3">
      <c r="A2140" s="1">
        <v>41799</v>
      </c>
      <c r="B2140">
        <v>104.41</v>
      </c>
      <c r="C2140">
        <v>103.59</v>
      </c>
      <c r="D2140">
        <f t="shared" si="363"/>
        <v>1</v>
      </c>
      <c r="E2140" s="1">
        <f t="shared" si="365"/>
        <v>41792</v>
      </c>
      <c r="F2140" s="1">
        <f t="shared" si="367"/>
        <v>41791</v>
      </c>
      <c r="G2140" s="1">
        <f t="shared" si="368"/>
        <v>41790</v>
      </c>
      <c r="H2140" s="1">
        <f t="shared" si="369"/>
        <v>41789</v>
      </c>
      <c r="I2140" s="2">
        <f t="shared" si="370"/>
        <v>102.47</v>
      </c>
      <c r="J2140">
        <f t="shared" si="364"/>
        <v>0</v>
      </c>
      <c r="K2140" s="2">
        <f t="shared" si="366"/>
        <v>0</v>
      </c>
      <c r="L2140" s="2">
        <f t="shared" si="371"/>
        <v>0</v>
      </c>
      <c r="M2140" s="2">
        <f t="shared" si="372"/>
        <v>1</v>
      </c>
      <c r="N2140">
        <f t="shared" si="373"/>
        <v>1.8755383490392483</v>
      </c>
    </row>
    <row r="2141" spans="1:14" x14ac:dyDescent="0.3">
      <c r="A2141" s="1">
        <v>41800</v>
      </c>
      <c r="B2141">
        <v>103.49</v>
      </c>
      <c r="D2141">
        <f t="shared" si="363"/>
        <v>2</v>
      </c>
      <c r="E2141" s="1">
        <f t="shared" si="365"/>
        <v>41793</v>
      </c>
      <c r="F2141" s="1">
        <f t="shared" si="367"/>
        <v>41792</v>
      </c>
      <c r="G2141" s="1">
        <f t="shared" si="368"/>
        <v>41791</v>
      </c>
      <c r="H2141" s="1">
        <f t="shared" si="369"/>
        <v>41790</v>
      </c>
      <c r="I2141" s="2">
        <f t="shared" si="370"/>
        <v>102.66</v>
      </c>
      <c r="J2141">
        <f t="shared" si="364"/>
        <v>103.59</v>
      </c>
      <c r="K2141" s="2">
        <f t="shared" si="366"/>
        <v>103.59</v>
      </c>
      <c r="L2141" s="2">
        <f t="shared" si="371"/>
        <v>104.41</v>
      </c>
      <c r="M2141" s="2">
        <f t="shared" si="372"/>
        <v>1.0079158219905395</v>
      </c>
      <c r="N2141">
        <f t="shared" si="373"/>
        <v>1.593708877993286</v>
      </c>
    </row>
    <row r="2142" spans="1:14" x14ac:dyDescent="0.3">
      <c r="A2142" s="1">
        <v>41801</v>
      </c>
      <c r="B2142">
        <v>103.62</v>
      </c>
      <c r="D2142">
        <f t="shared" si="363"/>
        <v>3</v>
      </c>
      <c r="E2142" s="1">
        <f t="shared" si="365"/>
        <v>41794</v>
      </c>
      <c r="F2142" s="1">
        <f t="shared" si="367"/>
        <v>41793</v>
      </c>
      <c r="G2142" s="1">
        <f t="shared" si="368"/>
        <v>41792</v>
      </c>
      <c r="H2142" s="1">
        <f t="shared" si="369"/>
        <v>41791</v>
      </c>
      <c r="I2142" s="2">
        <f t="shared" si="370"/>
        <v>102.64</v>
      </c>
      <c r="J2142">
        <f t="shared" si="364"/>
        <v>0</v>
      </c>
      <c r="K2142" s="2">
        <f t="shared" si="366"/>
        <v>103.59</v>
      </c>
      <c r="L2142" s="2">
        <f t="shared" si="371"/>
        <v>104.41</v>
      </c>
      <c r="M2142" s="2">
        <f t="shared" si="372"/>
        <v>1.0079158219905395</v>
      </c>
      <c r="N2142">
        <f t="shared" si="373"/>
        <v>1.7387297311269443</v>
      </c>
    </row>
    <row r="2143" spans="1:14" x14ac:dyDescent="0.3">
      <c r="A2143" s="1">
        <v>41802</v>
      </c>
      <c r="B2143">
        <v>105.78</v>
      </c>
      <c r="D2143">
        <f t="shared" si="363"/>
        <v>4</v>
      </c>
      <c r="E2143" s="1">
        <f t="shared" si="365"/>
        <v>41795</v>
      </c>
      <c r="F2143" s="1">
        <f t="shared" si="367"/>
        <v>41794</v>
      </c>
      <c r="G2143" s="1">
        <f t="shared" si="368"/>
        <v>41793</v>
      </c>
      <c r="H2143" s="1">
        <f t="shared" si="369"/>
        <v>41792</v>
      </c>
      <c r="I2143" s="2">
        <f t="shared" si="370"/>
        <v>102.48</v>
      </c>
      <c r="J2143">
        <f t="shared" si="364"/>
        <v>0</v>
      </c>
      <c r="K2143" s="2">
        <f t="shared" si="366"/>
        <v>103.59</v>
      </c>
      <c r="L2143" s="2">
        <f t="shared" si="371"/>
        <v>104.41</v>
      </c>
      <c r="M2143" s="2">
        <f t="shared" si="372"/>
        <v>1.0079158219905395</v>
      </c>
      <c r="N2143">
        <f t="shared" si="373"/>
        <v>3.957846428136317</v>
      </c>
    </row>
    <row r="2144" spans="1:14" x14ac:dyDescent="0.3">
      <c r="A2144" s="1">
        <v>41803</v>
      </c>
      <c r="B2144">
        <v>106.17</v>
      </c>
      <c r="D2144">
        <f t="shared" si="363"/>
        <v>5</v>
      </c>
      <c r="E2144" s="1">
        <f t="shared" si="365"/>
        <v>41796</v>
      </c>
      <c r="F2144" s="1">
        <f t="shared" si="367"/>
        <v>41795</v>
      </c>
      <c r="G2144" s="1">
        <f t="shared" si="368"/>
        <v>41794</v>
      </c>
      <c r="H2144" s="1">
        <f t="shared" si="369"/>
        <v>41793</v>
      </c>
      <c r="I2144" s="2">
        <f t="shared" si="370"/>
        <v>102.66</v>
      </c>
      <c r="J2144">
        <f t="shared" si="364"/>
        <v>0</v>
      </c>
      <c r="K2144" s="2">
        <f t="shared" si="366"/>
        <v>103.59</v>
      </c>
      <c r="L2144" s="2">
        <f t="shared" si="371"/>
        <v>104.41</v>
      </c>
      <c r="M2144" s="2">
        <f t="shared" si="372"/>
        <v>1.0079158219905395</v>
      </c>
      <c r="N2144">
        <f t="shared" si="373"/>
        <v>4.1503682125332846</v>
      </c>
    </row>
    <row r="2145" spans="1:14" x14ac:dyDescent="0.3">
      <c r="A2145" s="1">
        <v>41806</v>
      </c>
      <c r="B2145">
        <v>106.3</v>
      </c>
      <c r="D2145">
        <f t="shared" si="363"/>
        <v>1</v>
      </c>
      <c r="E2145" s="1">
        <f t="shared" si="365"/>
        <v>41799</v>
      </c>
      <c r="F2145" s="1">
        <f t="shared" si="367"/>
        <v>41798</v>
      </c>
      <c r="G2145" s="1">
        <f t="shared" si="368"/>
        <v>41797</v>
      </c>
      <c r="H2145" s="1">
        <f t="shared" si="369"/>
        <v>41796</v>
      </c>
      <c r="I2145" s="2">
        <f t="shared" si="370"/>
        <v>104.41</v>
      </c>
      <c r="J2145">
        <f t="shared" si="364"/>
        <v>0</v>
      </c>
      <c r="K2145" s="2">
        <f t="shared" si="366"/>
        <v>103.59</v>
      </c>
      <c r="L2145" s="2">
        <f t="shared" si="371"/>
        <v>104.41</v>
      </c>
      <c r="M2145" s="2">
        <f t="shared" si="372"/>
        <v>1.0079158219905395</v>
      </c>
      <c r="N2145">
        <f t="shared" si="373"/>
        <v>2.5824485277891576</v>
      </c>
    </row>
    <row r="2146" spans="1:14" x14ac:dyDescent="0.3">
      <c r="A2146" s="1">
        <v>41807</v>
      </c>
      <c r="B2146">
        <v>105.87</v>
      </c>
      <c r="D2146">
        <f t="shared" si="363"/>
        <v>2</v>
      </c>
      <c r="E2146" s="1">
        <f t="shared" si="365"/>
        <v>41800</v>
      </c>
      <c r="F2146" s="1">
        <f t="shared" si="367"/>
        <v>41799</v>
      </c>
      <c r="G2146" s="1">
        <f t="shared" si="368"/>
        <v>41798</v>
      </c>
      <c r="H2146" s="1">
        <f t="shared" si="369"/>
        <v>41797</v>
      </c>
      <c r="I2146" s="2">
        <f t="shared" si="370"/>
        <v>103.49</v>
      </c>
      <c r="J2146">
        <f t="shared" si="364"/>
        <v>0</v>
      </c>
      <c r="K2146" s="2">
        <f t="shared" si="366"/>
        <v>0</v>
      </c>
      <c r="L2146" s="2">
        <f t="shared" si="371"/>
        <v>0</v>
      </c>
      <c r="M2146" s="2">
        <f t="shared" si="372"/>
        <v>1</v>
      </c>
      <c r="N2146">
        <f t="shared" si="373"/>
        <v>2.2736936675206745</v>
      </c>
    </row>
    <row r="2147" spans="1:14" x14ac:dyDescent="0.3">
      <c r="A2147" s="1">
        <v>41808</v>
      </c>
      <c r="B2147">
        <v>105.59</v>
      </c>
      <c r="D2147">
        <f t="shared" si="363"/>
        <v>3</v>
      </c>
      <c r="E2147" s="1">
        <f t="shared" si="365"/>
        <v>41801</v>
      </c>
      <c r="F2147" s="1">
        <f t="shared" si="367"/>
        <v>41800</v>
      </c>
      <c r="G2147" s="1">
        <f t="shared" si="368"/>
        <v>41799</v>
      </c>
      <c r="H2147" s="1">
        <f t="shared" si="369"/>
        <v>41798</v>
      </c>
      <c r="I2147" s="2">
        <f t="shared" si="370"/>
        <v>103.62</v>
      </c>
      <c r="J2147">
        <f t="shared" si="364"/>
        <v>0</v>
      </c>
      <c r="K2147" s="2">
        <f t="shared" si="366"/>
        <v>0</v>
      </c>
      <c r="L2147" s="2">
        <f t="shared" si="371"/>
        <v>0</v>
      </c>
      <c r="M2147" s="2">
        <f t="shared" si="372"/>
        <v>1</v>
      </c>
      <c r="N2147">
        <f t="shared" si="373"/>
        <v>1.8833308431780702</v>
      </c>
    </row>
    <row r="2148" spans="1:14" x14ac:dyDescent="0.3">
      <c r="A2148" s="1">
        <v>41809</v>
      </c>
      <c r="B2148">
        <v>106.05</v>
      </c>
      <c r="D2148">
        <f t="shared" si="363"/>
        <v>4</v>
      </c>
      <c r="E2148" s="1">
        <f t="shared" si="365"/>
        <v>41802</v>
      </c>
      <c r="F2148" s="1">
        <f t="shared" si="367"/>
        <v>41801</v>
      </c>
      <c r="G2148" s="1">
        <f t="shared" si="368"/>
        <v>41800</v>
      </c>
      <c r="H2148" s="1">
        <f t="shared" si="369"/>
        <v>41799</v>
      </c>
      <c r="I2148" s="2">
        <f t="shared" si="370"/>
        <v>105.78</v>
      </c>
      <c r="J2148">
        <f t="shared" si="364"/>
        <v>0</v>
      </c>
      <c r="K2148" s="2">
        <f t="shared" si="366"/>
        <v>0</v>
      </c>
      <c r="L2148" s="2">
        <f t="shared" si="371"/>
        <v>0</v>
      </c>
      <c r="M2148" s="2">
        <f t="shared" si="372"/>
        <v>1</v>
      </c>
      <c r="N2148">
        <f t="shared" si="373"/>
        <v>0.25492153728575495</v>
      </c>
    </row>
    <row r="2149" spans="1:14" x14ac:dyDescent="0.3">
      <c r="A2149" s="1">
        <v>41810</v>
      </c>
      <c r="B2149">
        <v>106.83</v>
      </c>
      <c r="D2149">
        <f t="shared" si="363"/>
        <v>5</v>
      </c>
      <c r="E2149" s="1">
        <f t="shared" si="365"/>
        <v>41803</v>
      </c>
      <c r="F2149" s="1">
        <f t="shared" si="367"/>
        <v>41802</v>
      </c>
      <c r="G2149" s="1">
        <f t="shared" si="368"/>
        <v>41801</v>
      </c>
      <c r="H2149" s="1">
        <f t="shared" si="369"/>
        <v>41800</v>
      </c>
      <c r="I2149" s="2">
        <f t="shared" si="370"/>
        <v>106.17</v>
      </c>
      <c r="J2149">
        <f t="shared" si="364"/>
        <v>0</v>
      </c>
      <c r="K2149" s="2">
        <f t="shared" si="366"/>
        <v>0</v>
      </c>
      <c r="L2149" s="2">
        <f t="shared" si="371"/>
        <v>0</v>
      </c>
      <c r="M2149" s="2">
        <f t="shared" si="372"/>
        <v>1</v>
      </c>
      <c r="N2149">
        <f t="shared" si="373"/>
        <v>0.61972029323142275</v>
      </c>
    </row>
    <row r="2150" spans="1:14" x14ac:dyDescent="0.3">
      <c r="A2150" s="1">
        <v>41813</v>
      </c>
      <c r="B2150">
        <v>106.17</v>
      </c>
      <c r="D2150">
        <f t="shared" si="363"/>
        <v>1</v>
      </c>
      <c r="E2150" s="1">
        <f t="shared" si="365"/>
        <v>41806</v>
      </c>
      <c r="F2150" s="1">
        <f t="shared" si="367"/>
        <v>41805</v>
      </c>
      <c r="G2150" s="1">
        <f t="shared" si="368"/>
        <v>41804</v>
      </c>
      <c r="H2150" s="1">
        <f t="shared" si="369"/>
        <v>41803</v>
      </c>
      <c r="I2150" s="2">
        <f t="shared" si="370"/>
        <v>106.3</v>
      </c>
      <c r="J2150">
        <f t="shared" si="364"/>
        <v>0</v>
      </c>
      <c r="K2150" s="2">
        <f t="shared" si="366"/>
        <v>0</v>
      </c>
      <c r="L2150" s="2">
        <f t="shared" si="371"/>
        <v>0</v>
      </c>
      <c r="M2150" s="2">
        <f t="shared" si="372"/>
        <v>1</v>
      </c>
      <c r="N2150">
        <f t="shared" si="373"/>
        <v>-0.12237023224205286</v>
      </c>
    </row>
    <row r="2151" spans="1:14" x14ac:dyDescent="0.3">
      <c r="A2151" s="1">
        <v>41814</v>
      </c>
      <c r="B2151">
        <v>106.03</v>
      </c>
      <c r="D2151">
        <f t="shared" si="363"/>
        <v>2</v>
      </c>
      <c r="E2151" s="1">
        <f t="shared" si="365"/>
        <v>41807</v>
      </c>
      <c r="F2151" s="1">
        <f t="shared" si="367"/>
        <v>41806</v>
      </c>
      <c r="G2151" s="1">
        <f t="shared" si="368"/>
        <v>41805</v>
      </c>
      <c r="H2151" s="1">
        <f t="shared" si="369"/>
        <v>41804</v>
      </c>
      <c r="I2151" s="2">
        <f t="shared" si="370"/>
        <v>105.87</v>
      </c>
      <c r="J2151">
        <f t="shared" si="364"/>
        <v>0</v>
      </c>
      <c r="K2151" s="2">
        <f t="shared" si="366"/>
        <v>0</v>
      </c>
      <c r="L2151" s="2">
        <f t="shared" si="371"/>
        <v>0</v>
      </c>
      <c r="M2151" s="2">
        <f t="shared" si="372"/>
        <v>1</v>
      </c>
      <c r="N2151">
        <f t="shared" si="373"/>
        <v>0.15101465824184235</v>
      </c>
    </row>
    <row r="2152" spans="1:14" x14ac:dyDescent="0.3">
      <c r="A2152" s="1">
        <v>41815</v>
      </c>
      <c r="B2152">
        <v>106.5</v>
      </c>
      <c r="D2152">
        <f t="shared" si="363"/>
        <v>3</v>
      </c>
      <c r="E2152" s="1">
        <f t="shared" si="365"/>
        <v>41808</v>
      </c>
      <c r="F2152" s="1">
        <f t="shared" si="367"/>
        <v>41807</v>
      </c>
      <c r="G2152" s="1">
        <f t="shared" si="368"/>
        <v>41806</v>
      </c>
      <c r="H2152" s="1">
        <f t="shared" si="369"/>
        <v>41805</v>
      </c>
      <c r="I2152" s="2">
        <f t="shared" si="370"/>
        <v>105.59</v>
      </c>
      <c r="J2152">
        <f t="shared" si="364"/>
        <v>0</v>
      </c>
      <c r="K2152" s="2">
        <f t="shared" si="366"/>
        <v>0</v>
      </c>
      <c r="L2152" s="2">
        <f t="shared" si="371"/>
        <v>0</v>
      </c>
      <c r="M2152" s="2">
        <f t="shared" si="372"/>
        <v>1</v>
      </c>
      <c r="N2152">
        <f t="shared" si="373"/>
        <v>0.85813153310567525</v>
      </c>
    </row>
    <row r="2153" spans="1:14" x14ac:dyDescent="0.3">
      <c r="A2153" s="1">
        <v>41816</v>
      </c>
      <c r="B2153">
        <v>105.84</v>
      </c>
      <c r="D2153">
        <f t="shared" si="363"/>
        <v>4</v>
      </c>
      <c r="E2153" s="1">
        <f t="shared" si="365"/>
        <v>41809</v>
      </c>
      <c r="F2153" s="1">
        <f t="shared" si="367"/>
        <v>41808</v>
      </c>
      <c r="G2153" s="1">
        <f t="shared" si="368"/>
        <v>41807</v>
      </c>
      <c r="H2153" s="1">
        <f t="shared" si="369"/>
        <v>41806</v>
      </c>
      <c r="I2153" s="2">
        <f t="shared" si="370"/>
        <v>106.05</v>
      </c>
      <c r="J2153">
        <f t="shared" si="364"/>
        <v>0</v>
      </c>
      <c r="K2153" s="2">
        <f t="shared" si="366"/>
        <v>0</v>
      </c>
      <c r="L2153" s="2">
        <f t="shared" si="371"/>
        <v>0</v>
      </c>
      <c r="M2153" s="2">
        <f t="shared" si="372"/>
        <v>1</v>
      </c>
      <c r="N2153">
        <f t="shared" si="373"/>
        <v>-0.19821612039910996</v>
      </c>
    </row>
    <row r="2154" spans="1:14" x14ac:dyDescent="0.3">
      <c r="A2154" s="1">
        <v>41817</v>
      </c>
      <c r="B2154">
        <v>105.74</v>
      </c>
      <c r="D2154">
        <f t="shared" si="363"/>
        <v>5</v>
      </c>
      <c r="E2154" s="1">
        <f t="shared" si="365"/>
        <v>41810</v>
      </c>
      <c r="F2154" s="1">
        <f t="shared" si="367"/>
        <v>41809</v>
      </c>
      <c r="G2154" s="1">
        <f t="shared" si="368"/>
        <v>41808</v>
      </c>
      <c r="H2154" s="1">
        <f t="shared" si="369"/>
        <v>41807</v>
      </c>
      <c r="I2154" s="2">
        <f t="shared" si="370"/>
        <v>106.83</v>
      </c>
      <c r="J2154">
        <f t="shared" si="364"/>
        <v>0</v>
      </c>
      <c r="K2154" s="2">
        <f t="shared" si="366"/>
        <v>0</v>
      </c>
      <c r="L2154" s="2">
        <f t="shared" si="371"/>
        <v>0</v>
      </c>
      <c r="M2154" s="2">
        <f t="shared" si="372"/>
        <v>1</v>
      </c>
      <c r="N2154">
        <f t="shared" si="373"/>
        <v>-1.0255535150491888</v>
      </c>
    </row>
    <row r="2155" spans="1:14" x14ac:dyDescent="0.3">
      <c r="A2155" s="1">
        <v>41820</v>
      </c>
      <c r="B2155">
        <v>105.37</v>
      </c>
      <c r="D2155">
        <f t="shared" si="363"/>
        <v>1</v>
      </c>
      <c r="E2155" s="1">
        <f t="shared" si="365"/>
        <v>41813</v>
      </c>
      <c r="F2155" s="1">
        <f t="shared" si="367"/>
        <v>41812</v>
      </c>
      <c r="G2155" s="1">
        <f t="shared" si="368"/>
        <v>41811</v>
      </c>
      <c r="H2155" s="1">
        <f t="shared" si="369"/>
        <v>41810</v>
      </c>
      <c r="I2155" s="2">
        <f t="shared" si="370"/>
        <v>106.17</v>
      </c>
      <c r="J2155">
        <f t="shared" si="364"/>
        <v>0</v>
      </c>
      <c r="K2155" s="2">
        <f t="shared" si="366"/>
        <v>0</v>
      </c>
      <c r="L2155" s="2">
        <f t="shared" si="371"/>
        <v>0</v>
      </c>
      <c r="M2155" s="2">
        <f t="shared" si="372"/>
        <v>1</v>
      </c>
      <c r="N2155">
        <f t="shared" si="373"/>
        <v>-0.75636174140454016</v>
      </c>
    </row>
    <row r="2156" spans="1:14" x14ac:dyDescent="0.3">
      <c r="A2156" s="1">
        <v>41821</v>
      </c>
      <c r="B2156">
        <v>105.34</v>
      </c>
      <c r="D2156">
        <f t="shared" si="363"/>
        <v>2</v>
      </c>
      <c r="E2156" s="1">
        <f t="shared" si="365"/>
        <v>41814</v>
      </c>
      <c r="F2156" s="1">
        <f t="shared" si="367"/>
        <v>41813</v>
      </c>
      <c r="G2156" s="1">
        <f t="shared" si="368"/>
        <v>41812</v>
      </c>
      <c r="H2156" s="1">
        <f t="shared" si="369"/>
        <v>41811</v>
      </c>
      <c r="I2156" s="2">
        <f t="shared" si="370"/>
        <v>106.03</v>
      </c>
      <c r="J2156">
        <f t="shared" si="364"/>
        <v>0</v>
      </c>
      <c r="K2156" s="2">
        <f t="shared" si="366"/>
        <v>0</v>
      </c>
      <c r="L2156" s="2">
        <f t="shared" si="371"/>
        <v>0</v>
      </c>
      <c r="M2156" s="2">
        <f t="shared" si="372"/>
        <v>1</v>
      </c>
      <c r="N2156">
        <f t="shared" si="373"/>
        <v>-0.65288588824635552</v>
      </c>
    </row>
    <row r="2157" spans="1:14" x14ac:dyDescent="0.3">
      <c r="A2157" s="1">
        <v>41822</v>
      </c>
      <c r="B2157">
        <v>104.48</v>
      </c>
      <c r="D2157">
        <f t="shared" si="363"/>
        <v>3</v>
      </c>
      <c r="E2157" s="1">
        <f t="shared" si="365"/>
        <v>41815</v>
      </c>
      <c r="F2157" s="1">
        <f t="shared" si="367"/>
        <v>41814</v>
      </c>
      <c r="G2157" s="1">
        <f t="shared" si="368"/>
        <v>41813</v>
      </c>
      <c r="H2157" s="1">
        <f t="shared" si="369"/>
        <v>41812</v>
      </c>
      <c r="I2157" s="2">
        <f t="shared" si="370"/>
        <v>106.5</v>
      </c>
      <c r="J2157">
        <f t="shared" si="364"/>
        <v>0</v>
      </c>
      <c r="K2157" s="2">
        <f t="shared" si="366"/>
        <v>0</v>
      </c>
      <c r="L2157" s="2">
        <f t="shared" si="371"/>
        <v>0</v>
      </c>
      <c r="M2157" s="2">
        <f t="shared" si="372"/>
        <v>1</v>
      </c>
      <c r="N2157">
        <f t="shared" si="373"/>
        <v>-1.9149319621358838</v>
      </c>
    </row>
    <row r="2158" spans="1:14" x14ac:dyDescent="0.3">
      <c r="A2158" s="1">
        <v>41823</v>
      </c>
      <c r="B2158">
        <v>104.06</v>
      </c>
      <c r="D2158">
        <f t="shared" si="363"/>
        <v>4</v>
      </c>
      <c r="E2158" s="1">
        <f t="shared" si="365"/>
        <v>41816</v>
      </c>
      <c r="F2158" s="1">
        <f t="shared" si="367"/>
        <v>41815</v>
      </c>
      <c r="G2158" s="1">
        <f t="shared" si="368"/>
        <v>41814</v>
      </c>
      <c r="H2158" s="1">
        <f t="shared" si="369"/>
        <v>41813</v>
      </c>
      <c r="I2158" s="2">
        <f t="shared" si="370"/>
        <v>105.84</v>
      </c>
      <c r="J2158">
        <f t="shared" si="364"/>
        <v>0</v>
      </c>
      <c r="K2158" s="2">
        <f t="shared" si="366"/>
        <v>0</v>
      </c>
      <c r="L2158" s="2">
        <f t="shared" si="371"/>
        <v>0</v>
      </c>
      <c r="M2158" s="2">
        <f t="shared" si="372"/>
        <v>1</v>
      </c>
      <c r="N2158">
        <f t="shared" si="373"/>
        <v>-1.6960863944542819</v>
      </c>
    </row>
    <row r="2159" spans="1:14" x14ac:dyDescent="0.3">
      <c r="A2159" s="1">
        <v>41827</v>
      </c>
      <c r="B2159">
        <v>103.53</v>
      </c>
      <c r="D2159">
        <f t="shared" si="363"/>
        <v>1</v>
      </c>
      <c r="E2159" s="1">
        <f t="shared" si="365"/>
        <v>41820</v>
      </c>
      <c r="F2159" s="1">
        <f t="shared" si="367"/>
        <v>41819</v>
      </c>
      <c r="G2159" s="1">
        <f t="shared" si="368"/>
        <v>41818</v>
      </c>
      <c r="H2159" s="1">
        <f t="shared" si="369"/>
        <v>41817</v>
      </c>
      <c r="I2159" s="2">
        <f t="shared" si="370"/>
        <v>105.37</v>
      </c>
      <c r="J2159">
        <f t="shared" si="364"/>
        <v>0</v>
      </c>
      <c r="K2159" s="2">
        <f t="shared" si="366"/>
        <v>0</v>
      </c>
      <c r="L2159" s="2">
        <f t="shared" si="371"/>
        <v>0</v>
      </c>
      <c r="M2159" s="2">
        <f t="shared" si="372"/>
        <v>1</v>
      </c>
      <c r="N2159">
        <f t="shared" si="373"/>
        <v>-1.7616539833414511</v>
      </c>
    </row>
    <row r="2160" spans="1:14" x14ac:dyDescent="0.3">
      <c r="A2160" s="1">
        <v>41828</v>
      </c>
      <c r="B2160">
        <v>103.4</v>
      </c>
      <c r="D2160">
        <f t="shared" si="363"/>
        <v>2</v>
      </c>
      <c r="E2160" s="1">
        <f t="shared" si="365"/>
        <v>41821</v>
      </c>
      <c r="F2160" s="1">
        <f t="shared" si="367"/>
        <v>41820</v>
      </c>
      <c r="G2160" s="1">
        <f t="shared" si="368"/>
        <v>41819</v>
      </c>
      <c r="H2160" s="1">
        <f t="shared" si="369"/>
        <v>41818</v>
      </c>
      <c r="I2160" s="2">
        <f t="shared" si="370"/>
        <v>105.34</v>
      </c>
      <c r="J2160">
        <f t="shared" si="364"/>
        <v>0</v>
      </c>
      <c r="K2160" s="2">
        <f t="shared" si="366"/>
        <v>0</v>
      </c>
      <c r="L2160" s="2">
        <f t="shared" si="371"/>
        <v>0</v>
      </c>
      <c r="M2160" s="2">
        <f t="shared" si="372"/>
        <v>1</v>
      </c>
      <c r="N2160">
        <f t="shared" si="373"/>
        <v>-1.8588251980914554</v>
      </c>
    </row>
    <row r="2161" spans="1:14" x14ac:dyDescent="0.3">
      <c r="A2161" s="1">
        <v>41829</v>
      </c>
      <c r="B2161">
        <v>102.29</v>
      </c>
      <c r="C2161">
        <v>101.75</v>
      </c>
      <c r="D2161">
        <f t="shared" si="363"/>
        <v>3</v>
      </c>
      <c r="E2161" s="1">
        <f t="shared" si="365"/>
        <v>41822</v>
      </c>
      <c r="F2161" s="1">
        <f t="shared" si="367"/>
        <v>41821</v>
      </c>
      <c r="G2161" s="1">
        <f t="shared" si="368"/>
        <v>41820</v>
      </c>
      <c r="H2161" s="1">
        <f t="shared" si="369"/>
        <v>41819</v>
      </c>
      <c r="I2161" s="2">
        <f t="shared" si="370"/>
        <v>104.48</v>
      </c>
      <c r="J2161">
        <f t="shared" si="364"/>
        <v>0</v>
      </c>
      <c r="K2161" s="2">
        <f t="shared" si="366"/>
        <v>0</v>
      </c>
      <c r="L2161" s="2">
        <f t="shared" si="371"/>
        <v>0</v>
      </c>
      <c r="M2161" s="2">
        <f t="shared" si="372"/>
        <v>1</v>
      </c>
      <c r="N2161">
        <f t="shared" si="373"/>
        <v>-2.1183749059204939</v>
      </c>
    </row>
    <row r="2162" spans="1:14" x14ac:dyDescent="0.3">
      <c r="A2162" s="1">
        <v>41830</v>
      </c>
      <c r="B2162">
        <v>102.4</v>
      </c>
      <c r="D2162">
        <f t="shared" si="363"/>
        <v>4</v>
      </c>
      <c r="E2162" s="1">
        <f t="shared" si="365"/>
        <v>41823</v>
      </c>
      <c r="F2162" s="1">
        <f t="shared" si="367"/>
        <v>41822</v>
      </c>
      <c r="G2162" s="1">
        <f t="shared" si="368"/>
        <v>41821</v>
      </c>
      <c r="H2162" s="1">
        <f t="shared" si="369"/>
        <v>41820</v>
      </c>
      <c r="I2162" s="2">
        <f t="shared" si="370"/>
        <v>104.06</v>
      </c>
      <c r="J2162">
        <f t="shared" si="364"/>
        <v>101.75</v>
      </c>
      <c r="K2162" s="2">
        <f t="shared" si="366"/>
        <v>101.75</v>
      </c>
      <c r="L2162" s="2">
        <f t="shared" si="371"/>
        <v>102.29</v>
      </c>
      <c r="M2162" s="2">
        <f t="shared" si="372"/>
        <v>1.0053071253071253</v>
      </c>
      <c r="N2162">
        <f t="shared" si="373"/>
        <v>-1.0787851110538322</v>
      </c>
    </row>
    <row r="2163" spans="1:14" x14ac:dyDescent="0.3">
      <c r="A2163" s="1">
        <v>41831</v>
      </c>
      <c r="B2163">
        <v>100.3</v>
      </c>
      <c r="D2163">
        <f t="shared" si="363"/>
        <v>5</v>
      </c>
      <c r="E2163" s="1">
        <f t="shared" si="365"/>
        <v>41824</v>
      </c>
      <c r="F2163" s="1">
        <f t="shared" si="367"/>
        <v>41823</v>
      </c>
      <c r="G2163" s="1">
        <f t="shared" si="368"/>
        <v>41822</v>
      </c>
      <c r="H2163" s="1">
        <f t="shared" si="369"/>
        <v>41821</v>
      </c>
      <c r="I2163" s="2">
        <f t="shared" si="370"/>
        <v>104.06</v>
      </c>
      <c r="J2163">
        <f t="shared" si="364"/>
        <v>0</v>
      </c>
      <c r="K2163" s="2">
        <f t="shared" si="366"/>
        <v>101.75</v>
      </c>
      <c r="L2163" s="2">
        <f t="shared" si="371"/>
        <v>102.29</v>
      </c>
      <c r="M2163" s="2">
        <f t="shared" si="372"/>
        <v>1.0053071253071253</v>
      </c>
      <c r="N2163">
        <f t="shared" si="373"/>
        <v>-3.1508868748056078</v>
      </c>
    </row>
    <row r="2164" spans="1:14" x14ac:dyDescent="0.3">
      <c r="A2164" s="1">
        <v>41834</v>
      </c>
      <c r="B2164">
        <v>100.48</v>
      </c>
      <c r="D2164">
        <f t="shared" si="363"/>
        <v>1</v>
      </c>
      <c r="E2164" s="1">
        <f t="shared" si="365"/>
        <v>41827</v>
      </c>
      <c r="F2164" s="1">
        <f t="shared" si="367"/>
        <v>41826</v>
      </c>
      <c r="G2164" s="1">
        <f t="shared" si="368"/>
        <v>41825</v>
      </c>
      <c r="H2164" s="1">
        <f t="shared" si="369"/>
        <v>41824</v>
      </c>
      <c r="I2164" s="2">
        <f t="shared" si="370"/>
        <v>103.53</v>
      </c>
      <c r="J2164">
        <f t="shared" si="364"/>
        <v>0</v>
      </c>
      <c r="K2164" s="2">
        <f t="shared" si="366"/>
        <v>101.75</v>
      </c>
      <c r="L2164" s="2">
        <f t="shared" si="371"/>
        <v>102.29</v>
      </c>
      <c r="M2164" s="2">
        <f t="shared" si="372"/>
        <v>1.0053071253071253</v>
      </c>
      <c r="N2164">
        <f t="shared" si="373"/>
        <v>-2.4609630911921538</v>
      </c>
    </row>
    <row r="2165" spans="1:14" x14ac:dyDescent="0.3">
      <c r="A2165" s="1">
        <v>41835</v>
      </c>
      <c r="B2165">
        <v>99.53</v>
      </c>
      <c r="D2165">
        <f t="shared" si="363"/>
        <v>2</v>
      </c>
      <c r="E2165" s="1">
        <f t="shared" si="365"/>
        <v>41828</v>
      </c>
      <c r="F2165" s="1">
        <f t="shared" si="367"/>
        <v>41827</v>
      </c>
      <c r="G2165" s="1">
        <f t="shared" si="368"/>
        <v>41826</v>
      </c>
      <c r="H2165" s="1">
        <f t="shared" si="369"/>
        <v>41825</v>
      </c>
      <c r="I2165" s="2">
        <f t="shared" si="370"/>
        <v>103.4</v>
      </c>
      <c r="J2165">
        <f t="shared" si="364"/>
        <v>0</v>
      </c>
      <c r="K2165" s="2">
        <f t="shared" si="366"/>
        <v>101.75</v>
      </c>
      <c r="L2165" s="2">
        <f t="shared" si="371"/>
        <v>102.29</v>
      </c>
      <c r="M2165" s="2">
        <f t="shared" si="372"/>
        <v>1.0053071253071253</v>
      </c>
      <c r="N2165">
        <f t="shared" si="373"/>
        <v>-3.2852763670145055</v>
      </c>
    </row>
    <row r="2166" spans="1:14" x14ac:dyDescent="0.3">
      <c r="A2166" s="1">
        <v>41836</v>
      </c>
      <c r="B2166">
        <v>100.6</v>
      </c>
      <c r="D2166">
        <f t="shared" si="363"/>
        <v>3</v>
      </c>
      <c r="E2166" s="1">
        <f t="shared" si="365"/>
        <v>41829</v>
      </c>
      <c r="F2166" s="1">
        <f t="shared" si="367"/>
        <v>41828</v>
      </c>
      <c r="G2166" s="1">
        <f t="shared" si="368"/>
        <v>41827</v>
      </c>
      <c r="H2166" s="1">
        <f t="shared" si="369"/>
        <v>41826</v>
      </c>
      <c r="I2166" s="2">
        <f t="shared" si="370"/>
        <v>102.29</v>
      </c>
      <c r="J2166">
        <f t="shared" si="364"/>
        <v>0</v>
      </c>
      <c r="K2166" s="2">
        <f t="shared" si="366"/>
        <v>101.75</v>
      </c>
      <c r="L2166" s="2">
        <f t="shared" si="371"/>
        <v>102.29</v>
      </c>
      <c r="M2166" s="2">
        <f t="shared" si="372"/>
        <v>1.0053071253071253</v>
      </c>
      <c r="N2166">
        <f t="shared" si="373"/>
        <v>-1.1366566657065666</v>
      </c>
    </row>
    <row r="2167" spans="1:14" x14ac:dyDescent="0.3">
      <c r="A2167" s="1">
        <v>41837</v>
      </c>
      <c r="B2167">
        <v>102.2</v>
      </c>
      <c r="D2167">
        <f t="shared" si="363"/>
        <v>4</v>
      </c>
      <c r="E2167" s="1">
        <f t="shared" si="365"/>
        <v>41830</v>
      </c>
      <c r="F2167" s="1">
        <f t="shared" si="367"/>
        <v>41829</v>
      </c>
      <c r="G2167" s="1">
        <f t="shared" si="368"/>
        <v>41828</v>
      </c>
      <c r="H2167" s="1">
        <f t="shared" si="369"/>
        <v>41827</v>
      </c>
      <c r="I2167" s="2">
        <f t="shared" si="370"/>
        <v>102.4</v>
      </c>
      <c r="J2167">
        <f t="shared" si="364"/>
        <v>0</v>
      </c>
      <c r="K2167" s="2">
        <f t="shared" si="366"/>
        <v>0</v>
      </c>
      <c r="L2167" s="2">
        <f t="shared" si="371"/>
        <v>0</v>
      </c>
      <c r="M2167" s="2">
        <f t="shared" si="372"/>
        <v>1</v>
      </c>
      <c r="N2167">
        <f t="shared" si="373"/>
        <v>-0.19550348358033506</v>
      </c>
    </row>
    <row r="2168" spans="1:14" x14ac:dyDescent="0.3">
      <c r="A2168" s="1">
        <v>41838</v>
      </c>
      <c r="B2168">
        <v>101.95</v>
      </c>
      <c r="D2168">
        <f t="shared" si="363"/>
        <v>5</v>
      </c>
      <c r="E2168" s="1">
        <f t="shared" si="365"/>
        <v>41831</v>
      </c>
      <c r="F2168" s="1">
        <f t="shared" si="367"/>
        <v>41830</v>
      </c>
      <c r="G2168" s="1">
        <f t="shared" si="368"/>
        <v>41829</v>
      </c>
      <c r="H2168" s="1">
        <f t="shared" si="369"/>
        <v>41828</v>
      </c>
      <c r="I2168" s="2">
        <f t="shared" si="370"/>
        <v>100.3</v>
      </c>
      <c r="J2168">
        <f t="shared" si="364"/>
        <v>0</v>
      </c>
      <c r="K2168" s="2">
        <f t="shared" si="366"/>
        <v>0</v>
      </c>
      <c r="L2168" s="2">
        <f t="shared" si="371"/>
        <v>0</v>
      </c>
      <c r="M2168" s="2">
        <f t="shared" si="372"/>
        <v>1</v>
      </c>
      <c r="N2168">
        <f t="shared" si="373"/>
        <v>1.6316802052574459</v>
      </c>
    </row>
    <row r="2169" spans="1:14" x14ac:dyDescent="0.3">
      <c r="A2169" s="1">
        <v>41841</v>
      </c>
      <c r="B2169">
        <v>102.86</v>
      </c>
      <c r="D2169">
        <f t="shared" si="363"/>
        <v>1</v>
      </c>
      <c r="E2169" s="1">
        <f t="shared" si="365"/>
        <v>41834</v>
      </c>
      <c r="F2169" s="1">
        <f t="shared" si="367"/>
        <v>41833</v>
      </c>
      <c r="G2169" s="1">
        <f t="shared" si="368"/>
        <v>41832</v>
      </c>
      <c r="H2169" s="1">
        <f t="shared" si="369"/>
        <v>41831</v>
      </c>
      <c r="I2169" s="2">
        <f t="shared" si="370"/>
        <v>100.48</v>
      </c>
      <c r="J2169">
        <f t="shared" si="364"/>
        <v>0</v>
      </c>
      <c r="K2169" s="2">
        <f t="shared" si="366"/>
        <v>0</v>
      </c>
      <c r="L2169" s="2">
        <f t="shared" si="371"/>
        <v>0</v>
      </c>
      <c r="M2169" s="2">
        <f t="shared" si="372"/>
        <v>1</v>
      </c>
      <c r="N2169">
        <f t="shared" si="373"/>
        <v>2.3410137626881613</v>
      </c>
    </row>
    <row r="2170" spans="1:14" x14ac:dyDescent="0.3">
      <c r="A2170" s="1">
        <v>41842</v>
      </c>
      <c r="B2170">
        <v>102.39</v>
      </c>
      <c r="D2170">
        <f t="shared" si="363"/>
        <v>2</v>
      </c>
      <c r="E2170" s="1">
        <f t="shared" si="365"/>
        <v>41835</v>
      </c>
      <c r="F2170" s="1">
        <f t="shared" si="367"/>
        <v>41834</v>
      </c>
      <c r="G2170" s="1">
        <f t="shared" si="368"/>
        <v>41833</v>
      </c>
      <c r="H2170" s="1">
        <f t="shared" si="369"/>
        <v>41832</v>
      </c>
      <c r="I2170" s="2">
        <f t="shared" si="370"/>
        <v>99.53</v>
      </c>
      <c r="J2170">
        <f t="shared" si="364"/>
        <v>0</v>
      </c>
      <c r="K2170" s="2">
        <f t="shared" si="366"/>
        <v>0</v>
      </c>
      <c r="L2170" s="2">
        <f t="shared" si="371"/>
        <v>0</v>
      </c>
      <c r="M2170" s="2">
        <f t="shared" si="372"/>
        <v>1</v>
      </c>
      <c r="N2170">
        <f t="shared" si="373"/>
        <v>2.8329945328753086</v>
      </c>
    </row>
    <row r="2171" spans="1:14" x14ac:dyDescent="0.3">
      <c r="A2171" s="1">
        <v>41843</v>
      </c>
      <c r="B2171">
        <v>103.12</v>
      </c>
      <c r="D2171">
        <f t="shared" si="363"/>
        <v>3</v>
      </c>
      <c r="E2171" s="1">
        <f t="shared" si="365"/>
        <v>41836</v>
      </c>
      <c r="F2171" s="1">
        <f t="shared" si="367"/>
        <v>41835</v>
      </c>
      <c r="G2171" s="1">
        <f t="shared" si="368"/>
        <v>41834</v>
      </c>
      <c r="H2171" s="1">
        <f t="shared" si="369"/>
        <v>41833</v>
      </c>
      <c r="I2171" s="2">
        <f t="shared" si="370"/>
        <v>100.6</v>
      </c>
      <c r="J2171">
        <f t="shared" si="364"/>
        <v>0</v>
      </c>
      <c r="K2171" s="2">
        <f t="shared" si="366"/>
        <v>0</v>
      </c>
      <c r="L2171" s="2">
        <f t="shared" si="371"/>
        <v>0</v>
      </c>
      <c r="M2171" s="2">
        <f t="shared" si="372"/>
        <v>1</v>
      </c>
      <c r="N2171">
        <f t="shared" si="373"/>
        <v>2.4741100965293277</v>
      </c>
    </row>
    <row r="2172" spans="1:14" x14ac:dyDescent="0.3">
      <c r="A2172" s="1">
        <v>41844</v>
      </c>
      <c r="B2172">
        <v>102.07</v>
      </c>
      <c r="D2172">
        <f t="shared" si="363"/>
        <v>4</v>
      </c>
      <c r="E2172" s="1">
        <f t="shared" si="365"/>
        <v>41837</v>
      </c>
      <c r="F2172" s="1">
        <f t="shared" si="367"/>
        <v>41836</v>
      </c>
      <c r="G2172" s="1">
        <f t="shared" si="368"/>
        <v>41835</v>
      </c>
      <c r="H2172" s="1">
        <f t="shared" si="369"/>
        <v>41834</v>
      </c>
      <c r="I2172" s="2">
        <f t="shared" si="370"/>
        <v>102.2</v>
      </c>
      <c r="J2172">
        <f t="shared" si="364"/>
        <v>0</v>
      </c>
      <c r="K2172" s="2">
        <f t="shared" si="366"/>
        <v>0</v>
      </c>
      <c r="L2172" s="2">
        <f t="shared" si="371"/>
        <v>0</v>
      </c>
      <c r="M2172" s="2">
        <f t="shared" si="372"/>
        <v>1</v>
      </c>
      <c r="N2172">
        <f t="shared" si="373"/>
        <v>-0.12728253541971718</v>
      </c>
    </row>
    <row r="2173" spans="1:14" x14ac:dyDescent="0.3">
      <c r="A2173" s="1">
        <v>41845</v>
      </c>
      <c r="B2173">
        <v>102.09</v>
      </c>
      <c r="D2173">
        <f t="shared" si="363"/>
        <v>5</v>
      </c>
      <c r="E2173" s="1">
        <f t="shared" si="365"/>
        <v>41838</v>
      </c>
      <c r="F2173" s="1">
        <f t="shared" si="367"/>
        <v>41837</v>
      </c>
      <c r="G2173" s="1">
        <f t="shared" si="368"/>
        <v>41836</v>
      </c>
      <c r="H2173" s="1">
        <f t="shared" si="369"/>
        <v>41835</v>
      </c>
      <c r="I2173" s="2">
        <f t="shared" si="370"/>
        <v>101.95</v>
      </c>
      <c r="J2173">
        <f t="shared" si="364"/>
        <v>0</v>
      </c>
      <c r="K2173" s="2">
        <f t="shared" si="366"/>
        <v>0</v>
      </c>
      <c r="L2173" s="2">
        <f t="shared" si="371"/>
        <v>0</v>
      </c>
      <c r="M2173" s="2">
        <f t="shared" si="372"/>
        <v>1</v>
      </c>
      <c r="N2173">
        <f t="shared" si="373"/>
        <v>0.13722801604599824</v>
      </c>
    </row>
    <row r="2174" spans="1:14" x14ac:dyDescent="0.3">
      <c r="A2174" s="1">
        <v>41848</v>
      </c>
      <c r="B2174">
        <v>101.67</v>
      </c>
      <c r="D2174">
        <f t="shared" si="363"/>
        <v>1</v>
      </c>
      <c r="E2174" s="1">
        <f t="shared" si="365"/>
        <v>41841</v>
      </c>
      <c r="F2174" s="1">
        <f t="shared" si="367"/>
        <v>41840</v>
      </c>
      <c r="G2174" s="1">
        <f t="shared" si="368"/>
        <v>41839</v>
      </c>
      <c r="H2174" s="1">
        <f t="shared" si="369"/>
        <v>41838</v>
      </c>
      <c r="I2174" s="2">
        <f t="shared" si="370"/>
        <v>102.86</v>
      </c>
      <c r="J2174">
        <f t="shared" si="364"/>
        <v>0</v>
      </c>
      <c r="K2174" s="2">
        <f t="shared" si="366"/>
        <v>0</v>
      </c>
      <c r="L2174" s="2">
        <f t="shared" si="371"/>
        <v>0</v>
      </c>
      <c r="M2174" s="2">
        <f t="shared" si="372"/>
        <v>1</v>
      </c>
      <c r="N2174">
        <f t="shared" si="373"/>
        <v>-1.1636566059700459</v>
      </c>
    </row>
    <row r="2175" spans="1:14" x14ac:dyDescent="0.3">
      <c r="A2175" s="1">
        <v>41849</v>
      </c>
      <c r="B2175">
        <v>100.97</v>
      </c>
      <c r="D2175">
        <f t="shared" si="363"/>
        <v>2</v>
      </c>
      <c r="E2175" s="1">
        <f t="shared" si="365"/>
        <v>41842</v>
      </c>
      <c r="F2175" s="1">
        <f t="shared" si="367"/>
        <v>41841</v>
      </c>
      <c r="G2175" s="1">
        <f t="shared" si="368"/>
        <v>41840</v>
      </c>
      <c r="H2175" s="1">
        <f t="shared" si="369"/>
        <v>41839</v>
      </c>
      <c r="I2175" s="2">
        <f t="shared" si="370"/>
        <v>102.39</v>
      </c>
      <c r="J2175">
        <f t="shared" si="364"/>
        <v>0</v>
      </c>
      <c r="K2175" s="2">
        <f t="shared" si="366"/>
        <v>0</v>
      </c>
      <c r="L2175" s="2">
        <f t="shared" si="371"/>
        <v>0</v>
      </c>
      <c r="M2175" s="2">
        <f t="shared" si="372"/>
        <v>1</v>
      </c>
      <c r="N2175">
        <f t="shared" si="373"/>
        <v>-1.3965608570495702</v>
      </c>
    </row>
    <row r="2176" spans="1:14" x14ac:dyDescent="0.3">
      <c r="A2176" s="1">
        <v>41850</v>
      </c>
      <c r="B2176">
        <v>100.27</v>
      </c>
      <c r="D2176">
        <f t="shared" si="363"/>
        <v>3</v>
      </c>
      <c r="E2176" s="1">
        <f t="shared" si="365"/>
        <v>41843</v>
      </c>
      <c r="F2176" s="1">
        <f t="shared" si="367"/>
        <v>41842</v>
      </c>
      <c r="G2176" s="1">
        <f t="shared" si="368"/>
        <v>41841</v>
      </c>
      <c r="H2176" s="1">
        <f t="shared" si="369"/>
        <v>41840</v>
      </c>
      <c r="I2176" s="2">
        <f t="shared" si="370"/>
        <v>103.12</v>
      </c>
      <c r="J2176">
        <f t="shared" si="364"/>
        <v>0</v>
      </c>
      <c r="K2176" s="2">
        <f t="shared" si="366"/>
        <v>0</v>
      </c>
      <c r="L2176" s="2">
        <f t="shared" si="371"/>
        <v>0</v>
      </c>
      <c r="M2176" s="2">
        <f t="shared" si="372"/>
        <v>1</v>
      </c>
      <c r="N2176">
        <f t="shared" si="373"/>
        <v>-2.8026811095098103</v>
      </c>
    </row>
    <row r="2177" spans="1:14" x14ac:dyDescent="0.3">
      <c r="A2177" s="1">
        <v>41851</v>
      </c>
      <c r="B2177">
        <v>98.17</v>
      </c>
      <c r="D2177">
        <f t="shared" si="363"/>
        <v>4</v>
      </c>
      <c r="E2177" s="1">
        <f t="shared" si="365"/>
        <v>41844</v>
      </c>
      <c r="F2177" s="1">
        <f t="shared" si="367"/>
        <v>41843</v>
      </c>
      <c r="G2177" s="1">
        <f t="shared" si="368"/>
        <v>41842</v>
      </c>
      <c r="H2177" s="1">
        <f t="shared" si="369"/>
        <v>41841</v>
      </c>
      <c r="I2177" s="2">
        <f t="shared" si="370"/>
        <v>102.07</v>
      </c>
      <c r="J2177">
        <f t="shared" si="364"/>
        <v>0</v>
      </c>
      <c r="K2177" s="2">
        <f t="shared" si="366"/>
        <v>0</v>
      </c>
      <c r="L2177" s="2">
        <f t="shared" si="371"/>
        <v>0</v>
      </c>
      <c r="M2177" s="2">
        <f t="shared" si="372"/>
        <v>1</v>
      </c>
      <c r="N2177">
        <f t="shared" si="373"/>
        <v>-3.8958182710976916</v>
      </c>
    </row>
    <row r="2178" spans="1:14" x14ac:dyDescent="0.3">
      <c r="A2178" s="1">
        <v>41852</v>
      </c>
      <c r="B2178">
        <v>97.88</v>
      </c>
      <c r="D2178">
        <f t="shared" ref="D2178:D2241" si="374">WEEKDAY(A2178,2)</f>
        <v>5</v>
      </c>
      <c r="E2178" s="1">
        <f t="shared" si="365"/>
        <v>41845</v>
      </c>
      <c r="F2178" s="1">
        <f t="shared" si="367"/>
        <v>41844</v>
      </c>
      <c r="G2178" s="1">
        <f t="shared" si="368"/>
        <v>41843</v>
      </c>
      <c r="H2178" s="1">
        <f t="shared" si="369"/>
        <v>41842</v>
      </c>
      <c r="I2178" s="2">
        <f t="shared" si="370"/>
        <v>102.09</v>
      </c>
      <c r="J2178">
        <f t="shared" si="364"/>
        <v>0</v>
      </c>
      <c r="K2178" s="2">
        <f t="shared" si="366"/>
        <v>0</v>
      </c>
      <c r="L2178" s="2">
        <f t="shared" si="371"/>
        <v>0</v>
      </c>
      <c r="M2178" s="2">
        <f t="shared" si="372"/>
        <v>1</v>
      </c>
      <c r="N2178">
        <f t="shared" si="373"/>
        <v>-4.2112538606453249</v>
      </c>
    </row>
    <row r="2179" spans="1:14" x14ac:dyDescent="0.3">
      <c r="A2179" s="1">
        <v>41855</v>
      </c>
      <c r="B2179">
        <v>98.29</v>
      </c>
      <c r="D2179">
        <f t="shared" si="374"/>
        <v>1</v>
      </c>
      <c r="E2179" s="1">
        <f t="shared" si="365"/>
        <v>41848</v>
      </c>
      <c r="F2179" s="1">
        <f t="shared" si="367"/>
        <v>41847</v>
      </c>
      <c r="G2179" s="1">
        <f t="shared" si="368"/>
        <v>41846</v>
      </c>
      <c r="H2179" s="1">
        <f t="shared" si="369"/>
        <v>41845</v>
      </c>
      <c r="I2179" s="2">
        <f t="shared" si="370"/>
        <v>101.67</v>
      </c>
      <c r="J2179">
        <f t="shared" ref="J2179:J2242" si="375">C2178</f>
        <v>0</v>
      </c>
      <c r="K2179" s="2">
        <f t="shared" si="366"/>
        <v>0</v>
      </c>
      <c r="L2179" s="2">
        <f t="shared" si="371"/>
        <v>0</v>
      </c>
      <c r="M2179" s="2">
        <f t="shared" si="372"/>
        <v>1</v>
      </c>
      <c r="N2179">
        <f t="shared" si="373"/>
        <v>-3.3809981708531591</v>
      </c>
    </row>
    <row r="2180" spans="1:14" x14ac:dyDescent="0.3">
      <c r="A2180" s="1">
        <v>41856</v>
      </c>
      <c r="B2180">
        <v>97.38</v>
      </c>
      <c r="D2180">
        <f t="shared" si="374"/>
        <v>2</v>
      </c>
      <c r="E2180" s="1">
        <f t="shared" si="365"/>
        <v>41849</v>
      </c>
      <c r="F2180" s="1">
        <f t="shared" si="367"/>
        <v>41848</v>
      </c>
      <c r="G2180" s="1">
        <f t="shared" si="368"/>
        <v>41847</v>
      </c>
      <c r="H2180" s="1">
        <f t="shared" si="369"/>
        <v>41846</v>
      </c>
      <c r="I2180" s="2">
        <f t="shared" si="370"/>
        <v>100.97</v>
      </c>
      <c r="J2180">
        <f t="shared" si="375"/>
        <v>0</v>
      </c>
      <c r="K2180" s="2">
        <f t="shared" si="366"/>
        <v>0</v>
      </c>
      <c r="L2180" s="2">
        <f t="shared" si="371"/>
        <v>0</v>
      </c>
      <c r="M2180" s="2">
        <f t="shared" si="372"/>
        <v>1</v>
      </c>
      <c r="N2180">
        <f t="shared" si="373"/>
        <v>-3.6202592261674895</v>
      </c>
    </row>
    <row r="2181" spans="1:14" x14ac:dyDescent="0.3">
      <c r="A2181" s="1">
        <v>41857</v>
      </c>
      <c r="B2181">
        <v>96.92</v>
      </c>
      <c r="D2181">
        <f t="shared" si="374"/>
        <v>3</v>
      </c>
      <c r="E2181" s="1">
        <f t="shared" si="365"/>
        <v>41850</v>
      </c>
      <c r="F2181" s="1">
        <f t="shared" si="367"/>
        <v>41849</v>
      </c>
      <c r="G2181" s="1">
        <f t="shared" si="368"/>
        <v>41848</v>
      </c>
      <c r="H2181" s="1">
        <f t="shared" si="369"/>
        <v>41847</v>
      </c>
      <c r="I2181" s="2">
        <f t="shared" si="370"/>
        <v>100.27</v>
      </c>
      <c r="J2181">
        <f t="shared" si="375"/>
        <v>0</v>
      </c>
      <c r="K2181" s="2">
        <f t="shared" si="366"/>
        <v>0</v>
      </c>
      <c r="L2181" s="2">
        <f t="shared" si="371"/>
        <v>0</v>
      </c>
      <c r="M2181" s="2">
        <f t="shared" si="372"/>
        <v>1</v>
      </c>
      <c r="N2181">
        <f t="shared" si="373"/>
        <v>-3.3980651587508883</v>
      </c>
    </row>
    <row r="2182" spans="1:14" x14ac:dyDescent="0.3">
      <c r="A2182" s="1">
        <v>41858</v>
      </c>
      <c r="B2182">
        <v>97.34</v>
      </c>
      <c r="D2182">
        <f t="shared" si="374"/>
        <v>4</v>
      </c>
      <c r="E2182" s="1">
        <f t="shared" si="365"/>
        <v>41851</v>
      </c>
      <c r="F2182" s="1">
        <f t="shared" si="367"/>
        <v>41850</v>
      </c>
      <c r="G2182" s="1">
        <f t="shared" si="368"/>
        <v>41849</v>
      </c>
      <c r="H2182" s="1">
        <f t="shared" si="369"/>
        <v>41848</v>
      </c>
      <c r="I2182" s="2">
        <f t="shared" si="370"/>
        <v>98.17</v>
      </c>
      <c r="J2182">
        <f t="shared" si="375"/>
        <v>0</v>
      </c>
      <c r="K2182" s="2">
        <f t="shared" si="366"/>
        <v>0</v>
      </c>
      <c r="L2182" s="2">
        <f t="shared" si="371"/>
        <v>0</v>
      </c>
      <c r="M2182" s="2">
        <f t="shared" si="372"/>
        <v>1</v>
      </c>
      <c r="N2182">
        <f t="shared" si="373"/>
        <v>-0.84906652991217413</v>
      </c>
    </row>
    <row r="2183" spans="1:14" x14ac:dyDescent="0.3">
      <c r="A2183" s="1">
        <v>41859</v>
      </c>
      <c r="B2183">
        <v>97.65</v>
      </c>
      <c r="C2183">
        <v>96.84</v>
      </c>
      <c r="D2183">
        <f t="shared" si="374"/>
        <v>5</v>
      </c>
      <c r="E2183" s="1">
        <f t="shared" ref="E2183:E2246" si="376">A2183-7</f>
        <v>41852</v>
      </c>
      <c r="F2183" s="1">
        <f t="shared" si="367"/>
        <v>41851</v>
      </c>
      <c r="G2183" s="1">
        <f t="shared" si="368"/>
        <v>41850</v>
      </c>
      <c r="H2183" s="1">
        <f t="shared" si="369"/>
        <v>41849</v>
      </c>
      <c r="I2183" s="2">
        <f t="shared" si="370"/>
        <v>97.88</v>
      </c>
      <c r="J2183">
        <f t="shared" si="375"/>
        <v>0</v>
      </c>
      <c r="K2183" s="2">
        <f t="shared" ref="K2183:K2246" si="377">SUMIFS($J$2:$J$3507,$A$2:$A$3507,"&gt;"&amp;E2183,$A$2:$A$3507,"&lt;="&amp;A2183)</f>
        <v>0</v>
      </c>
      <c r="L2183" s="2">
        <f t="shared" si="371"/>
        <v>0</v>
      </c>
      <c r="M2183" s="2">
        <f t="shared" si="372"/>
        <v>1</v>
      </c>
      <c r="N2183">
        <f t="shared" si="373"/>
        <v>-0.23525812517828168</v>
      </c>
    </row>
    <row r="2184" spans="1:14" x14ac:dyDescent="0.3">
      <c r="A2184" s="1">
        <v>41862</v>
      </c>
      <c r="B2184">
        <v>97.21</v>
      </c>
      <c r="D2184">
        <f t="shared" si="374"/>
        <v>1</v>
      </c>
      <c r="E2184" s="1">
        <f t="shared" si="376"/>
        <v>41855</v>
      </c>
      <c r="F2184" s="1">
        <f t="shared" ref="F2184:F2247" si="378">E2184-1</f>
        <v>41854</v>
      </c>
      <c r="G2184" s="1">
        <f t="shared" ref="G2184:G2247" si="379">E2184-2</f>
        <v>41853</v>
      </c>
      <c r="H2184" s="1">
        <f t="shared" ref="H2184:H2247" si="380">E2184-3</f>
        <v>41852</v>
      </c>
      <c r="I2184" s="2">
        <f t="shared" ref="I2184:I2247" si="381">IF(SUMIFS($B$2:$B$3507,$A$2:$A$3507,"="&amp;E2184)=0,IF(SUMIFS($B$2:$B$3507,$A$2:$A$3507,"="&amp;F2184)=0,IF(SUMIFS($B$2:$B$3507,$A$2:$A$3507,"="&amp;G2184)=0,SUMIFS($B$2:$B$3507,$A$2:$A$3507,"="&amp;H2184),SUMIFS($B$2:$B$3507,$A$2:$A$3507,"="&amp;G2184)),SUMIFS($B$2:$B$3507,$A$2:$A$3507,"="&amp;F2184)),SUMIFS($B$2:$B$3507,$A$2:$A$3507,"="&amp;E2184))</f>
        <v>98.29</v>
      </c>
      <c r="J2184">
        <f t="shared" si="375"/>
        <v>96.84</v>
      </c>
      <c r="K2184" s="2">
        <f t="shared" si="377"/>
        <v>96.84</v>
      </c>
      <c r="L2184" s="2">
        <f t="shared" ref="L2184:L2247" si="382">IF(K2184&lt;&gt;0,LOOKUP(K2184,C2178:C2184,B2178:B2184),0)</f>
        <v>97.65</v>
      </c>
      <c r="M2184" s="2">
        <f t="shared" si="372"/>
        <v>1.008364312267658</v>
      </c>
      <c r="N2184">
        <f t="shared" si="373"/>
        <v>-0.27191804927303709</v>
      </c>
    </row>
    <row r="2185" spans="1:14" x14ac:dyDescent="0.3">
      <c r="A2185" s="1">
        <v>41863</v>
      </c>
      <c r="B2185">
        <v>96.48</v>
      </c>
      <c r="D2185">
        <f t="shared" si="374"/>
        <v>2</v>
      </c>
      <c r="E2185" s="1">
        <f t="shared" si="376"/>
        <v>41856</v>
      </c>
      <c r="F2185" s="1">
        <f t="shared" si="378"/>
        <v>41855</v>
      </c>
      <c r="G2185" s="1">
        <f t="shared" si="379"/>
        <v>41854</v>
      </c>
      <c r="H2185" s="1">
        <f t="shared" si="380"/>
        <v>41853</v>
      </c>
      <c r="I2185" s="2">
        <f t="shared" si="381"/>
        <v>97.38</v>
      </c>
      <c r="J2185">
        <f t="shared" si="375"/>
        <v>0</v>
      </c>
      <c r="K2185" s="2">
        <f t="shared" si="377"/>
        <v>96.84</v>
      </c>
      <c r="L2185" s="2">
        <f t="shared" si="382"/>
        <v>97.65</v>
      </c>
      <c r="M2185" s="2">
        <f t="shared" ref="M2185:M2248" si="383">IF(K2185&lt;&gt;0,L2185/K2185,1)</f>
        <v>1.008364312267658</v>
      </c>
      <c r="N2185">
        <f t="shared" ref="N2185:N2248" si="384">LN(B2185*M2185/I2185)*100</f>
        <v>-9.5559252284923693E-2</v>
      </c>
    </row>
    <row r="2186" spans="1:14" x14ac:dyDescent="0.3">
      <c r="A2186" s="1">
        <v>41864</v>
      </c>
      <c r="B2186">
        <v>96.74</v>
      </c>
      <c r="D2186">
        <f t="shared" si="374"/>
        <v>3</v>
      </c>
      <c r="E2186" s="1">
        <f t="shared" si="376"/>
        <v>41857</v>
      </c>
      <c r="F2186" s="1">
        <f t="shared" si="378"/>
        <v>41856</v>
      </c>
      <c r="G2186" s="1">
        <f t="shared" si="379"/>
        <v>41855</v>
      </c>
      <c r="H2186" s="1">
        <f t="shared" si="380"/>
        <v>41854</v>
      </c>
      <c r="I2186" s="2">
        <f t="shared" si="381"/>
        <v>96.92</v>
      </c>
      <c r="J2186">
        <f t="shared" si="375"/>
        <v>0</v>
      </c>
      <c r="K2186" s="2">
        <f t="shared" si="377"/>
        <v>96.84</v>
      </c>
      <c r="L2186" s="2">
        <f t="shared" si="382"/>
        <v>97.65</v>
      </c>
      <c r="M2186" s="2">
        <f t="shared" si="383"/>
        <v>1.008364312267658</v>
      </c>
      <c r="N2186">
        <f t="shared" si="384"/>
        <v>0.64705966993422004</v>
      </c>
    </row>
    <row r="2187" spans="1:14" x14ac:dyDescent="0.3">
      <c r="A2187" s="1">
        <v>41865</v>
      </c>
      <c r="B2187">
        <v>94.08</v>
      </c>
      <c r="D2187">
        <f t="shared" si="374"/>
        <v>4</v>
      </c>
      <c r="E2187" s="1">
        <f t="shared" si="376"/>
        <v>41858</v>
      </c>
      <c r="F2187" s="1">
        <f t="shared" si="378"/>
        <v>41857</v>
      </c>
      <c r="G2187" s="1">
        <f t="shared" si="379"/>
        <v>41856</v>
      </c>
      <c r="H2187" s="1">
        <f t="shared" si="380"/>
        <v>41855</v>
      </c>
      <c r="I2187" s="2">
        <f t="shared" si="381"/>
        <v>97.34</v>
      </c>
      <c r="J2187">
        <f t="shared" si="375"/>
        <v>0</v>
      </c>
      <c r="K2187" s="2">
        <f t="shared" si="377"/>
        <v>96.84</v>
      </c>
      <c r="L2187" s="2">
        <f t="shared" si="382"/>
        <v>97.65</v>
      </c>
      <c r="M2187" s="2">
        <f t="shared" si="383"/>
        <v>1.008364312267658</v>
      </c>
      <c r="N2187">
        <f t="shared" si="384"/>
        <v>-2.5734995002161343</v>
      </c>
    </row>
    <row r="2188" spans="1:14" x14ac:dyDescent="0.3">
      <c r="A2188" s="1">
        <v>41866</v>
      </c>
      <c r="B2188">
        <v>95.32</v>
      </c>
      <c r="D2188">
        <f t="shared" si="374"/>
        <v>5</v>
      </c>
      <c r="E2188" s="1">
        <f t="shared" si="376"/>
        <v>41859</v>
      </c>
      <c r="F2188" s="1">
        <f t="shared" si="378"/>
        <v>41858</v>
      </c>
      <c r="G2188" s="1">
        <f t="shared" si="379"/>
        <v>41857</v>
      </c>
      <c r="H2188" s="1">
        <f t="shared" si="380"/>
        <v>41856</v>
      </c>
      <c r="I2188" s="2">
        <f t="shared" si="381"/>
        <v>97.65</v>
      </c>
      <c r="J2188">
        <f t="shared" si="375"/>
        <v>0</v>
      </c>
      <c r="K2188" s="2">
        <f t="shared" si="377"/>
        <v>96.84</v>
      </c>
      <c r="L2188" s="2">
        <f t="shared" si="382"/>
        <v>97.65</v>
      </c>
      <c r="M2188" s="2">
        <f t="shared" si="383"/>
        <v>1.008364312267658</v>
      </c>
      <c r="N2188">
        <f t="shared" si="384"/>
        <v>-1.5820479839316479</v>
      </c>
    </row>
    <row r="2189" spans="1:14" x14ac:dyDescent="0.3">
      <c r="A2189" s="1">
        <v>41869</v>
      </c>
      <c r="B2189">
        <v>93.75</v>
      </c>
      <c r="D2189">
        <f t="shared" si="374"/>
        <v>1</v>
      </c>
      <c r="E2189" s="1">
        <f t="shared" si="376"/>
        <v>41862</v>
      </c>
      <c r="F2189" s="1">
        <f t="shared" si="378"/>
        <v>41861</v>
      </c>
      <c r="G2189" s="1">
        <f t="shared" si="379"/>
        <v>41860</v>
      </c>
      <c r="H2189" s="1">
        <f t="shared" si="380"/>
        <v>41859</v>
      </c>
      <c r="I2189" s="2">
        <f t="shared" si="381"/>
        <v>97.21</v>
      </c>
      <c r="J2189">
        <f t="shared" si="375"/>
        <v>0</v>
      </c>
      <c r="K2189" s="2">
        <f t="shared" si="377"/>
        <v>0</v>
      </c>
      <c r="L2189" s="2">
        <f t="shared" si="382"/>
        <v>0</v>
      </c>
      <c r="M2189" s="2">
        <f t="shared" si="383"/>
        <v>1</v>
      </c>
      <c r="N2189">
        <f t="shared" si="384"/>
        <v>-3.6241921982457299</v>
      </c>
    </row>
    <row r="2190" spans="1:14" x14ac:dyDescent="0.3">
      <c r="A2190" s="1">
        <v>41870</v>
      </c>
      <c r="B2190">
        <v>92.86</v>
      </c>
      <c r="D2190">
        <f t="shared" si="374"/>
        <v>2</v>
      </c>
      <c r="E2190" s="1">
        <f t="shared" si="376"/>
        <v>41863</v>
      </c>
      <c r="F2190" s="1">
        <f t="shared" si="378"/>
        <v>41862</v>
      </c>
      <c r="G2190" s="1">
        <f t="shared" si="379"/>
        <v>41861</v>
      </c>
      <c r="H2190" s="1">
        <f t="shared" si="380"/>
        <v>41860</v>
      </c>
      <c r="I2190" s="2">
        <f t="shared" si="381"/>
        <v>96.48</v>
      </c>
      <c r="J2190">
        <f t="shared" si="375"/>
        <v>0</v>
      </c>
      <c r="K2190" s="2">
        <f t="shared" si="377"/>
        <v>0</v>
      </c>
      <c r="L2190" s="2">
        <f t="shared" si="382"/>
        <v>0</v>
      </c>
      <c r="M2190" s="2">
        <f t="shared" si="383"/>
        <v>1</v>
      </c>
      <c r="N2190">
        <f t="shared" si="384"/>
        <v>-3.82427503870997</v>
      </c>
    </row>
    <row r="2191" spans="1:14" x14ac:dyDescent="0.3">
      <c r="A2191" s="1">
        <v>41871</v>
      </c>
      <c r="B2191">
        <v>93.45</v>
      </c>
      <c r="D2191">
        <f t="shared" si="374"/>
        <v>3</v>
      </c>
      <c r="E2191" s="1">
        <f t="shared" si="376"/>
        <v>41864</v>
      </c>
      <c r="F2191" s="1">
        <f t="shared" si="378"/>
        <v>41863</v>
      </c>
      <c r="G2191" s="1">
        <f t="shared" si="379"/>
        <v>41862</v>
      </c>
      <c r="H2191" s="1">
        <f t="shared" si="380"/>
        <v>41861</v>
      </c>
      <c r="I2191" s="2">
        <f t="shared" si="381"/>
        <v>96.74</v>
      </c>
      <c r="J2191">
        <f t="shared" si="375"/>
        <v>0</v>
      </c>
      <c r="K2191" s="2">
        <f t="shared" si="377"/>
        <v>0</v>
      </c>
      <c r="L2191" s="2">
        <f t="shared" si="382"/>
        <v>0</v>
      </c>
      <c r="M2191" s="2">
        <f t="shared" si="383"/>
        <v>1</v>
      </c>
      <c r="N2191">
        <f t="shared" si="384"/>
        <v>-3.4600433493265235</v>
      </c>
    </row>
    <row r="2192" spans="1:14" x14ac:dyDescent="0.3">
      <c r="A2192" s="1">
        <v>41872</v>
      </c>
      <c r="B2192">
        <v>93.96</v>
      </c>
      <c r="D2192">
        <f t="shared" si="374"/>
        <v>4</v>
      </c>
      <c r="E2192" s="1">
        <f t="shared" si="376"/>
        <v>41865</v>
      </c>
      <c r="F2192" s="1">
        <f t="shared" si="378"/>
        <v>41864</v>
      </c>
      <c r="G2192" s="1">
        <f t="shared" si="379"/>
        <v>41863</v>
      </c>
      <c r="H2192" s="1">
        <f t="shared" si="380"/>
        <v>41862</v>
      </c>
      <c r="I2192" s="2">
        <f t="shared" si="381"/>
        <v>94.08</v>
      </c>
      <c r="J2192">
        <f t="shared" si="375"/>
        <v>0</v>
      </c>
      <c r="K2192" s="2">
        <f t="shared" si="377"/>
        <v>0</v>
      </c>
      <c r="L2192" s="2">
        <f t="shared" si="382"/>
        <v>0</v>
      </c>
      <c r="M2192" s="2">
        <f t="shared" si="383"/>
        <v>1</v>
      </c>
      <c r="N2192">
        <f t="shared" si="384"/>
        <v>-0.12763243596047896</v>
      </c>
    </row>
    <row r="2193" spans="1:14" x14ac:dyDescent="0.3">
      <c r="A2193" s="1">
        <v>41873</v>
      </c>
      <c r="B2193">
        <v>93.65</v>
      </c>
      <c r="D2193">
        <f t="shared" si="374"/>
        <v>5</v>
      </c>
      <c r="E2193" s="1">
        <f t="shared" si="376"/>
        <v>41866</v>
      </c>
      <c r="F2193" s="1">
        <f t="shared" si="378"/>
        <v>41865</v>
      </c>
      <c r="G2193" s="1">
        <f t="shared" si="379"/>
        <v>41864</v>
      </c>
      <c r="H2193" s="1">
        <f t="shared" si="380"/>
        <v>41863</v>
      </c>
      <c r="I2193" s="2">
        <f t="shared" si="381"/>
        <v>95.32</v>
      </c>
      <c r="J2193">
        <f t="shared" si="375"/>
        <v>0</v>
      </c>
      <c r="K2193" s="2">
        <f t="shared" si="377"/>
        <v>0</v>
      </c>
      <c r="L2193" s="2">
        <f t="shared" si="382"/>
        <v>0</v>
      </c>
      <c r="M2193" s="2">
        <f t="shared" si="383"/>
        <v>1</v>
      </c>
      <c r="N2193">
        <f t="shared" si="384"/>
        <v>-1.7675223340443735</v>
      </c>
    </row>
    <row r="2194" spans="1:14" x14ac:dyDescent="0.3">
      <c r="A2194" s="1">
        <v>41876</v>
      </c>
      <c r="B2194">
        <v>93.35</v>
      </c>
      <c r="D2194">
        <f t="shared" si="374"/>
        <v>1</v>
      </c>
      <c r="E2194" s="1">
        <f t="shared" si="376"/>
        <v>41869</v>
      </c>
      <c r="F2194" s="1">
        <f t="shared" si="378"/>
        <v>41868</v>
      </c>
      <c r="G2194" s="1">
        <f t="shared" si="379"/>
        <v>41867</v>
      </c>
      <c r="H2194" s="1">
        <f t="shared" si="380"/>
        <v>41866</v>
      </c>
      <c r="I2194" s="2">
        <f t="shared" si="381"/>
        <v>93.75</v>
      </c>
      <c r="J2194">
        <f t="shared" si="375"/>
        <v>0</v>
      </c>
      <c r="K2194" s="2">
        <f t="shared" si="377"/>
        <v>0</v>
      </c>
      <c r="L2194" s="2">
        <f t="shared" si="382"/>
        <v>0</v>
      </c>
      <c r="M2194" s="2">
        <f t="shared" si="383"/>
        <v>1</v>
      </c>
      <c r="N2194">
        <f t="shared" si="384"/>
        <v>-0.42757948627886611</v>
      </c>
    </row>
    <row r="2195" spans="1:14" x14ac:dyDescent="0.3">
      <c r="A2195" s="1">
        <v>41877</v>
      </c>
      <c r="B2195">
        <v>93.86</v>
      </c>
      <c r="D2195">
        <f t="shared" si="374"/>
        <v>2</v>
      </c>
      <c r="E2195" s="1">
        <f t="shared" si="376"/>
        <v>41870</v>
      </c>
      <c r="F2195" s="1">
        <f t="shared" si="378"/>
        <v>41869</v>
      </c>
      <c r="G2195" s="1">
        <f t="shared" si="379"/>
        <v>41868</v>
      </c>
      <c r="H2195" s="1">
        <f t="shared" si="380"/>
        <v>41867</v>
      </c>
      <c r="I2195" s="2">
        <f t="shared" si="381"/>
        <v>92.86</v>
      </c>
      <c r="J2195">
        <f t="shared" si="375"/>
        <v>0</v>
      </c>
      <c r="K2195" s="2">
        <f t="shared" si="377"/>
        <v>0</v>
      </c>
      <c r="L2195" s="2">
        <f t="shared" si="382"/>
        <v>0</v>
      </c>
      <c r="M2195" s="2">
        <f t="shared" si="383"/>
        <v>1</v>
      </c>
      <c r="N2195">
        <f t="shared" si="384"/>
        <v>1.0711327774495878</v>
      </c>
    </row>
    <row r="2196" spans="1:14" x14ac:dyDescent="0.3">
      <c r="A2196" s="1">
        <v>41878</v>
      </c>
      <c r="B2196">
        <v>93.88</v>
      </c>
      <c r="D2196">
        <f t="shared" si="374"/>
        <v>3</v>
      </c>
      <c r="E2196" s="1">
        <f t="shared" si="376"/>
        <v>41871</v>
      </c>
      <c r="F2196" s="1">
        <f t="shared" si="378"/>
        <v>41870</v>
      </c>
      <c r="G2196" s="1">
        <f t="shared" si="379"/>
        <v>41869</v>
      </c>
      <c r="H2196" s="1">
        <f t="shared" si="380"/>
        <v>41868</v>
      </c>
      <c r="I2196" s="2">
        <f t="shared" si="381"/>
        <v>93.45</v>
      </c>
      <c r="J2196">
        <f t="shared" si="375"/>
        <v>0</v>
      </c>
      <c r="K2196" s="2">
        <f t="shared" si="377"/>
        <v>0</v>
      </c>
      <c r="L2196" s="2">
        <f t="shared" si="382"/>
        <v>0</v>
      </c>
      <c r="M2196" s="2">
        <f t="shared" si="383"/>
        <v>1</v>
      </c>
      <c r="N2196">
        <f t="shared" si="384"/>
        <v>0.4590837081250852</v>
      </c>
    </row>
    <row r="2197" spans="1:14" x14ac:dyDescent="0.3">
      <c r="A2197" s="1">
        <v>41879</v>
      </c>
      <c r="B2197">
        <v>94.55</v>
      </c>
      <c r="D2197">
        <f t="shared" si="374"/>
        <v>4</v>
      </c>
      <c r="E2197" s="1">
        <f t="shared" si="376"/>
        <v>41872</v>
      </c>
      <c r="F2197" s="1">
        <f t="shared" si="378"/>
        <v>41871</v>
      </c>
      <c r="G2197" s="1">
        <f t="shared" si="379"/>
        <v>41870</v>
      </c>
      <c r="H2197" s="1">
        <f t="shared" si="380"/>
        <v>41869</v>
      </c>
      <c r="I2197" s="2">
        <f t="shared" si="381"/>
        <v>93.96</v>
      </c>
      <c r="J2197">
        <f t="shared" si="375"/>
        <v>0</v>
      </c>
      <c r="K2197" s="2">
        <f t="shared" si="377"/>
        <v>0</v>
      </c>
      <c r="L2197" s="2">
        <f t="shared" si="382"/>
        <v>0</v>
      </c>
      <c r="M2197" s="2">
        <f t="shared" si="383"/>
        <v>1</v>
      </c>
      <c r="N2197">
        <f t="shared" si="384"/>
        <v>0.62596353137544247</v>
      </c>
    </row>
    <row r="2198" spans="1:14" x14ac:dyDescent="0.3">
      <c r="A2198" s="1">
        <v>41880</v>
      </c>
      <c r="B2198">
        <v>95.96</v>
      </c>
      <c r="D2198">
        <f t="shared" si="374"/>
        <v>5</v>
      </c>
      <c r="E2198" s="1">
        <f t="shared" si="376"/>
        <v>41873</v>
      </c>
      <c r="F2198" s="1">
        <f t="shared" si="378"/>
        <v>41872</v>
      </c>
      <c r="G2198" s="1">
        <f t="shared" si="379"/>
        <v>41871</v>
      </c>
      <c r="H2198" s="1">
        <f t="shared" si="380"/>
        <v>41870</v>
      </c>
      <c r="I2198" s="2">
        <f t="shared" si="381"/>
        <v>93.65</v>
      </c>
      <c r="J2198">
        <f t="shared" si="375"/>
        <v>0</v>
      </c>
      <c r="K2198" s="2">
        <f t="shared" si="377"/>
        <v>0</v>
      </c>
      <c r="L2198" s="2">
        <f t="shared" si="382"/>
        <v>0</v>
      </c>
      <c r="M2198" s="2">
        <f t="shared" si="383"/>
        <v>1</v>
      </c>
      <c r="N2198">
        <f t="shared" si="384"/>
        <v>2.4367009081396085</v>
      </c>
    </row>
    <row r="2199" spans="1:14" x14ac:dyDescent="0.3">
      <c r="A2199" s="1">
        <v>41884</v>
      </c>
      <c r="B2199">
        <v>92.88</v>
      </c>
      <c r="D2199">
        <f t="shared" si="374"/>
        <v>2</v>
      </c>
      <c r="E2199" s="1">
        <f t="shared" si="376"/>
        <v>41877</v>
      </c>
      <c r="F2199" s="1">
        <f t="shared" si="378"/>
        <v>41876</v>
      </c>
      <c r="G2199" s="1">
        <f t="shared" si="379"/>
        <v>41875</v>
      </c>
      <c r="H2199" s="1">
        <f t="shared" si="380"/>
        <v>41874</v>
      </c>
      <c r="I2199" s="2">
        <f t="shared" si="381"/>
        <v>93.86</v>
      </c>
      <c r="J2199">
        <f t="shared" si="375"/>
        <v>0</v>
      </c>
      <c r="K2199" s="2">
        <f t="shared" si="377"/>
        <v>0</v>
      </c>
      <c r="L2199" s="2">
        <f t="shared" si="382"/>
        <v>0</v>
      </c>
      <c r="M2199" s="2">
        <f t="shared" si="383"/>
        <v>1</v>
      </c>
      <c r="N2199">
        <f t="shared" si="384"/>
        <v>-1.0495972976635568</v>
      </c>
    </row>
    <row r="2200" spans="1:14" x14ac:dyDescent="0.3">
      <c r="A2200" s="1">
        <v>41885</v>
      </c>
      <c r="B2200">
        <v>95.54</v>
      </c>
      <c r="D2200">
        <f t="shared" si="374"/>
        <v>3</v>
      </c>
      <c r="E2200" s="1">
        <f t="shared" si="376"/>
        <v>41878</v>
      </c>
      <c r="F2200" s="1">
        <f t="shared" si="378"/>
        <v>41877</v>
      </c>
      <c r="G2200" s="1">
        <f t="shared" si="379"/>
        <v>41876</v>
      </c>
      <c r="H2200" s="1">
        <f t="shared" si="380"/>
        <v>41875</v>
      </c>
      <c r="I2200" s="2">
        <f t="shared" si="381"/>
        <v>93.88</v>
      </c>
      <c r="J2200">
        <f t="shared" si="375"/>
        <v>0</v>
      </c>
      <c r="K2200" s="2">
        <f t="shared" si="377"/>
        <v>0</v>
      </c>
      <c r="L2200" s="2">
        <f t="shared" si="382"/>
        <v>0</v>
      </c>
      <c r="M2200" s="2">
        <f t="shared" si="383"/>
        <v>1</v>
      </c>
      <c r="N2200">
        <f t="shared" si="384"/>
        <v>1.752763697899314</v>
      </c>
    </row>
    <row r="2201" spans="1:14" x14ac:dyDescent="0.3">
      <c r="A2201" s="1">
        <v>41886</v>
      </c>
      <c r="B2201">
        <v>94.45</v>
      </c>
      <c r="D2201">
        <f t="shared" si="374"/>
        <v>4</v>
      </c>
      <c r="E2201" s="1">
        <f t="shared" si="376"/>
        <v>41879</v>
      </c>
      <c r="F2201" s="1">
        <f t="shared" si="378"/>
        <v>41878</v>
      </c>
      <c r="G2201" s="1">
        <f t="shared" si="379"/>
        <v>41877</v>
      </c>
      <c r="H2201" s="1">
        <f t="shared" si="380"/>
        <v>41876</v>
      </c>
      <c r="I2201" s="2">
        <f t="shared" si="381"/>
        <v>94.55</v>
      </c>
      <c r="J2201">
        <f t="shared" si="375"/>
        <v>0</v>
      </c>
      <c r="K2201" s="2">
        <f t="shared" si="377"/>
        <v>0</v>
      </c>
      <c r="L2201" s="2">
        <f t="shared" si="382"/>
        <v>0</v>
      </c>
      <c r="M2201" s="2">
        <f t="shared" si="383"/>
        <v>1</v>
      </c>
      <c r="N2201">
        <f t="shared" si="384"/>
        <v>-0.10582011569478506</v>
      </c>
    </row>
    <row r="2202" spans="1:14" x14ac:dyDescent="0.3">
      <c r="A2202" s="1">
        <v>41887</v>
      </c>
      <c r="B2202">
        <v>93.29</v>
      </c>
      <c r="D2202">
        <f t="shared" si="374"/>
        <v>5</v>
      </c>
      <c r="E2202" s="1">
        <f t="shared" si="376"/>
        <v>41880</v>
      </c>
      <c r="F2202" s="1">
        <f t="shared" si="378"/>
        <v>41879</v>
      </c>
      <c r="G2202" s="1">
        <f t="shared" si="379"/>
        <v>41878</v>
      </c>
      <c r="H2202" s="1">
        <f t="shared" si="380"/>
        <v>41877</v>
      </c>
      <c r="I2202" s="2">
        <f t="shared" si="381"/>
        <v>95.96</v>
      </c>
      <c r="J2202">
        <f t="shared" si="375"/>
        <v>0</v>
      </c>
      <c r="K2202" s="2">
        <f t="shared" si="377"/>
        <v>0</v>
      </c>
      <c r="L2202" s="2">
        <f t="shared" si="382"/>
        <v>0</v>
      </c>
      <c r="M2202" s="2">
        <f t="shared" si="383"/>
        <v>1</v>
      </c>
      <c r="N2202">
        <f t="shared" si="384"/>
        <v>-2.8218516998624064</v>
      </c>
    </row>
    <row r="2203" spans="1:14" x14ac:dyDescent="0.3">
      <c r="A2203" s="1">
        <v>41890</v>
      </c>
      <c r="B2203">
        <v>92.66</v>
      </c>
      <c r="D2203">
        <f t="shared" si="374"/>
        <v>1</v>
      </c>
      <c r="E2203" s="1">
        <f t="shared" si="376"/>
        <v>41883</v>
      </c>
      <c r="F2203" s="1">
        <f t="shared" si="378"/>
        <v>41882</v>
      </c>
      <c r="G2203" s="1">
        <f t="shared" si="379"/>
        <v>41881</v>
      </c>
      <c r="H2203" s="1">
        <f t="shared" si="380"/>
        <v>41880</v>
      </c>
      <c r="I2203" s="2">
        <f t="shared" si="381"/>
        <v>95.96</v>
      </c>
      <c r="J2203">
        <f t="shared" si="375"/>
        <v>0</v>
      </c>
      <c r="K2203" s="2">
        <f t="shared" si="377"/>
        <v>0</v>
      </c>
      <c r="L2203" s="2">
        <f t="shared" si="382"/>
        <v>0</v>
      </c>
      <c r="M2203" s="2">
        <f t="shared" si="383"/>
        <v>1</v>
      </c>
      <c r="N2203">
        <f t="shared" si="384"/>
        <v>-3.4994557982991519</v>
      </c>
    </row>
    <row r="2204" spans="1:14" x14ac:dyDescent="0.3">
      <c r="A2204" s="1">
        <v>41891</v>
      </c>
      <c r="B2204">
        <v>92.75</v>
      </c>
      <c r="C2204">
        <v>91.89</v>
      </c>
      <c r="D2204">
        <f t="shared" si="374"/>
        <v>2</v>
      </c>
      <c r="E2204" s="1">
        <f t="shared" si="376"/>
        <v>41884</v>
      </c>
      <c r="F2204" s="1">
        <f t="shared" si="378"/>
        <v>41883</v>
      </c>
      <c r="G2204" s="1">
        <f t="shared" si="379"/>
        <v>41882</v>
      </c>
      <c r="H2204" s="1">
        <f t="shared" si="380"/>
        <v>41881</v>
      </c>
      <c r="I2204" s="2">
        <f t="shared" si="381"/>
        <v>92.88</v>
      </c>
      <c r="J2204">
        <f t="shared" si="375"/>
        <v>0</v>
      </c>
      <c r="K2204" s="2">
        <f t="shared" si="377"/>
        <v>0</v>
      </c>
      <c r="L2204" s="2">
        <f t="shared" si="382"/>
        <v>0</v>
      </c>
      <c r="M2204" s="2">
        <f t="shared" si="383"/>
        <v>1</v>
      </c>
      <c r="N2204">
        <f t="shared" si="384"/>
        <v>-0.14006359020915155</v>
      </c>
    </row>
    <row r="2205" spans="1:14" x14ac:dyDescent="0.3">
      <c r="A2205" s="1">
        <v>41892</v>
      </c>
      <c r="B2205">
        <v>90.84</v>
      </c>
      <c r="D2205">
        <f t="shared" si="374"/>
        <v>3</v>
      </c>
      <c r="E2205" s="1">
        <f t="shared" si="376"/>
        <v>41885</v>
      </c>
      <c r="F2205" s="1">
        <f t="shared" si="378"/>
        <v>41884</v>
      </c>
      <c r="G2205" s="1">
        <f t="shared" si="379"/>
        <v>41883</v>
      </c>
      <c r="H2205" s="1">
        <f t="shared" si="380"/>
        <v>41882</v>
      </c>
      <c r="I2205" s="2">
        <f t="shared" si="381"/>
        <v>95.54</v>
      </c>
      <c r="J2205">
        <f t="shared" si="375"/>
        <v>91.89</v>
      </c>
      <c r="K2205" s="2">
        <f t="shared" si="377"/>
        <v>91.89</v>
      </c>
      <c r="L2205" s="2">
        <f t="shared" si="382"/>
        <v>92.75</v>
      </c>
      <c r="M2205" s="2">
        <f t="shared" si="383"/>
        <v>1.0093590162150397</v>
      </c>
      <c r="N2205">
        <f t="shared" si="384"/>
        <v>-4.1129798749707254</v>
      </c>
    </row>
    <row r="2206" spans="1:14" x14ac:dyDescent="0.3">
      <c r="A2206" s="1">
        <v>41893</v>
      </c>
      <c r="B2206">
        <v>91.86</v>
      </c>
      <c r="D2206">
        <f t="shared" si="374"/>
        <v>4</v>
      </c>
      <c r="E2206" s="1">
        <f t="shared" si="376"/>
        <v>41886</v>
      </c>
      <c r="F2206" s="1">
        <f t="shared" si="378"/>
        <v>41885</v>
      </c>
      <c r="G2206" s="1">
        <f t="shared" si="379"/>
        <v>41884</v>
      </c>
      <c r="H2206" s="1">
        <f t="shared" si="380"/>
        <v>41883</v>
      </c>
      <c r="I2206" s="2">
        <f t="shared" si="381"/>
        <v>94.45</v>
      </c>
      <c r="J2206">
        <f t="shared" si="375"/>
        <v>0</v>
      </c>
      <c r="K2206" s="2">
        <f t="shared" si="377"/>
        <v>91.89</v>
      </c>
      <c r="L2206" s="2">
        <f t="shared" si="382"/>
        <v>92.75</v>
      </c>
      <c r="M2206" s="2">
        <f t="shared" si="383"/>
        <v>1.0093590162150397</v>
      </c>
      <c r="N2206">
        <f t="shared" si="384"/>
        <v>-1.8489423075120262</v>
      </c>
    </row>
    <row r="2207" spans="1:14" x14ac:dyDescent="0.3">
      <c r="A2207" s="1">
        <v>41894</v>
      </c>
      <c r="B2207">
        <v>91.37</v>
      </c>
      <c r="D2207">
        <f t="shared" si="374"/>
        <v>5</v>
      </c>
      <c r="E2207" s="1">
        <f t="shared" si="376"/>
        <v>41887</v>
      </c>
      <c r="F2207" s="1">
        <f t="shared" si="378"/>
        <v>41886</v>
      </c>
      <c r="G2207" s="1">
        <f t="shared" si="379"/>
        <v>41885</v>
      </c>
      <c r="H2207" s="1">
        <f t="shared" si="380"/>
        <v>41884</v>
      </c>
      <c r="I2207" s="2">
        <f t="shared" si="381"/>
        <v>93.29</v>
      </c>
      <c r="J2207">
        <f t="shared" si="375"/>
        <v>0</v>
      </c>
      <c r="K2207" s="2">
        <f t="shared" si="377"/>
        <v>91.89</v>
      </c>
      <c r="L2207" s="2">
        <f t="shared" si="382"/>
        <v>92.75</v>
      </c>
      <c r="M2207" s="2">
        <f t="shared" si="383"/>
        <v>1.0093590162150397</v>
      </c>
      <c r="N2207">
        <f t="shared" si="384"/>
        <v>-1.1480231987589715</v>
      </c>
    </row>
    <row r="2208" spans="1:14" x14ac:dyDescent="0.3">
      <c r="A2208" s="1">
        <v>41897</v>
      </c>
      <c r="B2208">
        <v>91.99</v>
      </c>
      <c r="D2208">
        <f t="shared" si="374"/>
        <v>1</v>
      </c>
      <c r="E2208" s="1">
        <f t="shared" si="376"/>
        <v>41890</v>
      </c>
      <c r="F2208" s="1">
        <f t="shared" si="378"/>
        <v>41889</v>
      </c>
      <c r="G2208" s="1">
        <f t="shared" si="379"/>
        <v>41888</v>
      </c>
      <c r="H2208" s="1">
        <f t="shared" si="380"/>
        <v>41887</v>
      </c>
      <c r="I2208" s="2">
        <f t="shared" si="381"/>
        <v>92.66</v>
      </c>
      <c r="J2208">
        <f t="shared" si="375"/>
        <v>0</v>
      </c>
      <c r="K2208" s="2">
        <f t="shared" si="377"/>
        <v>91.89</v>
      </c>
      <c r="L2208" s="2">
        <f t="shared" si="382"/>
        <v>92.75</v>
      </c>
      <c r="M2208" s="2">
        <f t="shared" si="383"/>
        <v>1.0093590162150397</v>
      </c>
      <c r="N2208">
        <f t="shared" si="384"/>
        <v>0.20584874753144791</v>
      </c>
    </row>
    <row r="2209" spans="1:14" x14ac:dyDescent="0.3">
      <c r="A2209" s="1">
        <v>41898</v>
      </c>
      <c r="B2209">
        <v>93.81</v>
      </c>
      <c r="D2209">
        <f t="shared" si="374"/>
        <v>2</v>
      </c>
      <c r="E2209" s="1">
        <f t="shared" si="376"/>
        <v>41891</v>
      </c>
      <c r="F2209" s="1">
        <f t="shared" si="378"/>
        <v>41890</v>
      </c>
      <c r="G2209" s="1">
        <f t="shared" si="379"/>
        <v>41889</v>
      </c>
      <c r="H2209" s="1">
        <f t="shared" si="380"/>
        <v>41888</v>
      </c>
      <c r="I2209" s="2">
        <f t="shared" si="381"/>
        <v>92.75</v>
      </c>
      <c r="J2209">
        <f t="shared" si="375"/>
        <v>0</v>
      </c>
      <c r="K2209" s="2">
        <f t="shared" si="377"/>
        <v>91.89</v>
      </c>
      <c r="L2209" s="2">
        <f t="shared" si="382"/>
        <v>92.75</v>
      </c>
      <c r="M2209" s="2">
        <f t="shared" si="383"/>
        <v>1.0093590162150397</v>
      </c>
      <c r="N2209">
        <f t="shared" si="384"/>
        <v>2.0679250625066117</v>
      </c>
    </row>
    <row r="2210" spans="1:14" x14ac:dyDescent="0.3">
      <c r="A2210" s="1">
        <v>41899</v>
      </c>
      <c r="B2210">
        <v>93.2</v>
      </c>
      <c r="D2210">
        <f t="shared" si="374"/>
        <v>3</v>
      </c>
      <c r="E2210" s="1">
        <f t="shared" si="376"/>
        <v>41892</v>
      </c>
      <c r="F2210" s="1">
        <f t="shared" si="378"/>
        <v>41891</v>
      </c>
      <c r="G2210" s="1">
        <f t="shared" si="379"/>
        <v>41890</v>
      </c>
      <c r="H2210" s="1">
        <f t="shared" si="380"/>
        <v>41889</v>
      </c>
      <c r="I2210" s="2">
        <f t="shared" si="381"/>
        <v>90.84</v>
      </c>
      <c r="J2210">
        <f t="shared" si="375"/>
        <v>0</v>
      </c>
      <c r="K2210" s="2">
        <f t="shared" si="377"/>
        <v>0</v>
      </c>
      <c r="L2210" s="2">
        <f t="shared" si="382"/>
        <v>0</v>
      </c>
      <c r="M2210" s="2">
        <f t="shared" si="383"/>
        <v>1</v>
      </c>
      <c r="N2210">
        <f t="shared" si="384"/>
        <v>2.5648004454187765</v>
      </c>
    </row>
    <row r="2211" spans="1:14" x14ac:dyDescent="0.3">
      <c r="A2211" s="1">
        <v>41900</v>
      </c>
      <c r="B2211">
        <v>91.98</v>
      </c>
      <c r="D2211">
        <f t="shared" si="374"/>
        <v>4</v>
      </c>
      <c r="E2211" s="1">
        <f t="shared" si="376"/>
        <v>41893</v>
      </c>
      <c r="F2211" s="1">
        <f t="shared" si="378"/>
        <v>41892</v>
      </c>
      <c r="G2211" s="1">
        <f t="shared" si="379"/>
        <v>41891</v>
      </c>
      <c r="H2211" s="1">
        <f t="shared" si="380"/>
        <v>41890</v>
      </c>
      <c r="I2211" s="2">
        <f t="shared" si="381"/>
        <v>91.86</v>
      </c>
      <c r="J2211">
        <f t="shared" si="375"/>
        <v>0</v>
      </c>
      <c r="K2211" s="2">
        <f t="shared" si="377"/>
        <v>0</v>
      </c>
      <c r="L2211" s="2">
        <f t="shared" si="382"/>
        <v>0</v>
      </c>
      <c r="M2211" s="2">
        <f t="shared" si="383"/>
        <v>1</v>
      </c>
      <c r="N2211">
        <f t="shared" si="384"/>
        <v>0.13054832141305178</v>
      </c>
    </row>
    <row r="2212" spans="1:14" x14ac:dyDescent="0.3">
      <c r="A2212" s="1">
        <v>41901</v>
      </c>
      <c r="B2212">
        <v>91.65</v>
      </c>
      <c r="D2212">
        <f t="shared" si="374"/>
        <v>5</v>
      </c>
      <c r="E2212" s="1">
        <f t="shared" si="376"/>
        <v>41894</v>
      </c>
      <c r="F2212" s="1">
        <f t="shared" si="378"/>
        <v>41893</v>
      </c>
      <c r="G2212" s="1">
        <f t="shared" si="379"/>
        <v>41892</v>
      </c>
      <c r="H2212" s="1">
        <f t="shared" si="380"/>
        <v>41891</v>
      </c>
      <c r="I2212" s="2">
        <f t="shared" si="381"/>
        <v>91.37</v>
      </c>
      <c r="J2212">
        <f t="shared" si="375"/>
        <v>0</v>
      </c>
      <c r="K2212" s="2">
        <f t="shared" si="377"/>
        <v>0</v>
      </c>
      <c r="L2212" s="2">
        <f t="shared" si="382"/>
        <v>0</v>
      </c>
      <c r="M2212" s="2">
        <f t="shared" si="383"/>
        <v>1</v>
      </c>
      <c r="N2212">
        <f t="shared" si="384"/>
        <v>0.30597772751848057</v>
      </c>
    </row>
    <row r="2213" spans="1:14" x14ac:dyDescent="0.3">
      <c r="A2213" s="1">
        <v>41904</v>
      </c>
      <c r="B2213">
        <v>90.87</v>
      </c>
      <c r="D2213">
        <f t="shared" si="374"/>
        <v>1</v>
      </c>
      <c r="E2213" s="1">
        <f t="shared" si="376"/>
        <v>41897</v>
      </c>
      <c r="F2213" s="1">
        <f t="shared" si="378"/>
        <v>41896</v>
      </c>
      <c r="G2213" s="1">
        <f t="shared" si="379"/>
        <v>41895</v>
      </c>
      <c r="H2213" s="1">
        <f t="shared" si="380"/>
        <v>41894</v>
      </c>
      <c r="I2213" s="2">
        <f t="shared" si="381"/>
        <v>91.99</v>
      </c>
      <c r="J2213">
        <f t="shared" si="375"/>
        <v>0</v>
      </c>
      <c r="K2213" s="2">
        <f t="shared" si="377"/>
        <v>0</v>
      </c>
      <c r="L2213" s="2">
        <f t="shared" si="382"/>
        <v>0</v>
      </c>
      <c r="M2213" s="2">
        <f t="shared" si="383"/>
        <v>1</v>
      </c>
      <c r="N2213">
        <f t="shared" si="384"/>
        <v>-1.2249961781810108</v>
      </c>
    </row>
    <row r="2214" spans="1:14" x14ac:dyDescent="0.3">
      <c r="A2214" s="1">
        <v>41905</v>
      </c>
      <c r="B2214">
        <v>91.56</v>
      </c>
      <c r="D2214">
        <f t="shared" si="374"/>
        <v>2</v>
      </c>
      <c r="E2214" s="1">
        <f t="shared" si="376"/>
        <v>41898</v>
      </c>
      <c r="F2214" s="1">
        <f t="shared" si="378"/>
        <v>41897</v>
      </c>
      <c r="G2214" s="1">
        <f t="shared" si="379"/>
        <v>41896</v>
      </c>
      <c r="H2214" s="1">
        <f t="shared" si="380"/>
        <v>41895</v>
      </c>
      <c r="I2214" s="2">
        <f t="shared" si="381"/>
        <v>93.81</v>
      </c>
      <c r="J2214">
        <f t="shared" si="375"/>
        <v>0</v>
      </c>
      <c r="K2214" s="2">
        <f t="shared" si="377"/>
        <v>0</v>
      </c>
      <c r="L2214" s="2">
        <f t="shared" si="382"/>
        <v>0</v>
      </c>
      <c r="M2214" s="2">
        <f t="shared" si="383"/>
        <v>1</v>
      </c>
      <c r="N2214">
        <f t="shared" si="384"/>
        <v>-2.4276965053493615</v>
      </c>
    </row>
    <row r="2215" spans="1:14" x14ac:dyDescent="0.3">
      <c r="A2215" s="1">
        <v>41906</v>
      </c>
      <c r="B2215">
        <v>92.8</v>
      </c>
      <c r="D2215">
        <f t="shared" si="374"/>
        <v>3</v>
      </c>
      <c r="E2215" s="1">
        <f t="shared" si="376"/>
        <v>41899</v>
      </c>
      <c r="F2215" s="1">
        <f t="shared" si="378"/>
        <v>41898</v>
      </c>
      <c r="G2215" s="1">
        <f t="shared" si="379"/>
        <v>41897</v>
      </c>
      <c r="H2215" s="1">
        <f t="shared" si="380"/>
        <v>41896</v>
      </c>
      <c r="I2215" s="2">
        <f t="shared" si="381"/>
        <v>93.2</v>
      </c>
      <c r="J2215">
        <f t="shared" si="375"/>
        <v>0</v>
      </c>
      <c r="K2215" s="2">
        <f t="shared" si="377"/>
        <v>0</v>
      </c>
      <c r="L2215" s="2">
        <f t="shared" si="382"/>
        <v>0</v>
      </c>
      <c r="M2215" s="2">
        <f t="shared" si="383"/>
        <v>1</v>
      </c>
      <c r="N2215">
        <f t="shared" si="384"/>
        <v>-0.43010818993906974</v>
      </c>
    </row>
    <row r="2216" spans="1:14" x14ac:dyDescent="0.3">
      <c r="A2216" s="1">
        <v>41907</v>
      </c>
      <c r="B2216">
        <v>92.53</v>
      </c>
      <c r="D2216">
        <f t="shared" si="374"/>
        <v>4</v>
      </c>
      <c r="E2216" s="1">
        <f t="shared" si="376"/>
        <v>41900</v>
      </c>
      <c r="F2216" s="1">
        <f t="shared" si="378"/>
        <v>41899</v>
      </c>
      <c r="G2216" s="1">
        <f t="shared" si="379"/>
        <v>41898</v>
      </c>
      <c r="H2216" s="1">
        <f t="shared" si="380"/>
        <v>41897</v>
      </c>
      <c r="I2216" s="2">
        <f t="shared" si="381"/>
        <v>91.98</v>
      </c>
      <c r="J2216">
        <f t="shared" si="375"/>
        <v>0</v>
      </c>
      <c r="K2216" s="2">
        <f t="shared" si="377"/>
        <v>0</v>
      </c>
      <c r="L2216" s="2">
        <f t="shared" si="382"/>
        <v>0</v>
      </c>
      <c r="M2216" s="2">
        <f t="shared" si="383"/>
        <v>1</v>
      </c>
      <c r="N2216">
        <f t="shared" si="384"/>
        <v>0.59617541491611514</v>
      </c>
    </row>
    <row r="2217" spans="1:14" x14ac:dyDescent="0.3">
      <c r="A2217" s="1">
        <v>41908</v>
      </c>
      <c r="B2217">
        <v>93.54</v>
      </c>
      <c r="D2217">
        <f t="shared" si="374"/>
        <v>5</v>
      </c>
      <c r="E2217" s="1">
        <f t="shared" si="376"/>
        <v>41901</v>
      </c>
      <c r="F2217" s="1">
        <f t="shared" si="378"/>
        <v>41900</v>
      </c>
      <c r="G2217" s="1">
        <f t="shared" si="379"/>
        <v>41899</v>
      </c>
      <c r="H2217" s="1">
        <f t="shared" si="380"/>
        <v>41898</v>
      </c>
      <c r="I2217" s="2">
        <f t="shared" si="381"/>
        <v>91.65</v>
      </c>
      <c r="J2217">
        <f t="shared" si="375"/>
        <v>0</v>
      </c>
      <c r="K2217" s="2">
        <f t="shared" si="377"/>
        <v>0</v>
      </c>
      <c r="L2217" s="2">
        <f t="shared" si="382"/>
        <v>0</v>
      </c>
      <c r="M2217" s="2">
        <f t="shared" si="383"/>
        <v>1</v>
      </c>
      <c r="N2217">
        <f t="shared" si="384"/>
        <v>2.041217801202615</v>
      </c>
    </row>
    <row r="2218" spans="1:14" x14ac:dyDescent="0.3">
      <c r="A2218" s="1">
        <v>41911</v>
      </c>
      <c r="B2218">
        <v>94.57</v>
      </c>
      <c r="D2218">
        <f t="shared" si="374"/>
        <v>1</v>
      </c>
      <c r="E2218" s="1">
        <f t="shared" si="376"/>
        <v>41904</v>
      </c>
      <c r="F2218" s="1">
        <f t="shared" si="378"/>
        <v>41903</v>
      </c>
      <c r="G2218" s="1">
        <f t="shared" si="379"/>
        <v>41902</v>
      </c>
      <c r="H2218" s="1">
        <f t="shared" si="380"/>
        <v>41901</v>
      </c>
      <c r="I2218" s="2">
        <f t="shared" si="381"/>
        <v>90.87</v>
      </c>
      <c r="J2218">
        <f t="shared" si="375"/>
        <v>0</v>
      </c>
      <c r="K2218" s="2">
        <f t="shared" si="377"/>
        <v>0</v>
      </c>
      <c r="L2218" s="2">
        <f t="shared" si="382"/>
        <v>0</v>
      </c>
      <c r="M2218" s="2">
        <f t="shared" si="383"/>
        <v>1</v>
      </c>
      <c r="N2218">
        <f t="shared" si="384"/>
        <v>3.9910387320165137</v>
      </c>
    </row>
    <row r="2219" spans="1:14" x14ac:dyDescent="0.3">
      <c r="A2219" s="1">
        <v>41912</v>
      </c>
      <c r="B2219">
        <v>91.16</v>
      </c>
      <c r="D2219">
        <f t="shared" si="374"/>
        <v>2</v>
      </c>
      <c r="E2219" s="1">
        <f t="shared" si="376"/>
        <v>41905</v>
      </c>
      <c r="F2219" s="1">
        <f t="shared" si="378"/>
        <v>41904</v>
      </c>
      <c r="G2219" s="1">
        <f t="shared" si="379"/>
        <v>41903</v>
      </c>
      <c r="H2219" s="1">
        <f t="shared" si="380"/>
        <v>41902</v>
      </c>
      <c r="I2219" s="2">
        <f t="shared" si="381"/>
        <v>91.56</v>
      </c>
      <c r="J2219">
        <f t="shared" si="375"/>
        <v>0</v>
      </c>
      <c r="K2219" s="2">
        <f t="shared" si="377"/>
        <v>0</v>
      </c>
      <c r="L2219" s="2">
        <f t="shared" si="382"/>
        <v>0</v>
      </c>
      <c r="M2219" s="2">
        <f t="shared" si="383"/>
        <v>1</v>
      </c>
      <c r="N2219">
        <f t="shared" si="384"/>
        <v>-0.43782907068824822</v>
      </c>
    </row>
    <row r="2220" spans="1:14" x14ac:dyDescent="0.3">
      <c r="A2220" s="1">
        <v>41913</v>
      </c>
      <c r="B2220">
        <v>90.73</v>
      </c>
      <c r="D2220">
        <f t="shared" si="374"/>
        <v>3</v>
      </c>
      <c r="E2220" s="1">
        <f t="shared" si="376"/>
        <v>41906</v>
      </c>
      <c r="F2220" s="1">
        <f t="shared" si="378"/>
        <v>41905</v>
      </c>
      <c r="G2220" s="1">
        <f t="shared" si="379"/>
        <v>41904</v>
      </c>
      <c r="H2220" s="1">
        <f t="shared" si="380"/>
        <v>41903</v>
      </c>
      <c r="I2220" s="2">
        <f t="shared" si="381"/>
        <v>92.8</v>
      </c>
      <c r="J2220">
        <f t="shared" si="375"/>
        <v>0</v>
      </c>
      <c r="K2220" s="2">
        <f t="shared" si="377"/>
        <v>0</v>
      </c>
      <c r="L2220" s="2">
        <f t="shared" si="382"/>
        <v>0</v>
      </c>
      <c r="M2220" s="2">
        <f t="shared" si="383"/>
        <v>1</v>
      </c>
      <c r="N2220">
        <f t="shared" si="384"/>
        <v>-2.2558576610617305</v>
      </c>
    </row>
    <row r="2221" spans="1:14" x14ac:dyDescent="0.3">
      <c r="A2221" s="1">
        <v>41914</v>
      </c>
      <c r="B2221">
        <v>91.01</v>
      </c>
      <c r="D2221">
        <f t="shared" si="374"/>
        <v>4</v>
      </c>
      <c r="E2221" s="1">
        <f t="shared" si="376"/>
        <v>41907</v>
      </c>
      <c r="F2221" s="1">
        <f t="shared" si="378"/>
        <v>41906</v>
      </c>
      <c r="G2221" s="1">
        <f t="shared" si="379"/>
        <v>41905</v>
      </c>
      <c r="H2221" s="1">
        <f t="shared" si="380"/>
        <v>41904</v>
      </c>
      <c r="I2221" s="2">
        <f t="shared" si="381"/>
        <v>92.53</v>
      </c>
      <c r="J2221">
        <f t="shared" si="375"/>
        <v>0</v>
      </c>
      <c r="K2221" s="2">
        <f t="shared" si="377"/>
        <v>0</v>
      </c>
      <c r="L2221" s="2">
        <f t="shared" si="382"/>
        <v>0</v>
      </c>
      <c r="M2221" s="2">
        <f t="shared" si="383"/>
        <v>1</v>
      </c>
      <c r="N2221">
        <f t="shared" si="384"/>
        <v>-1.6563525671674466</v>
      </c>
    </row>
    <row r="2222" spans="1:14" x14ac:dyDescent="0.3">
      <c r="A2222" s="1">
        <v>41915</v>
      </c>
      <c r="B2222">
        <v>89.74</v>
      </c>
      <c r="D2222">
        <f t="shared" si="374"/>
        <v>5</v>
      </c>
      <c r="E2222" s="1">
        <f t="shared" si="376"/>
        <v>41908</v>
      </c>
      <c r="F2222" s="1">
        <f t="shared" si="378"/>
        <v>41907</v>
      </c>
      <c r="G2222" s="1">
        <f t="shared" si="379"/>
        <v>41906</v>
      </c>
      <c r="H2222" s="1">
        <f t="shared" si="380"/>
        <v>41905</v>
      </c>
      <c r="I2222" s="2">
        <f t="shared" si="381"/>
        <v>93.54</v>
      </c>
      <c r="J2222">
        <f t="shared" si="375"/>
        <v>0</v>
      </c>
      <c r="K2222" s="2">
        <f t="shared" si="377"/>
        <v>0</v>
      </c>
      <c r="L2222" s="2">
        <f t="shared" si="382"/>
        <v>0</v>
      </c>
      <c r="M2222" s="2">
        <f t="shared" si="383"/>
        <v>1</v>
      </c>
      <c r="N2222">
        <f t="shared" si="384"/>
        <v>-4.1472551749902937</v>
      </c>
    </row>
    <row r="2223" spans="1:14" x14ac:dyDescent="0.3">
      <c r="A2223" s="1">
        <v>41918</v>
      </c>
      <c r="B2223">
        <v>90.34</v>
      </c>
      <c r="D2223">
        <f t="shared" si="374"/>
        <v>1</v>
      </c>
      <c r="E2223" s="1">
        <f t="shared" si="376"/>
        <v>41911</v>
      </c>
      <c r="F2223" s="1">
        <f t="shared" si="378"/>
        <v>41910</v>
      </c>
      <c r="G2223" s="1">
        <f t="shared" si="379"/>
        <v>41909</v>
      </c>
      <c r="H2223" s="1">
        <f t="shared" si="380"/>
        <v>41908</v>
      </c>
      <c r="I2223" s="2">
        <f t="shared" si="381"/>
        <v>94.57</v>
      </c>
      <c r="J2223">
        <f t="shared" si="375"/>
        <v>0</v>
      </c>
      <c r="K2223" s="2">
        <f t="shared" si="377"/>
        <v>0</v>
      </c>
      <c r="L2223" s="2">
        <f t="shared" si="382"/>
        <v>0</v>
      </c>
      <c r="M2223" s="2">
        <f t="shared" si="383"/>
        <v>1</v>
      </c>
      <c r="N2223">
        <f t="shared" si="384"/>
        <v>-4.5759970800962542</v>
      </c>
    </row>
    <row r="2224" spans="1:14" x14ac:dyDescent="0.3">
      <c r="A2224" s="1">
        <v>41919</v>
      </c>
      <c r="B2224">
        <v>88.85</v>
      </c>
      <c r="D2224">
        <f t="shared" si="374"/>
        <v>2</v>
      </c>
      <c r="E2224" s="1">
        <f t="shared" si="376"/>
        <v>41912</v>
      </c>
      <c r="F2224" s="1">
        <f t="shared" si="378"/>
        <v>41911</v>
      </c>
      <c r="G2224" s="1">
        <f t="shared" si="379"/>
        <v>41910</v>
      </c>
      <c r="H2224" s="1">
        <f t="shared" si="380"/>
        <v>41909</v>
      </c>
      <c r="I2224" s="2">
        <f t="shared" si="381"/>
        <v>91.16</v>
      </c>
      <c r="J2224">
        <f t="shared" si="375"/>
        <v>0</v>
      </c>
      <c r="K2224" s="2">
        <f t="shared" si="377"/>
        <v>0</v>
      </c>
      <c r="L2224" s="2">
        <f t="shared" si="382"/>
        <v>0</v>
      </c>
      <c r="M2224" s="2">
        <f t="shared" si="383"/>
        <v>1</v>
      </c>
      <c r="N2224">
        <f t="shared" si="384"/>
        <v>-2.5666649776823194</v>
      </c>
    </row>
    <row r="2225" spans="1:14" x14ac:dyDescent="0.3">
      <c r="A2225" s="1">
        <v>41920</v>
      </c>
      <c r="B2225">
        <v>87.31</v>
      </c>
      <c r="D2225">
        <f t="shared" si="374"/>
        <v>3</v>
      </c>
      <c r="E2225" s="1">
        <f t="shared" si="376"/>
        <v>41913</v>
      </c>
      <c r="F2225" s="1">
        <f t="shared" si="378"/>
        <v>41912</v>
      </c>
      <c r="G2225" s="1">
        <f t="shared" si="379"/>
        <v>41911</v>
      </c>
      <c r="H2225" s="1">
        <f t="shared" si="380"/>
        <v>41910</v>
      </c>
      <c r="I2225" s="2">
        <f t="shared" si="381"/>
        <v>90.73</v>
      </c>
      <c r="J2225">
        <f t="shared" si="375"/>
        <v>0</v>
      </c>
      <c r="K2225" s="2">
        <f t="shared" si="377"/>
        <v>0</v>
      </c>
      <c r="L2225" s="2">
        <f t="shared" si="382"/>
        <v>0</v>
      </c>
      <c r="M2225" s="2">
        <f t="shared" si="383"/>
        <v>1</v>
      </c>
      <c r="N2225">
        <f t="shared" si="384"/>
        <v>-3.8423059358821279</v>
      </c>
    </row>
    <row r="2226" spans="1:14" x14ac:dyDescent="0.3">
      <c r="A2226" s="1">
        <v>41921</v>
      </c>
      <c r="B2226">
        <v>85.77</v>
      </c>
      <c r="C2226">
        <v>85.05</v>
      </c>
      <c r="D2226">
        <f t="shared" si="374"/>
        <v>4</v>
      </c>
      <c r="E2226" s="1">
        <f t="shared" si="376"/>
        <v>41914</v>
      </c>
      <c r="F2226" s="1">
        <f t="shared" si="378"/>
        <v>41913</v>
      </c>
      <c r="G2226" s="1">
        <f t="shared" si="379"/>
        <v>41912</v>
      </c>
      <c r="H2226" s="1">
        <f t="shared" si="380"/>
        <v>41911</v>
      </c>
      <c r="I2226" s="2">
        <f t="shared" si="381"/>
        <v>91.01</v>
      </c>
      <c r="J2226">
        <f t="shared" si="375"/>
        <v>0</v>
      </c>
      <c r="K2226" s="2">
        <f t="shared" si="377"/>
        <v>0</v>
      </c>
      <c r="L2226" s="2">
        <f t="shared" si="382"/>
        <v>0</v>
      </c>
      <c r="M2226" s="2">
        <f t="shared" si="383"/>
        <v>1</v>
      </c>
      <c r="N2226">
        <f t="shared" si="384"/>
        <v>-5.9300095586934356</v>
      </c>
    </row>
    <row r="2227" spans="1:14" x14ac:dyDescent="0.3">
      <c r="A2227" s="1">
        <v>41922</v>
      </c>
      <c r="B2227">
        <v>85.11</v>
      </c>
      <c r="D2227">
        <f t="shared" si="374"/>
        <v>5</v>
      </c>
      <c r="E2227" s="1">
        <f t="shared" si="376"/>
        <v>41915</v>
      </c>
      <c r="F2227" s="1">
        <f t="shared" si="378"/>
        <v>41914</v>
      </c>
      <c r="G2227" s="1">
        <f t="shared" si="379"/>
        <v>41913</v>
      </c>
      <c r="H2227" s="1">
        <f t="shared" si="380"/>
        <v>41912</v>
      </c>
      <c r="I2227" s="2">
        <f t="shared" si="381"/>
        <v>89.74</v>
      </c>
      <c r="J2227">
        <f t="shared" si="375"/>
        <v>85.05</v>
      </c>
      <c r="K2227" s="2">
        <f t="shared" si="377"/>
        <v>85.05</v>
      </c>
      <c r="L2227" s="2">
        <f t="shared" si="382"/>
        <v>85.77</v>
      </c>
      <c r="M2227" s="2">
        <f t="shared" si="383"/>
        <v>1.0084656084656085</v>
      </c>
      <c r="N2227">
        <f t="shared" si="384"/>
        <v>-4.4542086898508169</v>
      </c>
    </row>
    <row r="2228" spans="1:14" x14ac:dyDescent="0.3">
      <c r="A2228" s="1">
        <v>41925</v>
      </c>
      <c r="B2228">
        <v>84.98</v>
      </c>
      <c r="D2228">
        <f t="shared" si="374"/>
        <v>1</v>
      </c>
      <c r="E2228" s="1">
        <f t="shared" si="376"/>
        <v>41918</v>
      </c>
      <c r="F2228" s="1">
        <f t="shared" si="378"/>
        <v>41917</v>
      </c>
      <c r="G2228" s="1">
        <f t="shared" si="379"/>
        <v>41916</v>
      </c>
      <c r="H2228" s="1">
        <f t="shared" si="380"/>
        <v>41915</v>
      </c>
      <c r="I2228" s="2">
        <f t="shared" si="381"/>
        <v>90.34</v>
      </c>
      <c r="J2228">
        <f t="shared" si="375"/>
        <v>0</v>
      </c>
      <c r="K2228" s="2">
        <f t="shared" si="377"/>
        <v>85.05</v>
      </c>
      <c r="L2228" s="2">
        <f t="shared" si="382"/>
        <v>85.77</v>
      </c>
      <c r="M2228" s="2">
        <f t="shared" si="383"/>
        <v>1.0084656084656085</v>
      </c>
      <c r="N2228">
        <f t="shared" si="384"/>
        <v>-5.2734419379333071</v>
      </c>
    </row>
    <row r="2229" spans="1:14" x14ac:dyDescent="0.3">
      <c r="A2229" s="1">
        <v>41926</v>
      </c>
      <c r="B2229">
        <v>81.2</v>
      </c>
      <c r="D2229">
        <f t="shared" si="374"/>
        <v>2</v>
      </c>
      <c r="E2229" s="1">
        <f t="shared" si="376"/>
        <v>41919</v>
      </c>
      <c r="F2229" s="1">
        <f t="shared" si="378"/>
        <v>41918</v>
      </c>
      <c r="G2229" s="1">
        <f t="shared" si="379"/>
        <v>41917</v>
      </c>
      <c r="H2229" s="1">
        <f t="shared" si="380"/>
        <v>41916</v>
      </c>
      <c r="I2229" s="2">
        <f t="shared" si="381"/>
        <v>88.85</v>
      </c>
      <c r="J2229">
        <f t="shared" si="375"/>
        <v>0</v>
      </c>
      <c r="K2229" s="2">
        <f t="shared" si="377"/>
        <v>85.05</v>
      </c>
      <c r="L2229" s="2">
        <f t="shared" si="382"/>
        <v>85.77</v>
      </c>
      <c r="M2229" s="2">
        <f t="shared" si="383"/>
        <v>1.0084656084656085</v>
      </c>
      <c r="N2229">
        <f t="shared" si="384"/>
        <v>-8.1604331272568693</v>
      </c>
    </row>
    <row r="2230" spans="1:14" x14ac:dyDescent="0.3">
      <c r="A2230" s="1">
        <v>41927</v>
      </c>
      <c r="B2230">
        <v>80.94</v>
      </c>
      <c r="D2230">
        <f t="shared" si="374"/>
        <v>3</v>
      </c>
      <c r="E2230" s="1">
        <f t="shared" si="376"/>
        <v>41920</v>
      </c>
      <c r="F2230" s="1">
        <f t="shared" si="378"/>
        <v>41919</v>
      </c>
      <c r="G2230" s="1">
        <f t="shared" si="379"/>
        <v>41918</v>
      </c>
      <c r="H2230" s="1">
        <f t="shared" si="380"/>
        <v>41917</v>
      </c>
      <c r="I2230" s="2">
        <f t="shared" si="381"/>
        <v>87.31</v>
      </c>
      <c r="J2230">
        <f t="shared" si="375"/>
        <v>0</v>
      </c>
      <c r="K2230" s="2">
        <f t="shared" si="377"/>
        <v>85.05</v>
      </c>
      <c r="L2230" s="2">
        <f t="shared" si="382"/>
        <v>85.77</v>
      </c>
      <c r="M2230" s="2">
        <f t="shared" si="383"/>
        <v>1.0084656084656085</v>
      </c>
      <c r="N2230">
        <f t="shared" si="384"/>
        <v>-6.7326888214537366</v>
      </c>
    </row>
    <row r="2231" spans="1:14" x14ac:dyDescent="0.3">
      <c r="A2231" s="1">
        <v>41928</v>
      </c>
      <c r="B2231">
        <v>81.95</v>
      </c>
      <c r="D2231">
        <f t="shared" si="374"/>
        <v>4</v>
      </c>
      <c r="E2231" s="1">
        <f t="shared" si="376"/>
        <v>41921</v>
      </c>
      <c r="F2231" s="1">
        <f t="shared" si="378"/>
        <v>41920</v>
      </c>
      <c r="G2231" s="1">
        <f t="shared" si="379"/>
        <v>41919</v>
      </c>
      <c r="H2231" s="1">
        <f t="shared" si="380"/>
        <v>41918</v>
      </c>
      <c r="I2231" s="2">
        <f t="shared" si="381"/>
        <v>85.77</v>
      </c>
      <c r="J2231">
        <f t="shared" si="375"/>
        <v>0</v>
      </c>
      <c r="K2231" s="2">
        <f t="shared" si="377"/>
        <v>85.05</v>
      </c>
      <c r="L2231" s="2">
        <f t="shared" si="382"/>
        <v>85.77</v>
      </c>
      <c r="M2231" s="2">
        <f t="shared" si="383"/>
        <v>1.0084656084656085</v>
      </c>
      <c r="N2231">
        <f t="shared" si="384"/>
        <v>-3.7130013652031919</v>
      </c>
    </row>
    <row r="2232" spans="1:14" x14ac:dyDescent="0.3">
      <c r="A2232" s="1">
        <v>41929</v>
      </c>
      <c r="B2232">
        <v>82.06</v>
      </c>
      <c r="D2232">
        <f t="shared" si="374"/>
        <v>5</v>
      </c>
      <c r="E2232" s="1">
        <f t="shared" si="376"/>
        <v>41922</v>
      </c>
      <c r="F2232" s="1">
        <f t="shared" si="378"/>
        <v>41921</v>
      </c>
      <c r="G2232" s="1">
        <f t="shared" si="379"/>
        <v>41920</v>
      </c>
      <c r="H2232" s="1">
        <f t="shared" si="380"/>
        <v>41919</v>
      </c>
      <c r="I2232" s="2">
        <f t="shared" si="381"/>
        <v>85.11</v>
      </c>
      <c r="J2232">
        <f t="shared" si="375"/>
        <v>0</v>
      </c>
      <c r="K2232" s="2">
        <f t="shared" si="377"/>
        <v>0</v>
      </c>
      <c r="L2232" s="2">
        <f t="shared" si="382"/>
        <v>0</v>
      </c>
      <c r="M2232" s="2">
        <f t="shared" si="383"/>
        <v>1</v>
      </c>
      <c r="N2232">
        <f t="shared" si="384"/>
        <v>-3.6493850474829643</v>
      </c>
    </row>
    <row r="2233" spans="1:14" x14ac:dyDescent="0.3">
      <c r="A2233" s="1">
        <v>41932</v>
      </c>
      <c r="B2233">
        <v>81.91</v>
      </c>
      <c r="D2233">
        <f t="shared" si="374"/>
        <v>1</v>
      </c>
      <c r="E2233" s="1">
        <f t="shared" si="376"/>
        <v>41925</v>
      </c>
      <c r="F2233" s="1">
        <f t="shared" si="378"/>
        <v>41924</v>
      </c>
      <c r="G2233" s="1">
        <f t="shared" si="379"/>
        <v>41923</v>
      </c>
      <c r="H2233" s="1">
        <f t="shared" si="380"/>
        <v>41922</v>
      </c>
      <c r="I2233" s="2">
        <f t="shared" si="381"/>
        <v>84.98</v>
      </c>
      <c r="J2233">
        <f t="shared" si="375"/>
        <v>0</v>
      </c>
      <c r="K2233" s="2">
        <f t="shared" si="377"/>
        <v>0</v>
      </c>
      <c r="L2233" s="2">
        <f t="shared" si="382"/>
        <v>0</v>
      </c>
      <c r="M2233" s="2">
        <f t="shared" si="383"/>
        <v>1</v>
      </c>
      <c r="N2233">
        <f t="shared" si="384"/>
        <v>-3.6794851159154875</v>
      </c>
    </row>
    <row r="2234" spans="1:14" x14ac:dyDescent="0.3">
      <c r="A2234" s="1">
        <v>41933</v>
      </c>
      <c r="B2234">
        <v>82.49</v>
      </c>
      <c r="D2234">
        <f t="shared" si="374"/>
        <v>2</v>
      </c>
      <c r="E2234" s="1">
        <f t="shared" si="376"/>
        <v>41926</v>
      </c>
      <c r="F2234" s="1">
        <f t="shared" si="378"/>
        <v>41925</v>
      </c>
      <c r="G2234" s="1">
        <f t="shared" si="379"/>
        <v>41924</v>
      </c>
      <c r="H2234" s="1">
        <f t="shared" si="380"/>
        <v>41923</v>
      </c>
      <c r="I2234" s="2">
        <f t="shared" si="381"/>
        <v>81.2</v>
      </c>
      <c r="J2234">
        <f t="shared" si="375"/>
        <v>0</v>
      </c>
      <c r="K2234" s="2">
        <f t="shared" si="377"/>
        <v>0</v>
      </c>
      <c r="L2234" s="2">
        <f t="shared" si="382"/>
        <v>0</v>
      </c>
      <c r="M2234" s="2">
        <f t="shared" si="383"/>
        <v>1</v>
      </c>
      <c r="N2234">
        <f t="shared" si="384"/>
        <v>1.5761826705007871</v>
      </c>
    </row>
    <row r="2235" spans="1:14" x14ac:dyDescent="0.3">
      <c r="A2235" s="1">
        <v>41934</v>
      </c>
      <c r="B2235">
        <v>80.52</v>
      </c>
      <c r="D2235">
        <f t="shared" si="374"/>
        <v>3</v>
      </c>
      <c r="E2235" s="1">
        <f t="shared" si="376"/>
        <v>41927</v>
      </c>
      <c r="F2235" s="1">
        <f t="shared" si="378"/>
        <v>41926</v>
      </c>
      <c r="G2235" s="1">
        <f t="shared" si="379"/>
        <v>41925</v>
      </c>
      <c r="H2235" s="1">
        <f t="shared" si="380"/>
        <v>41924</v>
      </c>
      <c r="I2235" s="2">
        <f t="shared" si="381"/>
        <v>80.94</v>
      </c>
      <c r="J2235">
        <f t="shared" si="375"/>
        <v>0</v>
      </c>
      <c r="K2235" s="2">
        <f t="shared" si="377"/>
        <v>0</v>
      </c>
      <c r="L2235" s="2">
        <f t="shared" si="382"/>
        <v>0</v>
      </c>
      <c r="M2235" s="2">
        <f t="shared" si="383"/>
        <v>1</v>
      </c>
      <c r="N2235">
        <f t="shared" si="384"/>
        <v>-0.52025386761287784</v>
      </c>
    </row>
    <row r="2236" spans="1:14" x14ac:dyDescent="0.3">
      <c r="A2236" s="1">
        <v>41935</v>
      </c>
      <c r="B2236">
        <v>82.09</v>
      </c>
      <c r="D2236">
        <f t="shared" si="374"/>
        <v>4</v>
      </c>
      <c r="E2236" s="1">
        <f t="shared" si="376"/>
        <v>41928</v>
      </c>
      <c r="F2236" s="1">
        <f t="shared" si="378"/>
        <v>41927</v>
      </c>
      <c r="G2236" s="1">
        <f t="shared" si="379"/>
        <v>41926</v>
      </c>
      <c r="H2236" s="1">
        <f t="shared" si="380"/>
        <v>41925</v>
      </c>
      <c r="I2236" s="2">
        <f t="shared" si="381"/>
        <v>81.95</v>
      </c>
      <c r="J2236">
        <f t="shared" si="375"/>
        <v>0</v>
      </c>
      <c r="K2236" s="2">
        <f t="shared" si="377"/>
        <v>0</v>
      </c>
      <c r="L2236" s="2">
        <f t="shared" si="382"/>
        <v>0</v>
      </c>
      <c r="M2236" s="2">
        <f t="shared" si="383"/>
        <v>1</v>
      </c>
      <c r="N2236">
        <f t="shared" si="384"/>
        <v>0.17069011703360712</v>
      </c>
    </row>
    <row r="2237" spans="1:14" x14ac:dyDescent="0.3">
      <c r="A2237" s="1">
        <v>41936</v>
      </c>
      <c r="B2237">
        <v>81.010000000000005</v>
      </c>
      <c r="D2237">
        <f t="shared" si="374"/>
        <v>5</v>
      </c>
      <c r="E2237" s="1">
        <f t="shared" si="376"/>
        <v>41929</v>
      </c>
      <c r="F2237" s="1">
        <f t="shared" si="378"/>
        <v>41928</v>
      </c>
      <c r="G2237" s="1">
        <f t="shared" si="379"/>
        <v>41927</v>
      </c>
      <c r="H2237" s="1">
        <f t="shared" si="380"/>
        <v>41926</v>
      </c>
      <c r="I2237" s="2">
        <f t="shared" si="381"/>
        <v>82.06</v>
      </c>
      <c r="J2237">
        <f t="shared" si="375"/>
        <v>0</v>
      </c>
      <c r="K2237" s="2">
        <f t="shared" si="377"/>
        <v>0</v>
      </c>
      <c r="L2237" s="2">
        <f t="shared" si="382"/>
        <v>0</v>
      </c>
      <c r="M2237" s="2">
        <f t="shared" si="383"/>
        <v>1</v>
      </c>
      <c r="N2237">
        <f t="shared" si="384"/>
        <v>-1.287808317164014</v>
      </c>
    </row>
    <row r="2238" spans="1:14" x14ac:dyDescent="0.3">
      <c r="A2238" s="1">
        <v>41939</v>
      </c>
      <c r="B2238">
        <v>81</v>
      </c>
      <c r="D2238">
        <f t="shared" si="374"/>
        <v>1</v>
      </c>
      <c r="E2238" s="1">
        <f t="shared" si="376"/>
        <v>41932</v>
      </c>
      <c r="F2238" s="1">
        <f t="shared" si="378"/>
        <v>41931</v>
      </c>
      <c r="G2238" s="1">
        <f t="shared" si="379"/>
        <v>41930</v>
      </c>
      <c r="H2238" s="1">
        <f t="shared" si="380"/>
        <v>41929</v>
      </c>
      <c r="I2238" s="2">
        <f t="shared" si="381"/>
        <v>81.91</v>
      </c>
      <c r="J2238">
        <f t="shared" si="375"/>
        <v>0</v>
      </c>
      <c r="K2238" s="2">
        <f t="shared" si="377"/>
        <v>0</v>
      </c>
      <c r="L2238" s="2">
        <f t="shared" si="382"/>
        <v>0</v>
      </c>
      <c r="M2238" s="2">
        <f t="shared" si="383"/>
        <v>1</v>
      </c>
      <c r="N2238">
        <f t="shared" si="384"/>
        <v>-1.1171928855071904</v>
      </c>
    </row>
    <row r="2239" spans="1:14" x14ac:dyDescent="0.3">
      <c r="A2239" s="1">
        <v>41940</v>
      </c>
      <c r="B2239">
        <v>81.42</v>
      </c>
      <c r="D2239">
        <f t="shared" si="374"/>
        <v>2</v>
      </c>
      <c r="E2239" s="1">
        <f t="shared" si="376"/>
        <v>41933</v>
      </c>
      <c r="F2239" s="1">
        <f t="shared" si="378"/>
        <v>41932</v>
      </c>
      <c r="G2239" s="1">
        <f t="shared" si="379"/>
        <v>41931</v>
      </c>
      <c r="H2239" s="1">
        <f t="shared" si="380"/>
        <v>41930</v>
      </c>
      <c r="I2239" s="2">
        <f t="shared" si="381"/>
        <v>82.49</v>
      </c>
      <c r="J2239">
        <f t="shared" si="375"/>
        <v>0</v>
      </c>
      <c r="K2239" s="2">
        <f t="shared" si="377"/>
        <v>0</v>
      </c>
      <c r="L2239" s="2">
        <f t="shared" si="382"/>
        <v>0</v>
      </c>
      <c r="M2239" s="2">
        <f t="shared" si="383"/>
        <v>1</v>
      </c>
      <c r="N2239">
        <f t="shared" si="384"/>
        <v>-1.3056130797807504</v>
      </c>
    </row>
    <row r="2240" spans="1:14" x14ac:dyDescent="0.3">
      <c r="A2240" s="1">
        <v>41941</v>
      </c>
      <c r="B2240">
        <v>82.2</v>
      </c>
      <c r="D2240">
        <f t="shared" si="374"/>
        <v>3</v>
      </c>
      <c r="E2240" s="1">
        <f t="shared" si="376"/>
        <v>41934</v>
      </c>
      <c r="F2240" s="1">
        <f t="shared" si="378"/>
        <v>41933</v>
      </c>
      <c r="G2240" s="1">
        <f t="shared" si="379"/>
        <v>41932</v>
      </c>
      <c r="H2240" s="1">
        <f t="shared" si="380"/>
        <v>41931</v>
      </c>
      <c r="I2240" s="2">
        <f t="shared" si="381"/>
        <v>80.52</v>
      </c>
      <c r="J2240">
        <f t="shared" si="375"/>
        <v>0</v>
      </c>
      <c r="K2240" s="2">
        <f t="shared" si="377"/>
        <v>0</v>
      </c>
      <c r="L2240" s="2">
        <f t="shared" si="382"/>
        <v>0</v>
      </c>
      <c r="M2240" s="2">
        <f t="shared" si="383"/>
        <v>1</v>
      </c>
      <c r="N2240">
        <f t="shared" si="384"/>
        <v>2.0649701290543541</v>
      </c>
    </row>
    <row r="2241" spans="1:14" x14ac:dyDescent="0.3">
      <c r="A2241" s="1">
        <v>41942</v>
      </c>
      <c r="B2241">
        <v>81.12</v>
      </c>
      <c r="D2241">
        <f t="shared" si="374"/>
        <v>4</v>
      </c>
      <c r="E2241" s="1">
        <f t="shared" si="376"/>
        <v>41935</v>
      </c>
      <c r="F2241" s="1">
        <f t="shared" si="378"/>
        <v>41934</v>
      </c>
      <c r="G2241" s="1">
        <f t="shared" si="379"/>
        <v>41933</v>
      </c>
      <c r="H2241" s="1">
        <f t="shared" si="380"/>
        <v>41932</v>
      </c>
      <c r="I2241" s="2">
        <f t="shared" si="381"/>
        <v>82.09</v>
      </c>
      <c r="J2241">
        <f t="shared" si="375"/>
        <v>0</v>
      </c>
      <c r="K2241" s="2">
        <f t="shared" si="377"/>
        <v>0</v>
      </c>
      <c r="L2241" s="2">
        <f t="shared" si="382"/>
        <v>0</v>
      </c>
      <c r="M2241" s="2">
        <f t="shared" si="383"/>
        <v>1</v>
      </c>
      <c r="N2241">
        <f t="shared" si="384"/>
        <v>-1.188666651730178</v>
      </c>
    </row>
    <row r="2242" spans="1:14" x14ac:dyDescent="0.3">
      <c r="A2242" s="1">
        <v>41943</v>
      </c>
      <c r="B2242">
        <v>80.540000000000006</v>
      </c>
      <c r="D2242">
        <f t="shared" ref="D2242:D2305" si="385">WEEKDAY(A2242,2)</f>
        <v>5</v>
      </c>
      <c r="E2242" s="1">
        <f t="shared" si="376"/>
        <v>41936</v>
      </c>
      <c r="F2242" s="1">
        <f t="shared" si="378"/>
        <v>41935</v>
      </c>
      <c r="G2242" s="1">
        <f t="shared" si="379"/>
        <v>41934</v>
      </c>
      <c r="H2242" s="1">
        <f t="shared" si="380"/>
        <v>41933</v>
      </c>
      <c r="I2242" s="2">
        <f t="shared" si="381"/>
        <v>81.010000000000005</v>
      </c>
      <c r="J2242">
        <f t="shared" si="375"/>
        <v>0</v>
      </c>
      <c r="K2242" s="2">
        <f t="shared" si="377"/>
        <v>0</v>
      </c>
      <c r="L2242" s="2">
        <f t="shared" si="382"/>
        <v>0</v>
      </c>
      <c r="M2242" s="2">
        <f t="shared" si="383"/>
        <v>1</v>
      </c>
      <c r="N2242">
        <f t="shared" si="384"/>
        <v>-0.58186484190917731</v>
      </c>
    </row>
    <row r="2243" spans="1:14" x14ac:dyDescent="0.3">
      <c r="A2243" s="1">
        <v>41946</v>
      </c>
      <c r="B2243">
        <v>78.78</v>
      </c>
      <c r="D2243">
        <f t="shared" si="385"/>
        <v>1</v>
      </c>
      <c r="E2243" s="1">
        <f t="shared" si="376"/>
        <v>41939</v>
      </c>
      <c r="F2243" s="1">
        <f t="shared" si="378"/>
        <v>41938</v>
      </c>
      <c r="G2243" s="1">
        <f t="shared" si="379"/>
        <v>41937</v>
      </c>
      <c r="H2243" s="1">
        <f t="shared" si="380"/>
        <v>41936</v>
      </c>
      <c r="I2243" s="2">
        <f t="shared" si="381"/>
        <v>81</v>
      </c>
      <c r="J2243">
        <f t="shared" ref="J2243:J2306" si="386">C2242</f>
        <v>0</v>
      </c>
      <c r="K2243" s="2">
        <f t="shared" si="377"/>
        <v>0</v>
      </c>
      <c r="L2243" s="2">
        <f t="shared" si="382"/>
        <v>0</v>
      </c>
      <c r="M2243" s="2">
        <f t="shared" si="383"/>
        <v>1</v>
      </c>
      <c r="N2243">
        <f t="shared" si="384"/>
        <v>-2.7789997129678978</v>
      </c>
    </row>
    <row r="2244" spans="1:14" x14ac:dyDescent="0.3">
      <c r="A2244" s="1">
        <v>41947</v>
      </c>
      <c r="B2244">
        <v>77.19</v>
      </c>
      <c r="D2244">
        <f t="shared" si="385"/>
        <v>2</v>
      </c>
      <c r="E2244" s="1">
        <f t="shared" si="376"/>
        <v>41940</v>
      </c>
      <c r="F2244" s="1">
        <f t="shared" si="378"/>
        <v>41939</v>
      </c>
      <c r="G2244" s="1">
        <f t="shared" si="379"/>
        <v>41938</v>
      </c>
      <c r="H2244" s="1">
        <f t="shared" si="380"/>
        <v>41937</v>
      </c>
      <c r="I2244" s="2">
        <f t="shared" si="381"/>
        <v>81.42</v>
      </c>
      <c r="J2244">
        <f t="shared" si="386"/>
        <v>0</v>
      </c>
      <c r="K2244" s="2">
        <f t="shared" si="377"/>
        <v>0</v>
      </c>
      <c r="L2244" s="2">
        <f t="shared" si="382"/>
        <v>0</v>
      </c>
      <c r="M2244" s="2">
        <f t="shared" si="383"/>
        <v>1</v>
      </c>
      <c r="N2244">
        <f t="shared" si="384"/>
        <v>-5.3351028113070349</v>
      </c>
    </row>
    <row r="2245" spans="1:14" x14ac:dyDescent="0.3">
      <c r="A2245" s="1">
        <v>41948</v>
      </c>
      <c r="B2245">
        <v>78.680000000000007</v>
      </c>
      <c r="D2245">
        <f t="shared" si="385"/>
        <v>3</v>
      </c>
      <c r="E2245" s="1">
        <f t="shared" si="376"/>
        <v>41941</v>
      </c>
      <c r="F2245" s="1">
        <f t="shared" si="378"/>
        <v>41940</v>
      </c>
      <c r="G2245" s="1">
        <f t="shared" si="379"/>
        <v>41939</v>
      </c>
      <c r="H2245" s="1">
        <f t="shared" si="380"/>
        <v>41938</v>
      </c>
      <c r="I2245" s="2">
        <f t="shared" si="381"/>
        <v>82.2</v>
      </c>
      <c r="J2245">
        <f t="shared" si="386"/>
        <v>0</v>
      </c>
      <c r="K2245" s="2">
        <f t="shared" si="377"/>
        <v>0</v>
      </c>
      <c r="L2245" s="2">
        <f t="shared" si="382"/>
        <v>0</v>
      </c>
      <c r="M2245" s="2">
        <f t="shared" si="383"/>
        <v>1</v>
      </c>
      <c r="N2245">
        <f t="shared" si="384"/>
        <v>-4.3766308541275905</v>
      </c>
    </row>
    <row r="2246" spans="1:14" x14ac:dyDescent="0.3">
      <c r="A2246" s="1">
        <v>41949</v>
      </c>
      <c r="B2246">
        <v>77.91</v>
      </c>
      <c r="D2246">
        <f t="shared" si="385"/>
        <v>4</v>
      </c>
      <c r="E2246" s="1">
        <f t="shared" si="376"/>
        <v>41942</v>
      </c>
      <c r="F2246" s="1">
        <f t="shared" si="378"/>
        <v>41941</v>
      </c>
      <c r="G2246" s="1">
        <f t="shared" si="379"/>
        <v>41940</v>
      </c>
      <c r="H2246" s="1">
        <f t="shared" si="380"/>
        <v>41939</v>
      </c>
      <c r="I2246" s="2">
        <f t="shared" si="381"/>
        <v>81.12</v>
      </c>
      <c r="J2246">
        <f t="shared" si="386"/>
        <v>0</v>
      </c>
      <c r="K2246" s="2">
        <f t="shared" si="377"/>
        <v>0</v>
      </c>
      <c r="L2246" s="2">
        <f t="shared" si="382"/>
        <v>0</v>
      </c>
      <c r="M2246" s="2">
        <f t="shared" si="383"/>
        <v>1</v>
      </c>
      <c r="N2246">
        <f t="shared" si="384"/>
        <v>-4.0375225500106398</v>
      </c>
    </row>
    <row r="2247" spans="1:14" x14ac:dyDescent="0.3">
      <c r="A2247" s="1">
        <v>41950</v>
      </c>
      <c r="B2247">
        <v>78.650000000000006</v>
      </c>
      <c r="C2247">
        <v>78.599999999999994</v>
      </c>
      <c r="D2247">
        <f t="shared" si="385"/>
        <v>5</v>
      </c>
      <c r="E2247" s="1">
        <f t="shared" ref="E2247:E2310" si="387">A2247-7</f>
        <v>41943</v>
      </c>
      <c r="F2247" s="1">
        <f t="shared" si="378"/>
        <v>41942</v>
      </c>
      <c r="G2247" s="1">
        <f t="shared" si="379"/>
        <v>41941</v>
      </c>
      <c r="H2247" s="1">
        <f t="shared" si="380"/>
        <v>41940</v>
      </c>
      <c r="I2247" s="2">
        <f t="shared" si="381"/>
        <v>80.540000000000006</v>
      </c>
      <c r="J2247">
        <f t="shared" si="386"/>
        <v>0</v>
      </c>
      <c r="K2247" s="2">
        <f t="shared" ref="K2247:K2310" si="388">SUMIFS($J$2:$J$3507,$A$2:$A$3507,"&gt;"&amp;E2247,$A$2:$A$3507,"&lt;="&amp;A2247)</f>
        <v>0</v>
      </c>
      <c r="L2247" s="2">
        <f t="shared" si="382"/>
        <v>0</v>
      </c>
      <c r="M2247" s="2">
        <f t="shared" si="383"/>
        <v>1</v>
      </c>
      <c r="N2247">
        <f t="shared" si="384"/>
        <v>-2.3746325919021314</v>
      </c>
    </row>
    <row r="2248" spans="1:14" x14ac:dyDescent="0.3">
      <c r="A2248" s="1">
        <v>41953</v>
      </c>
      <c r="B2248">
        <v>77.38</v>
      </c>
      <c r="D2248">
        <f t="shared" si="385"/>
        <v>1</v>
      </c>
      <c r="E2248" s="1">
        <f t="shared" si="387"/>
        <v>41946</v>
      </c>
      <c r="F2248" s="1">
        <f t="shared" ref="F2248:F2311" si="389">E2248-1</f>
        <v>41945</v>
      </c>
      <c r="G2248" s="1">
        <f t="shared" ref="G2248:G2311" si="390">E2248-2</f>
        <v>41944</v>
      </c>
      <c r="H2248" s="1">
        <f t="shared" ref="H2248:H2311" si="391">E2248-3</f>
        <v>41943</v>
      </c>
      <c r="I2248" s="2">
        <f t="shared" ref="I2248:I2311" si="392">IF(SUMIFS($B$2:$B$3507,$A$2:$A$3507,"="&amp;E2248)=0,IF(SUMIFS($B$2:$B$3507,$A$2:$A$3507,"="&amp;F2248)=0,IF(SUMIFS($B$2:$B$3507,$A$2:$A$3507,"="&amp;G2248)=0,SUMIFS($B$2:$B$3507,$A$2:$A$3507,"="&amp;H2248),SUMIFS($B$2:$B$3507,$A$2:$A$3507,"="&amp;G2248)),SUMIFS($B$2:$B$3507,$A$2:$A$3507,"="&amp;F2248)),SUMIFS($B$2:$B$3507,$A$2:$A$3507,"="&amp;E2248))</f>
        <v>78.78</v>
      </c>
      <c r="J2248">
        <f t="shared" si="386"/>
        <v>78.599999999999994</v>
      </c>
      <c r="K2248" s="2">
        <f t="shared" si="388"/>
        <v>78.599999999999994</v>
      </c>
      <c r="L2248" s="2">
        <f t="shared" ref="L2248:L2311" si="393">IF(K2248&lt;&gt;0,LOOKUP(K2248,C2242:C2248,B2242:B2248),0)</f>
        <v>78.650000000000006</v>
      </c>
      <c r="M2248" s="2">
        <f t="shared" si="383"/>
        <v>1.0006361323155217</v>
      </c>
      <c r="N2248">
        <f t="shared" si="384"/>
        <v>-1.7294878201266934</v>
      </c>
    </row>
    <row r="2249" spans="1:14" x14ac:dyDescent="0.3">
      <c r="A2249" s="1">
        <v>41954</v>
      </c>
      <c r="B2249">
        <v>77.87</v>
      </c>
      <c r="D2249">
        <f t="shared" si="385"/>
        <v>2</v>
      </c>
      <c r="E2249" s="1">
        <f t="shared" si="387"/>
        <v>41947</v>
      </c>
      <c r="F2249" s="1">
        <f t="shared" si="389"/>
        <v>41946</v>
      </c>
      <c r="G2249" s="1">
        <f t="shared" si="390"/>
        <v>41945</v>
      </c>
      <c r="H2249" s="1">
        <f t="shared" si="391"/>
        <v>41944</v>
      </c>
      <c r="I2249" s="2">
        <f t="shared" si="392"/>
        <v>77.19</v>
      </c>
      <c r="J2249">
        <f t="shared" si="386"/>
        <v>0</v>
      </c>
      <c r="K2249" s="2">
        <f t="shared" si="388"/>
        <v>78.599999999999994</v>
      </c>
      <c r="L2249" s="2">
        <f t="shared" si="393"/>
        <v>78.650000000000006</v>
      </c>
      <c r="M2249" s="2">
        <f t="shared" ref="M2249:M2312" si="394">IF(K2249&lt;&gt;0,L2249/K2249,1)</f>
        <v>1.0006361323155217</v>
      </c>
      <c r="N2249">
        <f t="shared" ref="N2249:N2312" si="395">LN(B2249*M2249/I2249)*100</f>
        <v>0.940678469625853</v>
      </c>
    </row>
    <row r="2250" spans="1:14" x14ac:dyDescent="0.3">
      <c r="A2250" s="1">
        <v>41955</v>
      </c>
      <c r="B2250">
        <v>77.150000000000006</v>
      </c>
      <c r="D2250">
        <f t="shared" si="385"/>
        <v>3</v>
      </c>
      <c r="E2250" s="1">
        <f t="shared" si="387"/>
        <v>41948</v>
      </c>
      <c r="F2250" s="1">
        <f t="shared" si="389"/>
        <v>41947</v>
      </c>
      <c r="G2250" s="1">
        <f t="shared" si="390"/>
        <v>41946</v>
      </c>
      <c r="H2250" s="1">
        <f t="shared" si="391"/>
        <v>41945</v>
      </c>
      <c r="I2250" s="2">
        <f t="shared" si="392"/>
        <v>78.680000000000007</v>
      </c>
      <c r="J2250">
        <f t="shared" si="386"/>
        <v>0</v>
      </c>
      <c r="K2250" s="2">
        <f t="shared" si="388"/>
        <v>78.599999999999994</v>
      </c>
      <c r="L2250" s="2">
        <f t="shared" si="393"/>
        <v>78.650000000000006</v>
      </c>
      <c r="M2250" s="2">
        <f t="shared" si="394"/>
        <v>1.0006361323155217</v>
      </c>
      <c r="N2250">
        <f t="shared" si="395"/>
        <v>-1.9001484642562527</v>
      </c>
    </row>
    <row r="2251" spans="1:14" x14ac:dyDescent="0.3">
      <c r="A2251" s="1">
        <v>41956</v>
      </c>
      <c r="B2251">
        <v>74.16</v>
      </c>
      <c r="D2251">
        <f t="shared" si="385"/>
        <v>4</v>
      </c>
      <c r="E2251" s="1">
        <f t="shared" si="387"/>
        <v>41949</v>
      </c>
      <c r="F2251" s="1">
        <f t="shared" si="389"/>
        <v>41948</v>
      </c>
      <c r="G2251" s="1">
        <f t="shared" si="390"/>
        <v>41947</v>
      </c>
      <c r="H2251" s="1">
        <f t="shared" si="391"/>
        <v>41946</v>
      </c>
      <c r="I2251" s="2">
        <f t="shared" si="392"/>
        <v>77.91</v>
      </c>
      <c r="J2251">
        <f t="shared" si="386"/>
        <v>0</v>
      </c>
      <c r="K2251" s="2">
        <f t="shared" si="388"/>
        <v>78.599999999999994</v>
      </c>
      <c r="L2251" s="2">
        <f t="shared" si="393"/>
        <v>78.650000000000006</v>
      </c>
      <c r="M2251" s="2">
        <f t="shared" si="394"/>
        <v>1.0006361323155217</v>
      </c>
      <c r="N2251">
        <f t="shared" si="395"/>
        <v>-4.8693463016040912</v>
      </c>
    </row>
    <row r="2252" spans="1:14" x14ac:dyDescent="0.3">
      <c r="A2252" s="1">
        <v>41957</v>
      </c>
      <c r="B2252">
        <v>75.819999999999993</v>
      </c>
      <c r="D2252">
        <f t="shared" si="385"/>
        <v>5</v>
      </c>
      <c r="E2252" s="1">
        <f t="shared" si="387"/>
        <v>41950</v>
      </c>
      <c r="F2252" s="1">
        <f t="shared" si="389"/>
        <v>41949</v>
      </c>
      <c r="G2252" s="1">
        <f t="shared" si="390"/>
        <v>41948</v>
      </c>
      <c r="H2252" s="1">
        <f t="shared" si="391"/>
        <v>41947</v>
      </c>
      <c r="I2252" s="2">
        <f t="shared" si="392"/>
        <v>78.650000000000006</v>
      </c>
      <c r="J2252">
        <f t="shared" si="386"/>
        <v>0</v>
      </c>
      <c r="K2252" s="2">
        <f t="shared" si="388"/>
        <v>78.599999999999994</v>
      </c>
      <c r="L2252" s="2">
        <f t="shared" si="393"/>
        <v>78.650000000000006</v>
      </c>
      <c r="M2252" s="2">
        <f t="shared" si="394"/>
        <v>1.0006361323155217</v>
      </c>
      <c r="N2252">
        <f t="shared" si="395"/>
        <v>-3.6009589346972093</v>
      </c>
    </row>
    <row r="2253" spans="1:14" x14ac:dyDescent="0.3">
      <c r="A2253" s="1">
        <v>41960</v>
      </c>
      <c r="B2253">
        <v>75.66</v>
      </c>
      <c r="D2253">
        <f t="shared" si="385"/>
        <v>1</v>
      </c>
      <c r="E2253" s="1">
        <f t="shared" si="387"/>
        <v>41953</v>
      </c>
      <c r="F2253" s="1">
        <f t="shared" si="389"/>
        <v>41952</v>
      </c>
      <c r="G2253" s="1">
        <f t="shared" si="390"/>
        <v>41951</v>
      </c>
      <c r="H2253" s="1">
        <f t="shared" si="391"/>
        <v>41950</v>
      </c>
      <c r="I2253" s="2">
        <f t="shared" si="392"/>
        <v>77.38</v>
      </c>
      <c r="J2253">
        <f t="shared" si="386"/>
        <v>0</v>
      </c>
      <c r="K2253" s="2">
        <f t="shared" si="388"/>
        <v>0</v>
      </c>
      <c r="L2253" s="2">
        <f t="shared" si="393"/>
        <v>0</v>
      </c>
      <c r="M2253" s="2">
        <f t="shared" si="394"/>
        <v>1</v>
      </c>
      <c r="N2253">
        <f t="shared" si="395"/>
        <v>-2.2478730067483661</v>
      </c>
    </row>
    <row r="2254" spans="1:14" x14ac:dyDescent="0.3">
      <c r="A2254" s="1">
        <v>41961</v>
      </c>
      <c r="B2254">
        <v>74.64</v>
      </c>
      <c r="D2254">
        <f t="shared" si="385"/>
        <v>2</v>
      </c>
      <c r="E2254" s="1">
        <f t="shared" si="387"/>
        <v>41954</v>
      </c>
      <c r="F2254" s="1">
        <f t="shared" si="389"/>
        <v>41953</v>
      </c>
      <c r="G2254" s="1">
        <f t="shared" si="390"/>
        <v>41952</v>
      </c>
      <c r="H2254" s="1">
        <f t="shared" si="391"/>
        <v>41951</v>
      </c>
      <c r="I2254" s="2">
        <f t="shared" si="392"/>
        <v>77.87</v>
      </c>
      <c r="J2254">
        <f t="shared" si="386"/>
        <v>0</v>
      </c>
      <c r="K2254" s="2">
        <f t="shared" si="388"/>
        <v>0</v>
      </c>
      <c r="L2254" s="2">
        <f t="shared" si="393"/>
        <v>0</v>
      </c>
      <c r="M2254" s="2">
        <f t="shared" si="394"/>
        <v>1</v>
      </c>
      <c r="N2254">
        <f t="shared" si="395"/>
        <v>-4.2364213049806434</v>
      </c>
    </row>
    <row r="2255" spans="1:14" x14ac:dyDescent="0.3">
      <c r="A2255" s="1">
        <v>41962</v>
      </c>
      <c r="B2255">
        <v>74.5</v>
      </c>
      <c r="D2255">
        <f t="shared" si="385"/>
        <v>3</v>
      </c>
      <c r="E2255" s="1">
        <f t="shared" si="387"/>
        <v>41955</v>
      </c>
      <c r="F2255" s="1">
        <f t="shared" si="389"/>
        <v>41954</v>
      </c>
      <c r="G2255" s="1">
        <f t="shared" si="390"/>
        <v>41953</v>
      </c>
      <c r="H2255" s="1">
        <f t="shared" si="391"/>
        <v>41952</v>
      </c>
      <c r="I2255" s="2">
        <f t="shared" si="392"/>
        <v>77.150000000000006</v>
      </c>
      <c r="J2255">
        <f t="shared" si="386"/>
        <v>0</v>
      </c>
      <c r="K2255" s="2">
        <f t="shared" si="388"/>
        <v>0</v>
      </c>
      <c r="L2255" s="2">
        <f t="shared" si="393"/>
        <v>0</v>
      </c>
      <c r="M2255" s="2">
        <f t="shared" si="394"/>
        <v>1</v>
      </c>
      <c r="N2255">
        <f t="shared" si="395"/>
        <v>-3.4952453423656071</v>
      </c>
    </row>
    <row r="2256" spans="1:14" x14ac:dyDescent="0.3">
      <c r="A2256" s="1">
        <v>41963</v>
      </c>
      <c r="B2256">
        <v>75.849999999999994</v>
      </c>
      <c r="D2256">
        <f t="shared" si="385"/>
        <v>4</v>
      </c>
      <c r="E2256" s="1">
        <f t="shared" si="387"/>
        <v>41956</v>
      </c>
      <c r="F2256" s="1">
        <f t="shared" si="389"/>
        <v>41955</v>
      </c>
      <c r="G2256" s="1">
        <f t="shared" si="390"/>
        <v>41954</v>
      </c>
      <c r="H2256" s="1">
        <f t="shared" si="391"/>
        <v>41953</v>
      </c>
      <c r="I2256" s="2">
        <f t="shared" si="392"/>
        <v>74.16</v>
      </c>
      <c r="J2256">
        <f t="shared" si="386"/>
        <v>0</v>
      </c>
      <c r="K2256" s="2">
        <f t="shared" si="388"/>
        <v>0</v>
      </c>
      <c r="L2256" s="2">
        <f t="shared" si="393"/>
        <v>0</v>
      </c>
      <c r="M2256" s="2">
        <f t="shared" si="394"/>
        <v>1</v>
      </c>
      <c r="N2256">
        <f t="shared" si="395"/>
        <v>2.2532784536941528</v>
      </c>
    </row>
    <row r="2257" spans="1:14" x14ac:dyDescent="0.3">
      <c r="A2257" s="1">
        <v>41964</v>
      </c>
      <c r="B2257">
        <v>76.510000000000005</v>
      </c>
      <c r="D2257">
        <f t="shared" si="385"/>
        <v>5</v>
      </c>
      <c r="E2257" s="1">
        <f t="shared" si="387"/>
        <v>41957</v>
      </c>
      <c r="F2257" s="1">
        <f t="shared" si="389"/>
        <v>41956</v>
      </c>
      <c r="G2257" s="1">
        <f t="shared" si="390"/>
        <v>41955</v>
      </c>
      <c r="H2257" s="1">
        <f t="shared" si="391"/>
        <v>41954</v>
      </c>
      <c r="I2257" s="2">
        <f t="shared" si="392"/>
        <v>75.819999999999993</v>
      </c>
      <c r="J2257">
        <f t="shared" si="386"/>
        <v>0</v>
      </c>
      <c r="K2257" s="2">
        <f t="shared" si="388"/>
        <v>0</v>
      </c>
      <c r="L2257" s="2">
        <f t="shared" si="393"/>
        <v>0</v>
      </c>
      <c r="M2257" s="2">
        <f t="shared" si="394"/>
        <v>1</v>
      </c>
      <c r="N2257">
        <f t="shared" si="395"/>
        <v>0.9059341155571814</v>
      </c>
    </row>
    <row r="2258" spans="1:14" x14ac:dyDescent="0.3">
      <c r="A2258" s="1">
        <v>41967</v>
      </c>
      <c r="B2258">
        <v>75.78</v>
      </c>
      <c r="D2258">
        <f t="shared" si="385"/>
        <v>1</v>
      </c>
      <c r="E2258" s="1">
        <f t="shared" si="387"/>
        <v>41960</v>
      </c>
      <c r="F2258" s="1">
        <f t="shared" si="389"/>
        <v>41959</v>
      </c>
      <c r="G2258" s="1">
        <f t="shared" si="390"/>
        <v>41958</v>
      </c>
      <c r="H2258" s="1">
        <f t="shared" si="391"/>
        <v>41957</v>
      </c>
      <c r="I2258" s="2">
        <f t="shared" si="392"/>
        <v>75.66</v>
      </c>
      <c r="J2258">
        <f t="shared" si="386"/>
        <v>0</v>
      </c>
      <c r="K2258" s="2">
        <f t="shared" si="388"/>
        <v>0</v>
      </c>
      <c r="L2258" s="2">
        <f t="shared" si="393"/>
        <v>0</v>
      </c>
      <c r="M2258" s="2">
        <f t="shared" si="394"/>
        <v>1</v>
      </c>
      <c r="N2258">
        <f t="shared" si="395"/>
        <v>0.15847863855715452</v>
      </c>
    </row>
    <row r="2259" spans="1:14" x14ac:dyDescent="0.3">
      <c r="A2259" s="1">
        <v>41968</v>
      </c>
      <c r="B2259">
        <v>74.09</v>
      </c>
      <c r="D2259">
        <f t="shared" si="385"/>
        <v>2</v>
      </c>
      <c r="E2259" s="1">
        <f t="shared" si="387"/>
        <v>41961</v>
      </c>
      <c r="F2259" s="1">
        <f t="shared" si="389"/>
        <v>41960</v>
      </c>
      <c r="G2259" s="1">
        <f t="shared" si="390"/>
        <v>41959</v>
      </c>
      <c r="H2259" s="1">
        <f t="shared" si="391"/>
        <v>41958</v>
      </c>
      <c r="I2259" s="2">
        <f t="shared" si="392"/>
        <v>74.64</v>
      </c>
      <c r="J2259">
        <f t="shared" si="386"/>
        <v>0</v>
      </c>
      <c r="K2259" s="2">
        <f t="shared" si="388"/>
        <v>0</v>
      </c>
      <c r="L2259" s="2">
        <f t="shared" si="393"/>
        <v>0</v>
      </c>
      <c r="M2259" s="2">
        <f t="shared" si="394"/>
        <v>1</v>
      </c>
      <c r="N2259">
        <f t="shared" si="395"/>
        <v>-0.73959861105227764</v>
      </c>
    </row>
    <row r="2260" spans="1:14" x14ac:dyDescent="0.3">
      <c r="A2260" s="1">
        <v>41969</v>
      </c>
      <c r="B2260">
        <v>73.69</v>
      </c>
      <c r="D2260">
        <f t="shared" si="385"/>
        <v>3</v>
      </c>
      <c r="E2260" s="1">
        <f t="shared" si="387"/>
        <v>41962</v>
      </c>
      <c r="F2260" s="1">
        <f t="shared" si="389"/>
        <v>41961</v>
      </c>
      <c r="G2260" s="1">
        <f t="shared" si="390"/>
        <v>41960</v>
      </c>
      <c r="H2260" s="1">
        <f t="shared" si="391"/>
        <v>41959</v>
      </c>
      <c r="I2260" s="2">
        <f t="shared" si="392"/>
        <v>74.5</v>
      </c>
      <c r="J2260">
        <f t="shared" si="386"/>
        <v>0</v>
      </c>
      <c r="K2260" s="2">
        <f t="shared" si="388"/>
        <v>0</v>
      </c>
      <c r="L2260" s="2">
        <f t="shared" si="393"/>
        <v>0</v>
      </c>
      <c r="M2260" s="2">
        <f t="shared" si="394"/>
        <v>1</v>
      </c>
      <c r="N2260">
        <f t="shared" si="395"/>
        <v>-1.0932020606605879</v>
      </c>
    </row>
    <row r="2261" spans="1:14" x14ac:dyDescent="0.3">
      <c r="A2261" s="1">
        <v>41971</v>
      </c>
      <c r="B2261">
        <v>66.150000000000006</v>
      </c>
      <c r="D2261">
        <f t="shared" si="385"/>
        <v>5</v>
      </c>
      <c r="E2261" s="1">
        <f t="shared" si="387"/>
        <v>41964</v>
      </c>
      <c r="F2261" s="1">
        <f t="shared" si="389"/>
        <v>41963</v>
      </c>
      <c r="G2261" s="1">
        <f t="shared" si="390"/>
        <v>41962</v>
      </c>
      <c r="H2261" s="1">
        <f t="shared" si="391"/>
        <v>41961</v>
      </c>
      <c r="I2261" s="2">
        <f t="shared" si="392"/>
        <v>76.510000000000005</v>
      </c>
      <c r="J2261">
        <f t="shared" si="386"/>
        <v>0</v>
      </c>
      <c r="K2261" s="2">
        <f t="shared" si="388"/>
        <v>0</v>
      </c>
      <c r="L2261" s="2">
        <f t="shared" si="393"/>
        <v>0</v>
      </c>
      <c r="M2261" s="2">
        <f t="shared" si="394"/>
        <v>1</v>
      </c>
      <c r="N2261">
        <f t="shared" si="395"/>
        <v>-14.549656068279576</v>
      </c>
    </row>
    <row r="2262" spans="1:14" x14ac:dyDescent="0.3">
      <c r="A2262" s="1">
        <v>41974</v>
      </c>
      <c r="B2262">
        <v>69</v>
      </c>
      <c r="D2262">
        <f t="shared" si="385"/>
        <v>1</v>
      </c>
      <c r="E2262" s="1">
        <f t="shared" si="387"/>
        <v>41967</v>
      </c>
      <c r="F2262" s="1">
        <f t="shared" si="389"/>
        <v>41966</v>
      </c>
      <c r="G2262" s="1">
        <f t="shared" si="390"/>
        <v>41965</v>
      </c>
      <c r="H2262" s="1">
        <f t="shared" si="391"/>
        <v>41964</v>
      </c>
      <c r="I2262" s="2">
        <f t="shared" si="392"/>
        <v>75.78</v>
      </c>
      <c r="J2262">
        <f t="shared" si="386"/>
        <v>0</v>
      </c>
      <c r="K2262" s="2">
        <f t="shared" si="388"/>
        <v>0</v>
      </c>
      <c r="L2262" s="2">
        <f t="shared" si="393"/>
        <v>0</v>
      </c>
      <c r="M2262" s="2">
        <f t="shared" si="394"/>
        <v>1</v>
      </c>
      <c r="N2262">
        <f t="shared" si="395"/>
        <v>-9.3727900993195412</v>
      </c>
    </row>
    <row r="2263" spans="1:14" x14ac:dyDescent="0.3">
      <c r="A2263" s="1">
        <v>41975</v>
      </c>
      <c r="B2263">
        <v>66.88</v>
      </c>
      <c r="D2263">
        <f t="shared" si="385"/>
        <v>2</v>
      </c>
      <c r="E2263" s="1">
        <f t="shared" si="387"/>
        <v>41968</v>
      </c>
      <c r="F2263" s="1">
        <f t="shared" si="389"/>
        <v>41967</v>
      </c>
      <c r="G2263" s="1">
        <f t="shared" si="390"/>
        <v>41966</v>
      </c>
      <c r="H2263" s="1">
        <f t="shared" si="391"/>
        <v>41965</v>
      </c>
      <c r="I2263" s="2">
        <f t="shared" si="392"/>
        <v>74.09</v>
      </c>
      <c r="J2263">
        <f t="shared" si="386"/>
        <v>0</v>
      </c>
      <c r="K2263" s="2">
        <f t="shared" si="388"/>
        <v>0</v>
      </c>
      <c r="L2263" s="2">
        <f t="shared" si="393"/>
        <v>0</v>
      </c>
      <c r="M2263" s="2">
        <f t="shared" si="394"/>
        <v>1</v>
      </c>
      <c r="N2263">
        <f t="shared" si="395"/>
        <v>-10.238060165211945</v>
      </c>
    </row>
    <row r="2264" spans="1:14" x14ac:dyDescent="0.3">
      <c r="A2264" s="1">
        <v>41976</v>
      </c>
      <c r="B2264">
        <v>67.38</v>
      </c>
      <c r="D2264">
        <f t="shared" si="385"/>
        <v>3</v>
      </c>
      <c r="E2264" s="1">
        <f t="shared" si="387"/>
        <v>41969</v>
      </c>
      <c r="F2264" s="1">
        <f t="shared" si="389"/>
        <v>41968</v>
      </c>
      <c r="G2264" s="1">
        <f t="shared" si="390"/>
        <v>41967</v>
      </c>
      <c r="H2264" s="1">
        <f t="shared" si="391"/>
        <v>41966</v>
      </c>
      <c r="I2264" s="2">
        <f t="shared" si="392"/>
        <v>73.69</v>
      </c>
      <c r="J2264">
        <f t="shared" si="386"/>
        <v>0</v>
      </c>
      <c r="K2264" s="2">
        <f t="shared" si="388"/>
        <v>0</v>
      </c>
      <c r="L2264" s="2">
        <f t="shared" si="393"/>
        <v>0</v>
      </c>
      <c r="M2264" s="2">
        <f t="shared" si="394"/>
        <v>1</v>
      </c>
      <c r="N2264">
        <f t="shared" si="395"/>
        <v>-8.9518866800501193</v>
      </c>
    </row>
    <row r="2265" spans="1:14" x14ac:dyDescent="0.3">
      <c r="A2265" s="1">
        <v>41977</v>
      </c>
      <c r="B2265">
        <v>66.81</v>
      </c>
      <c r="D2265">
        <f t="shared" si="385"/>
        <v>4</v>
      </c>
      <c r="E2265" s="1">
        <f t="shared" si="387"/>
        <v>41970</v>
      </c>
      <c r="F2265" s="1">
        <f t="shared" si="389"/>
        <v>41969</v>
      </c>
      <c r="G2265" s="1">
        <f t="shared" si="390"/>
        <v>41968</v>
      </c>
      <c r="H2265" s="1">
        <f t="shared" si="391"/>
        <v>41967</v>
      </c>
      <c r="I2265" s="2">
        <f t="shared" si="392"/>
        <v>73.69</v>
      </c>
      <c r="J2265">
        <f t="shared" si="386"/>
        <v>0</v>
      </c>
      <c r="K2265" s="2">
        <f t="shared" si="388"/>
        <v>0</v>
      </c>
      <c r="L2265" s="2">
        <f t="shared" si="393"/>
        <v>0</v>
      </c>
      <c r="M2265" s="2">
        <f t="shared" si="394"/>
        <v>1</v>
      </c>
      <c r="N2265">
        <f t="shared" si="395"/>
        <v>-9.801433484152188</v>
      </c>
    </row>
    <row r="2266" spans="1:14" x14ac:dyDescent="0.3">
      <c r="A2266" s="1">
        <v>41978</v>
      </c>
      <c r="B2266">
        <v>65.84</v>
      </c>
      <c r="D2266">
        <f t="shared" si="385"/>
        <v>5</v>
      </c>
      <c r="E2266" s="1">
        <f t="shared" si="387"/>
        <v>41971</v>
      </c>
      <c r="F2266" s="1">
        <f t="shared" si="389"/>
        <v>41970</v>
      </c>
      <c r="G2266" s="1">
        <f t="shared" si="390"/>
        <v>41969</v>
      </c>
      <c r="H2266" s="1">
        <f t="shared" si="391"/>
        <v>41968</v>
      </c>
      <c r="I2266" s="2">
        <f t="shared" si="392"/>
        <v>66.150000000000006</v>
      </c>
      <c r="J2266">
        <f t="shared" si="386"/>
        <v>0</v>
      </c>
      <c r="K2266" s="2">
        <f t="shared" si="388"/>
        <v>0</v>
      </c>
      <c r="L2266" s="2">
        <f t="shared" si="393"/>
        <v>0</v>
      </c>
      <c r="M2266" s="2">
        <f t="shared" si="394"/>
        <v>1</v>
      </c>
      <c r="N2266">
        <f t="shared" si="395"/>
        <v>-0.46973341921503714</v>
      </c>
    </row>
    <row r="2267" spans="1:14" x14ac:dyDescent="0.3">
      <c r="A2267" s="1">
        <v>41981</v>
      </c>
      <c r="B2267">
        <v>63.05</v>
      </c>
      <c r="D2267">
        <f t="shared" si="385"/>
        <v>1</v>
      </c>
      <c r="E2267" s="1">
        <f t="shared" si="387"/>
        <v>41974</v>
      </c>
      <c r="F2267" s="1">
        <f t="shared" si="389"/>
        <v>41973</v>
      </c>
      <c r="G2267" s="1">
        <f t="shared" si="390"/>
        <v>41972</v>
      </c>
      <c r="H2267" s="1">
        <f t="shared" si="391"/>
        <v>41971</v>
      </c>
      <c r="I2267" s="2">
        <f t="shared" si="392"/>
        <v>69</v>
      </c>
      <c r="J2267">
        <f t="shared" si="386"/>
        <v>0</v>
      </c>
      <c r="K2267" s="2">
        <f t="shared" si="388"/>
        <v>0</v>
      </c>
      <c r="L2267" s="2">
        <f t="shared" si="393"/>
        <v>0</v>
      </c>
      <c r="M2267" s="2">
        <f t="shared" si="394"/>
        <v>1</v>
      </c>
      <c r="N2267">
        <f t="shared" si="395"/>
        <v>-9.0178442186330923</v>
      </c>
    </row>
    <row r="2268" spans="1:14" x14ac:dyDescent="0.3">
      <c r="A2268" s="1">
        <v>41982</v>
      </c>
      <c r="B2268">
        <v>63.82</v>
      </c>
      <c r="C2268">
        <v>63.98</v>
      </c>
      <c r="D2268">
        <f t="shared" si="385"/>
        <v>2</v>
      </c>
      <c r="E2268" s="1">
        <f t="shared" si="387"/>
        <v>41975</v>
      </c>
      <c r="F2268" s="1">
        <f t="shared" si="389"/>
        <v>41974</v>
      </c>
      <c r="G2268" s="1">
        <f t="shared" si="390"/>
        <v>41973</v>
      </c>
      <c r="H2268" s="1">
        <f t="shared" si="391"/>
        <v>41972</v>
      </c>
      <c r="I2268" s="2">
        <f t="shared" si="392"/>
        <v>66.88</v>
      </c>
      <c r="J2268">
        <f t="shared" si="386"/>
        <v>0</v>
      </c>
      <c r="K2268" s="2">
        <f t="shared" si="388"/>
        <v>0</v>
      </c>
      <c r="L2268" s="2">
        <f t="shared" si="393"/>
        <v>0</v>
      </c>
      <c r="M2268" s="2">
        <f t="shared" si="394"/>
        <v>1</v>
      </c>
      <c r="N2268">
        <f t="shared" si="395"/>
        <v>-4.6833347926348701</v>
      </c>
    </row>
    <row r="2269" spans="1:14" x14ac:dyDescent="0.3">
      <c r="A2269" s="1">
        <v>41983</v>
      </c>
      <c r="B2269">
        <v>61.16</v>
      </c>
      <c r="D2269">
        <f t="shared" si="385"/>
        <v>3</v>
      </c>
      <c r="E2269" s="1">
        <f t="shared" si="387"/>
        <v>41976</v>
      </c>
      <c r="F2269" s="1">
        <f t="shared" si="389"/>
        <v>41975</v>
      </c>
      <c r="G2269" s="1">
        <f t="shared" si="390"/>
        <v>41974</v>
      </c>
      <c r="H2269" s="1">
        <f t="shared" si="391"/>
        <v>41973</v>
      </c>
      <c r="I2269" s="2">
        <f t="shared" si="392"/>
        <v>67.38</v>
      </c>
      <c r="J2269">
        <f t="shared" si="386"/>
        <v>63.98</v>
      </c>
      <c r="K2269" s="2">
        <f t="shared" si="388"/>
        <v>63.98</v>
      </c>
      <c r="L2269" s="2">
        <f t="shared" si="393"/>
        <v>63.82</v>
      </c>
      <c r="M2269" s="2">
        <f t="shared" si="394"/>
        <v>0.99749921850578316</v>
      </c>
      <c r="N2269">
        <f t="shared" si="395"/>
        <v>-9.9358770588819674</v>
      </c>
    </row>
    <row r="2270" spans="1:14" x14ac:dyDescent="0.3">
      <c r="A2270" s="1">
        <v>41984</v>
      </c>
      <c r="B2270">
        <v>60.19</v>
      </c>
      <c r="D2270">
        <f t="shared" si="385"/>
        <v>4</v>
      </c>
      <c r="E2270" s="1">
        <f t="shared" si="387"/>
        <v>41977</v>
      </c>
      <c r="F2270" s="1">
        <f t="shared" si="389"/>
        <v>41976</v>
      </c>
      <c r="G2270" s="1">
        <f t="shared" si="390"/>
        <v>41975</v>
      </c>
      <c r="H2270" s="1">
        <f t="shared" si="391"/>
        <v>41974</v>
      </c>
      <c r="I2270" s="2">
        <f t="shared" si="392"/>
        <v>66.81</v>
      </c>
      <c r="J2270">
        <f t="shared" si="386"/>
        <v>0</v>
      </c>
      <c r="K2270" s="2">
        <f t="shared" si="388"/>
        <v>63.98</v>
      </c>
      <c r="L2270" s="2">
        <f t="shared" si="393"/>
        <v>63.82</v>
      </c>
      <c r="M2270" s="2">
        <f t="shared" si="394"/>
        <v>0.99749921850578316</v>
      </c>
      <c r="N2270">
        <f t="shared" si="395"/>
        <v>-10.685045804898104</v>
      </c>
    </row>
    <row r="2271" spans="1:14" x14ac:dyDescent="0.3">
      <c r="A2271" s="1">
        <v>41985</v>
      </c>
      <c r="B2271">
        <v>58.08</v>
      </c>
      <c r="D2271">
        <f t="shared" si="385"/>
        <v>5</v>
      </c>
      <c r="E2271" s="1">
        <f t="shared" si="387"/>
        <v>41978</v>
      </c>
      <c r="F2271" s="1">
        <f t="shared" si="389"/>
        <v>41977</v>
      </c>
      <c r="G2271" s="1">
        <f t="shared" si="390"/>
        <v>41976</v>
      </c>
      <c r="H2271" s="1">
        <f t="shared" si="391"/>
        <v>41975</v>
      </c>
      <c r="I2271" s="2">
        <f t="shared" si="392"/>
        <v>65.84</v>
      </c>
      <c r="J2271">
        <f t="shared" si="386"/>
        <v>0</v>
      </c>
      <c r="K2271" s="2">
        <f t="shared" si="388"/>
        <v>63.98</v>
      </c>
      <c r="L2271" s="2">
        <f t="shared" si="393"/>
        <v>63.82</v>
      </c>
      <c r="M2271" s="2">
        <f t="shared" si="394"/>
        <v>0.99749921850578316</v>
      </c>
      <c r="N2271">
        <f t="shared" si="395"/>
        <v>-12.791009952354809</v>
      </c>
    </row>
    <row r="2272" spans="1:14" x14ac:dyDescent="0.3">
      <c r="A2272" s="1">
        <v>41988</v>
      </c>
      <c r="B2272">
        <v>56.26</v>
      </c>
      <c r="D2272">
        <f t="shared" si="385"/>
        <v>1</v>
      </c>
      <c r="E2272" s="1">
        <f t="shared" si="387"/>
        <v>41981</v>
      </c>
      <c r="F2272" s="1">
        <f t="shared" si="389"/>
        <v>41980</v>
      </c>
      <c r="G2272" s="1">
        <f t="shared" si="390"/>
        <v>41979</v>
      </c>
      <c r="H2272" s="1">
        <f t="shared" si="391"/>
        <v>41978</v>
      </c>
      <c r="I2272" s="2">
        <f t="shared" si="392"/>
        <v>63.05</v>
      </c>
      <c r="J2272">
        <f t="shared" si="386"/>
        <v>0</v>
      </c>
      <c r="K2272" s="2">
        <f t="shared" si="388"/>
        <v>63.98</v>
      </c>
      <c r="L2272" s="2">
        <f t="shared" si="393"/>
        <v>63.82</v>
      </c>
      <c r="M2272" s="2">
        <f t="shared" si="394"/>
        <v>0.99749921850578316</v>
      </c>
      <c r="N2272">
        <f t="shared" si="395"/>
        <v>-11.644817302049217</v>
      </c>
    </row>
    <row r="2273" spans="1:14" x14ac:dyDescent="0.3">
      <c r="A2273" s="1">
        <v>41989</v>
      </c>
      <c r="B2273">
        <v>56.26</v>
      </c>
      <c r="D2273">
        <f t="shared" si="385"/>
        <v>2</v>
      </c>
      <c r="E2273" s="1">
        <f t="shared" si="387"/>
        <v>41982</v>
      </c>
      <c r="F2273" s="1">
        <f t="shared" si="389"/>
        <v>41981</v>
      </c>
      <c r="G2273" s="1">
        <f t="shared" si="390"/>
        <v>41980</v>
      </c>
      <c r="H2273" s="1">
        <f t="shared" si="391"/>
        <v>41979</v>
      </c>
      <c r="I2273" s="2">
        <f t="shared" si="392"/>
        <v>63.82</v>
      </c>
      <c r="J2273">
        <f t="shared" si="386"/>
        <v>0</v>
      </c>
      <c r="K2273" s="2">
        <f t="shared" si="388"/>
        <v>63.98</v>
      </c>
      <c r="L2273" s="2">
        <f t="shared" si="393"/>
        <v>63.82</v>
      </c>
      <c r="M2273" s="2">
        <f t="shared" si="394"/>
        <v>0.99749921850578316</v>
      </c>
      <c r="N2273">
        <f t="shared" si="395"/>
        <v>-12.858673145966105</v>
      </c>
    </row>
    <row r="2274" spans="1:14" x14ac:dyDescent="0.3">
      <c r="A2274" s="1">
        <v>41990</v>
      </c>
      <c r="B2274">
        <v>56.79</v>
      </c>
      <c r="D2274">
        <f t="shared" si="385"/>
        <v>3</v>
      </c>
      <c r="E2274" s="1">
        <f t="shared" si="387"/>
        <v>41983</v>
      </c>
      <c r="F2274" s="1">
        <f t="shared" si="389"/>
        <v>41982</v>
      </c>
      <c r="G2274" s="1">
        <f t="shared" si="390"/>
        <v>41981</v>
      </c>
      <c r="H2274" s="1">
        <f t="shared" si="391"/>
        <v>41980</v>
      </c>
      <c r="I2274" s="2">
        <f t="shared" si="392"/>
        <v>61.16</v>
      </c>
      <c r="J2274">
        <f t="shared" si="386"/>
        <v>0</v>
      </c>
      <c r="K2274" s="2">
        <f t="shared" si="388"/>
        <v>0</v>
      </c>
      <c r="L2274" s="2">
        <f t="shared" si="393"/>
        <v>0</v>
      </c>
      <c r="M2274" s="2">
        <f t="shared" si="394"/>
        <v>1</v>
      </c>
      <c r="N2274">
        <f t="shared" si="395"/>
        <v>-7.4133127171520359</v>
      </c>
    </row>
    <row r="2275" spans="1:14" x14ac:dyDescent="0.3">
      <c r="A2275" s="1">
        <v>41991</v>
      </c>
      <c r="B2275">
        <v>54.36</v>
      </c>
      <c r="D2275">
        <f t="shared" si="385"/>
        <v>4</v>
      </c>
      <c r="E2275" s="1">
        <f t="shared" si="387"/>
        <v>41984</v>
      </c>
      <c r="F2275" s="1">
        <f t="shared" si="389"/>
        <v>41983</v>
      </c>
      <c r="G2275" s="1">
        <f t="shared" si="390"/>
        <v>41982</v>
      </c>
      <c r="H2275" s="1">
        <f t="shared" si="391"/>
        <v>41981</v>
      </c>
      <c r="I2275" s="2">
        <f t="shared" si="392"/>
        <v>60.19</v>
      </c>
      <c r="J2275">
        <f t="shared" si="386"/>
        <v>0</v>
      </c>
      <c r="K2275" s="2">
        <f t="shared" si="388"/>
        <v>0</v>
      </c>
      <c r="L2275" s="2">
        <f t="shared" si="393"/>
        <v>0</v>
      </c>
      <c r="M2275" s="2">
        <f t="shared" si="394"/>
        <v>1</v>
      </c>
      <c r="N2275">
        <f t="shared" si="395"/>
        <v>-10.187763627673641</v>
      </c>
    </row>
    <row r="2276" spans="1:14" x14ac:dyDescent="0.3">
      <c r="A2276" s="1">
        <v>41992</v>
      </c>
      <c r="B2276">
        <v>57.13</v>
      </c>
      <c r="D2276">
        <f t="shared" si="385"/>
        <v>5</v>
      </c>
      <c r="E2276" s="1">
        <f t="shared" si="387"/>
        <v>41985</v>
      </c>
      <c r="F2276" s="1">
        <f t="shared" si="389"/>
        <v>41984</v>
      </c>
      <c r="G2276" s="1">
        <f t="shared" si="390"/>
        <v>41983</v>
      </c>
      <c r="H2276" s="1">
        <f t="shared" si="391"/>
        <v>41982</v>
      </c>
      <c r="I2276" s="2">
        <f t="shared" si="392"/>
        <v>58.08</v>
      </c>
      <c r="J2276">
        <f t="shared" si="386"/>
        <v>0</v>
      </c>
      <c r="K2276" s="2">
        <f t="shared" si="388"/>
        <v>0</v>
      </c>
      <c r="L2276" s="2">
        <f t="shared" si="393"/>
        <v>0</v>
      </c>
      <c r="M2276" s="2">
        <f t="shared" si="394"/>
        <v>1</v>
      </c>
      <c r="N2276">
        <f t="shared" si="395"/>
        <v>-1.6491997780169434</v>
      </c>
    </row>
    <row r="2277" spans="1:14" x14ac:dyDescent="0.3">
      <c r="A2277" s="1">
        <v>41995</v>
      </c>
      <c r="B2277">
        <v>55.26</v>
      </c>
      <c r="D2277">
        <f t="shared" si="385"/>
        <v>1</v>
      </c>
      <c r="E2277" s="1">
        <f t="shared" si="387"/>
        <v>41988</v>
      </c>
      <c r="F2277" s="1">
        <f t="shared" si="389"/>
        <v>41987</v>
      </c>
      <c r="G2277" s="1">
        <f t="shared" si="390"/>
        <v>41986</v>
      </c>
      <c r="H2277" s="1">
        <f t="shared" si="391"/>
        <v>41985</v>
      </c>
      <c r="I2277" s="2">
        <f t="shared" si="392"/>
        <v>56.26</v>
      </c>
      <c r="J2277">
        <f t="shared" si="386"/>
        <v>0</v>
      </c>
      <c r="K2277" s="2">
        <f t="shared" si="388"/>
        <v>0</v>
      </c>
      <c r="L2277" s="2">
        <f t="shared" si="393"/>
        <v>0</v>
      </c>
      <c r="M2277" s="2">
        <f t="shared" si="394"/>
        <v>1</v>
      </c>
      <c r="N2277">
        <f t="shared" si="395"/>
        <v>-1.793448356644032</v>
      </c>
    </row>
    <row r="2278" spans="1:14" x14ac:dyDescent="0.3">
      <c r="A2278" s="1">
        <v>41996</v>
      </c>
      <c r="B2278">
        <v>57.12</v>
      </c>
      <c r="D2278">
        <f t="shared" si="385"/>
        <v>2</v>
      </c>
      <c r="E2278" s="1">
        <f t="shared" si="387"/>
        <v>41989</v>
      </c>
      <c r="F2278" s="1">
        <f t="shared" si="389"/>
        <v>41988</v>
      </c>
      <c r="G2278" s="1">
        <f t="shared" si="390"/>
        <v>41987</v>
      </c>
      <c r="H2278" s="1">
        <f t="shared" si="391"/>
        <v>41986</v>
      </c>
      <c r="I2278" s="2">
        <f t="shared" si="392"/>
        <v>56.26</v>
      </c>
      <c r="J2278">
        <f t="shared" si="386"/>
        <v>0</v>
      </c>
      <c r="K2278" s="2">
        <f t="shared" si="388"/>
        <v>0</v>
      </c>
      <c r="L2278" s="2">
        <f t="shared" si="393"/>
        <v>0</v>
      </c>
      <c r="M2278" s="2">
        <f t="shared" si="394"/>
        <v>1</v>
      </c>
      <c r="N2278">
        <f t="shared" si="395"/>
        <v>1.5170514969618147</v>
      </c>
    </row>
    <row r="2279" spans="1:14" x14ac:dyDescent="0.3">
      <c r="A2279" s="1">
        <v>41997</v>
      </c>
      <c r="B2279">
        <v>55.84</v>
      </c>
      <c r="D2279">
        <f t="shared" si="385"/>
        <v>3</v>
      </c>
      <c r="E2279" s="1">
        <f t="shared" si="387"/>
        <v>41990</v>
      </c>
      <c r="F2279" s="1">
        <f t="shared" si="389"/>
        <v>41989</v>
      </c>
      <c r="G2279" s="1">
        <f t="shared" si="390"/>
        <v>41988</v>
      </c>
      <c r="H2279" s="1">
        <f t="shared" si="391"/>
        <v>41987</v>
      </c>
      <c r="I2279" s="2">
        <f t="shared" si="392"/>
        <v>56.79</v>
      </c>
      <c r="J2279">
        <f t="shared" si="386"/>
        <v>0</v>
      </c>
      <c r="K2279" s="2">
        <f t="shared" si="388"/>
        <v>0</v>
      </c>
      <c r="L2279" s="2">
        <f t="shared" si="393"/>
        <v>0</v>
      </c>
      <c r="M2279" s="2">
        <f t="shared" si="394"/>
        <v>1</v>
      </c>
      <c r="N2279">
        <f t="shared" si="395"/>
        <v>-1.6869795435224044</v>
      </c>
    </row>
    <row r="2280" spans="1:14" x14ac:dyDescent="0.3">
      <c r="A2280" s="1">
        <v>41999</v>
      </c>
      <c r="B2280">
        <v>54.73</v>
      </c>
      <c r="D2280">
        <f t="shared" si="385"/>
        <v>5</v>
      </c>
      <c r="E2280" s="1">
        <f t="shared" si="387"/>
        <v>41992</v>
      </c>
      <c r="F2280" s="1">
        <f t="shared" si="389"/>
        <v>41991</v>
      </c>
      <c r="G2280" s="1">
        <f t="shared" si="390"/>
        <v>41990</v>
      </c>
      <c r="H2280" s="1">
        <f t="shared" si="391"/>
        <v>41989</v>
      </c>
      <c r="I2280" s="2">
        <f t="shared" si="392"/>
        <v>57.13</v>
      </c>
      <c r="J2280">
        <f t="shared" si="386"/>
        <v>0</v>
      </c>
      <c r="K2280" s="2">
        <f t="shared" si="388"/>
        <v>0</v>
      </c>
      <c r="L2280" s="2">
        <f t="shared" si="393"/>
        <v>0</v>
      </c>
      <c r="M2280" s="2">
        <f t="shared" si="394"/>
        <v>1</v>
      </c>
      <c r="N2280">
        <f t="shared" si="395"/>
        <v>-4.2917367580544443</v>
      </c>
    </row>
    <row r="2281" spans="1:14" x14ac:dyDescent="0.3">
      <c r="A2281" s="1">
        <v>42002</v>
      </c>
      <c r="B2281">
        <v>53.61</v>
      </c>
      <c r="D2281">
        <f t="shared" si="385"/>
        <v>1</v>
      </c>
      <c r="E2281" s="1">
        <f t="shared" si="387"/>
        <v>41995</v>
      </c>
      <c r="F2281" s="1">
        <f t="shared" si="389"/>
        <v>41994</v>
      </c>
      <c r="G2281" s="1">
        <f t="shared" si="390"/>
        <v>41993</v>
      </c>
      <c r="H2281" s="1">
        <f t="shared" si="391"/>
        <v>41992</v>
      </c>
      <c r="I2281" s="2">
        <f t="shared" si="392"/>
        <v>55.26</v>
      </c>
      <c r="J2281">
        <f t="shared" si="386"/>
        <v>0</v>
      </c>
      <c r="K2281" s="2">
        <f t="shared" si="388"/>
        <v>0</v>
      </c>
      <c r="L2281" s="2">
        <f t="shared" si="393"/>
        <v>0</v>
      </c>
      <c r="M2281" s="2">
        <f t="shared" si="394"/>
        <v>1</v>
      </c>
      <c r="N2281">
        <f t="shared" si="395"/>
        <v>-3.0313701655824126</v>
      </c>
    </row>
    <row r="2282" spans="1:14" x14ac:dyDescent="0.3">
      <c r="A2282" s="1">
        <v>42003</v>
      </c>
      <c r="B2282">
        <v>54.12</v>
      </c>
      <c r="D2282">
        <f t="shared" si="385"/>
        <v>2</v>
      </c>
      <c r="E2282" s="1">
        <f t="shared" si="387"/>
        <v>41996</v>
      </c>
      <c r="F2282" s="1">
        <f t="shared" si="389"/>
        <v>41995</v>
      </c>
      <c r="G2282" s="1">
        <f t="shared" si="390"/>
        <v>41994</v>
      </c>
      <c r="H2282" s="1">
        <f t="shared" si="391"/>
        <v>41993</v>
      </c>
      <c r="I2282" s="2">
        <f t="shared" si="392"/>
        <v>57.12</v>
      </c>
      <c r="J2282">
        <f t="shared" si="386"/>
        <v>0</v>
      </c>
      <c r="K2282" s="2">
        <f t="shared" si="388"/>
        <v>0</v>
      </c>
      <c r="L2282" s="2">
        <f t="shared" si="393"/>
        <v>0</v>
      </c>
      <c r="M2282" s="2">
        <f t="shared" si="394"/>
        <v>1</v>
      </c>
      <c r="N2282">
        <f t="shared" si="395"/>
        <v>-5.3950514728741696</v>
      </c>
    </row>
    <row r="2283" spans="1:14" x14ac:dyDescent="0.3">
      <c r="A2283" s="1">
        <v>42004</v>
      </c>
      <c r="B2283">
        <v>53.27</v>
      </c>
      <c r="D2283">
        <f t="shared" si="385"/>
        <v>3</v>
      </c>
      <c r="E2283" s="1">
        <f t="shared" si="387"/>
        <v>41997</v>
      </c>
      <c r="F2283" s="1">
        <f t="shared" si="389"/>
        <v>41996</v>
      </c>
      <c r="G2283" s="1">
        <f t="shared" si="390"/>
        <v>41995</v>
      </c>
      <c r="H2283" s="1">
        <f t="shared" si="391"/>
        <v>41994</v>
      </c>
      <c r="I2283" s="2">
        <f t="shared" si="392"/>
        <v>55.84</v>
      </c>
      <c r="J2283">
        <f t="shared" si="386"/>
        <v>0</v>
      </c>
      <c r="K2283" s="2">
        <f t="shared" si="388"/>
        <v>0</v>
      </c>
      <c r="L2283" s="2">
        <f t="shared" si="393"/>
        <v>0</v>
      </c>
      <c r="M2283" s="2">
        <f t="shared" si="394"/>
        <v>1</v>
      </c>
      <c r="N2283">
        <f t="shared" si="395"/>
        <v>-4.7117137525209234</v>
      </c>
    </row>
    <row r="2284" spans="1:14" x14ac:dyDescent="0.3">
      <c r="A2284" s="1">
        <v>42006</v>
      </c>
      <c r="B2284">
        <v>52.69</v>
      </c>
      <c r="D2284">
        <f t="shared" si="385"/>
        <v>5</v>
      </c>
      <c r="E2284" s="1">
        <f t="shared" si="387"/>
        <v>41999</v>
      </c>
      <c r="F2284" s="1">
        <f t="shared" si="389"/>
        <v>41998</v>
      </c>
      <c r="G2284" s="1">
        <f t="shared" si="390"/>
        <v>41997</v>
      </c>
      <c r="H2284" s="1">
        <f t="shared" si="391"/>
        <v>41996</v>
      </c>
      <c r="I2284" s="2">
        <f t="shared" si="392"/>
        <v>54.73</v>
      </c>
      <c r="J2284">
        <f t="shared" si="386"/>
        <v>0</v>
      </c>
      <c r="K2284" s="2">
        <f t="shared" si="388"/>
        <v>0</v>
      </c>
      <c r="L2284" s="2">
        <f t="shared" si="393"/>
        <v>0</v>
      </c>
      <c r="M2284" s="2">
        <f t="shared" si="394"/>
        <v>1</v>
      </c>
      <c r="N2284">
        <f t="shared" si="395"/>
        <v>-3.798632093463234</v>
      </c>
    </row>
    <row r="2285" spans="1:14" x14ac:dyDescent="0.3">
      <c r="A2285" s="1">
        <v>42009</v>
      </c>
      <c r="B2285">
        <v>50.04</v>
      </c>
      <c r="D2285">
        <f t="shared" si="385"/>
        <v>1</v>
      </c>
      <c r="E2285" s="1">
        <f t="shared" si="387"/>
        <v>42002</v>
      </c>
      <c r="F2285" s="1">
        <f t="shared" si="389"/>
        <v>42001</v>
      </c>
      <c r="G2285" s="1">
        <f t="shared" si="390"/>
        <v>42000</v>
      </c>
      <c r="H2285" s="1">
        <f t="shared" si="391"/>
        <v>41999</v>
      </c>
      <c r="I2285" s="2">
        <f t="shared" si="392"/>
        <v>53.61</v>
      </c>
      <c r="J2285">
        <f t="shared" si="386"/>
        <v>0</v>
      </c>
      <c r="K2285" s="2">
        <f t="shared" si="388"/>
        <v>0</v>
      </c>
      <c r="L2285" s="2">
        <f t="shared" si="393"/>
        <v>0</v>
      </c>
      <c r="M2285" s="2">
        <f t="shared" si="394"/>
        <v>1</v>
      </c>
      <c r="N2285">
        <f t="shared" si="395"/>
        <v>-6.8912932240736042</v>
      </c>
    </row>
    <row r="2286" spans="1:14" x14ac:dyDescent="0.3">
      <c r="A2286" s="1">
        <v>42010</v>
      </c>
      <c r="B2286">
        <v>47.93</v>
      </c>
      <c r="D2286">
        <f t="shared" si="385"/>
        <v>2</v>
      </c>
      <c r="E2286" s="1">
        <f t="shared" si="387"/>
        <v>42003</v>
      </c>
      <c r="F2286" s="1">
        <f t="shared" si="389"/>
        <v>42002</v>
      </c>
      <c r="G2286" s="1">
        <f t="shared" si="390"/>
        <v>42001</v>
      </c>
      <c r="H2286" s="1">
        <f t="shared" si="391"/>
        <v>42000</v>
      </c>
      <c r="I2286" s="2">
        <f t="shared" si="392"/>
        <v>54.12</v>
      </c>
      <c r="J2286">
        <f t="shared" si="386"/>
        <v>0</v>
      </c>
      <c r="K2286" s="2">
        <f t="shared" si="388"/>
        <v>0</v>
      </c>
      <c r="L2286" s="2">
        <f t="shared" si="393"/>
        <v>0</v>
      </c>
      <c r="M2286" s="2">
        <f t="shared" si="394"/>
        <v>1</v>
      </c>
      <c r="N2286">
        <f t="shared" si="395"/>
        <v>-12.146219013104737</v>
      </c>
    </row>
    <row r="2287" spans="1:14" x14ac:dyDescent="0.3">
      <c r="A2287" s="1">
        <v>42011</v>
      </c>
      <c r="B2287">
        <v>48.65</v>
      </c>
      <c r="D2287">
        <f t="shared" si="385"/>
        <v>3</v>
      </c>
      <c r="E2287" s="1">
        <f t="shared" si="387"/>
        <v>42004</v>
      </c>
      <c r="F2287" s="1">
        <f t="shared" si="389"/>
        <v>42003</v>
      </c>
      <c r="G2287" s="1">
        <f t="shared" si="390"/>
        <v>42002</v>
      </c>
      <c r="H2287" s="1">
        <f t="shared" si="391"/>
        <v>42001</v>
      </c>
      <c r="I2287" s="2">
        <f t="shared" si="392"/>
        <v>53.27</v>
      </c>
      <c r="J2287">
        <f t="shared" si="386"/>
        <v>0</v>
      </c>
      <c r="K2287" s="2">
        <f t="shared" si="388"/>
        <v>0</v>
      </c>
      <c r="L2287" s="2">
        <f t="shared" si="393"/>
        <v>0</v>
      </c>
      <c r="M2287" s="2">
        <f t="shared" si="394"/>
        <v>1</v>
      </c>
      <c r="N2287">
        <f t="shared" si="395"/>
        <v>-9.0721512296893767</v>
      </c>
    </row>
    <row r="2288" spans="1:14" x14ac:dyDescent="0.3">
      <c r="A2288" s="1">
        <v>42012</v>
      </c>
      <c r="B2288">
        <v>48.79</v>
      </c>
      <c r="D2288">
        <f t="shared" si="385"/>
        <v>4</v>
      </c>
      <c r="E2288" s="1">
        <f t="shared" si="387"/>
        <v>42005</v>
      </c>
      <c r="F2288" s="1">
        <f t="shared" si="389"/>
        <v>42004</v>
      </c>
      <c r="G2288" s="1">
        <f t="shared" si="390"/>
        <v>42003</v>
      </c>
      <c r="H2288" s="1">
        <f t="shared" si="391"/>
        <v>42002</v>
      </c>
      <c r="I2288" s="2">
        <f t="shared" si="392"/>
        <v>53.27</v>
      </c>
      <c r="J2288">
        <f t="shared" si="386"/>
        <v>0</v>
      </c>
      <c r="K2288" s="2">
        <f t="shared" si="388"/>
        <v>0</v>
      </c>
      <c r="L2288" s="2">
        <f t="shared" si="393"/>
        <v>0</v>
      </c>
      <c r="M2288" s="2">
        <f t="shared" si="394"/>
        <v>1</v>
      </c>
      <c r="N2288">
        <f t="shared" si="395"/>
        <v>-8.7847947101161985</v>
      </c>
    </row>
    <row r="2289" spans="1:14" x14ac:dyDescent="0.3">
      <c r="A2289" s="1">
        <v>42013</v>
      </c>
      <c r="B2289">
        <v>48.36</v>
      </c>
      <c r="C2289">
        <v>48.99</v>
      </c>
      <c r="D2289">
        <f t="shared" si="385"/>
        <v>5</v>
      </c>
      <c r="E2289" s="1">
        <f t="shared" si="387"/>
        <v>42006</v>
      </c>
      <c r="F2289" s="1">
        <f t="shared" si="389"/>
        <v>42005</v>
      </c>
      <c r="G2289" s="1">
        <f t="shared" si="390"/>
        <v>42004</v>
      </c>
      <c r="H2289" s="1">
        <f t="shared" si="391"/>
        <v>42003</v>
      </c>
      <c r="I2289" s="2">
        <f t="shared" si="392"/>
        <v>52.69</v>
      </c>
      <c r="J2289">
        <f t="shared" si="386"/>
        <v>0</v>
      </c>
      <c r="K2289" s="2">
        <f t="shared" si="388"/>
        <v>0</v>
      </c>
      <c r="L2289" s="2">
        <f t="shared" si="393"/>
        <v>0</v>
      </c>
      <c r="M2289" s="2">
        <f t="shared" si="394"/>
        <v>1</v>
      </c>
      <c r="N2289">
        <f t="shared" si="395"/>
        <v>-8.5752658474602441</v>
      </c>
    </row>
    <row r="2290" spans="1:14" x14ac:dyDescent="0.3">
      <c r="A2290" s="1">
        <v>42016</v>
      </c>
      <c r="B2290">
        <v>46.76</v>
      </c>
      <c r="D2290">
        <f t="shared" si="385"/>
        <v>1</v>
      </c>
      <c r="E2290" s="1">
        <f t="shared" si="387"/>
        <v>42009</v>
      </c>
      <c r="F2290" s="1">
        <f t="shared" si="389"/>
        <v>42008</v>
      </c>
      <c r="G2290" s="1">
        <f t="shared" si="390"/>
        <v>42007</v>
      </c>
      <c r="H2290" s="1">
        <f t="shared" si="391"/>
        <v>42006</v>
      </c>
      <c r="I2290" s="2">
        <f t="shared" si="392"/>
        <v>50.04</v>
      </c>
      <c r="J2290">
        <f t="shared" si="386"/>
        <v>48.99</v>
      </c>
      <c r="K2290" s="2">
        <f t="shared" si="388"/>
        <v>48.99</v>
      </c>
      <c r="L2290" s="2">
        <f t="shared" si="393"/>
        <v>48.36</v>
      </c>
      <c r="M2290" s="2">
        <f t="shared" si="394"/>
        <v>0.98714023270055107</v>
      </c>
      <c r="N2290">
        <f t="shared" si="395"/>
        <v>-8.0737718898734325</v>
      </c>
    </row>
    <row r="2291" spans="1:14" x14ac:dyDescent="0.3">
      <c r="A2291" s="1">
        <v>42017</v>
      </c>
      <c r="B2291">
        <v>46.51</v>
      </c>
      <c r="D2291">
        <f t="shared" si="385"/>
        <v>2</v>
      </c>
      <c r="E2291" s="1">
        <f t="shared" si="387"/>
        <v>42010</v>
      </c>
      <c r="F2291" s="1">
        <f t="shared" si="389"/>
        <v>42009</v>
      </c>
      <c r="G2291" s="1">
        <f t="shared" si="390"/>
        <v>42008</v>
      </c>
      <c r="H2291" s="1">
        <f t="shared" si="391"/>
        <v>42007</v>
      </c>
      <c r="I2291" s="2">
        <f t="shared" si="392"/>
        <v>47.93</v>
      </c>
      <c r="J2291">
        <f t="shared" si="386"/>
        <v>0</v>
      </c>
      <c r="K2291" s="2">
        <f t="shared" si="388"/>
        <v>48.99</v>
      </c>
      <c r="L2291" s="2">
        <f t="shared" si="393"/>
        <v>48.36</v>
      </c>
      <c r="M2291" s="2">
        <f t="shared" si="394"/>
        <v>0.98714023270055107</v>
      </c>
      <c r="N2291">
        <f t="shared" si="395"/>
        <v>-4.3017439839425817</v>
      </c>
    </row>
    <row r="2292" spans="1:14" x14ac:dyDescent="0.3">
      <c r="A2292" s="1">
        <v>42018</v>
      </c>
      <c r="B2292">
        <v>48.96</v>
      </c>
      <c r="D2292">
        <f t="shared" si="385"/>
        <v>3</v>
      </c>
      <c r="E2292" s="1">
        <f t="shared" si="387"/>
        <v>42011</v>
      </c>
      <c r="F2292" s="1">
        <f t="shared" si="389"/>
        <v>42010</v>
      </c>
      <c r="G2292" s="1">
        <f t="shared" si="390"/>
        <v>42009</v>
      </c>
      <c r="H2292" s="1">
        <f t="shared" si="391"/>
        <v>42008</v>
      </c>
      <c r="I2292" s="2">
        <f t="shared" si="392"/>
        <v>48.65</v>
      </c>
      <c r="J2292">
        <f t="shared" si="386"/>
        <v>0</v>
      </c>
      <c r="K2292" s="2">
        <f t="shared" si="388"/>
        <v>48.99</v>
      </c>
      <c r="L2292" s="2">
        <f t="shared" si="393"/>
        <v>48.36</v>
      </c>
      <c r="M2292" s="2">
        <f t="shared" si="394"/>
        <v>0.98714023270055107</v>
      </c>
      <c r="N2292">
        <f t="shared" si="395"/>
        <v>-0.65913403318349573</v>
      </c>
    </row>
    <row r="2293" spans="1:14" x14ac:dyDescent="0.3">
      <c r="A2293" s="1">
        <v>42019</v>
      </c>
      <c r="B2293">
        <v>46.73</v>
      </c>
      <c r="D2293">
        <f t="shared" si="385"/>
        <v>4</v>
      </c>
      <c r="E2293" s="1">
        <f t="shared" si="387"/>
        <v>42012</v>
      </c>
      <c r="F2293" s="1">
        <f t="shared" si="389"/>
        <v>42011</v>
      </c>
      <c r="G2293" s="1">
        <f t="shared" si="390"/>
        <v>42010</v>
      </c>
      <c r="H2293" s="1">
        <f t="shared" si="391"/>
        <v>42009</v>
      </c>
      <c r="I2293" s="2">
        <f t="shared" si="392"/>
        <v>48.79</v>
      </c>
      <c r="J2293">
        <f t="shared" si="386"/>
        <v>0</v>
      </c>
      <c r="K2293" s="2">
        <f t="shared" si="388"/>
        <v>48.99</v>
      </c>
      <c r="L2293" s="2">
        <f t="shared" si="393"/>
        <v>48.36</v>
      </c>
      <c r="M2293" s="2">
        <f t="shared" si="394"/>
        <v>0.98714023270055107</v>
      </c>
      <c r="N2293">
        <f t="shared" si="395"/>
        <v>-5.6082187019302632</v>
      </c>
    </row>
    <row r="2294" spans="1:14" x14ac:dyDescent="0.3">
      <c r="A2294" s="1">
        <v>42020</v>
      </c>
      <c r="B2294">
        <v>49.13</v>
      </c>
      <c r="D2294">
        <f t="shared" si="385"/>
        <v>5</v>
      </c>
      <c r="E2294" s="1">
        <f t="shared" si="387"/>
        <v>42013</v>
      </c>
      <c r="F2294" s="1">
        <f t="shared" si="389"/>
        <v>42012</v>
      </c>
      <c r="G2294" s="1">
        <f t="shared" si="390"/>
        <v>42011</v>
      </c>
      <c r="H2294" s="1">
        <f t="shared" si="391"/>
        <v>42010</v>
      </c>
      <c r="I2294" s="2">
        <f t="shared" si="392"/>
        <v>48.36</v>
      </c>
      <c r="J2294">
        <f t="shared" si="386"/>
        <v>0</v>
      </c>
      <c r="K2294" s="2">
        <f t="shared" si="388"/>
        <v>48.99</v>
      </c>
      <c r="L2294" s="2">
        <f t="shared" si="393"/>
        <v>48.36</v>
      </c>
      <c r="M2294" s="2">
        <f t="shared" si="394"/>
        <v>0.98714023270055107</v>
      </c>
      <c r="N2294">
        <f t="shared" si="395"/>
        <v>0.28536505300735748</v>
      </c>
    </row>
    <row r="2295" spans="1:14" x14ac:dyDescent="0.3">
      <c r="A2295" s="1">
        <v>42024</v>
      </c>
      <c r="B2295">
        <v>46.47</v>
      </c>
      <c r="D2295">
        <f t="shared" si="385"/>
        <v>2</v>
      </c>
      <c r="E2295" s="1">
        <f t="shared" si="387"/>
        <v>42017</v>
      </c>
      <c r="F2295" s="1">
        <f t="shared" si="389"/>
        <v>42016</v>
      </c>
      <c r="G2295" s="1">
        <f t="shared" si="390"/>
        <v>42015</v>
      </c>
      <c r="H2295" s="1">
        <f t="shared" si="391"/>
        <v>42014</v>
      </c>
      <c r="I2295" s="2">
        <f t="shared" si="392"/>
        <v>46.51</v>
      </c>
      <c r="J2295">
        <f t="shared" si="386"/>
        <v>0</v>
      </c>
      <c r="K2295" s="2">
        <f t="shared" si="388"/>
        <v>0</v>
      </c>
      <c r="L2295" s="2">
        <f t="shared" si="393"/>
        <v>0</v>
      </c>
      <c r="M2295" s="2">
        <f t="shared" si="394"/>
        <v>1</v>
      </c>
      <c r="N2295">
        <f t="shared" si="395"/>
        <v>-8.6040013911866511E-2</v>
      </c>
    </row>
    <row r="2296" spans="1:14" x14ac:dyDescent="0.3">
      <c r="A2296" s="1">
        <v>42025</v>
      </c>
      <c r="B2296">
        <v>47.78</v>
      </c>
      <c r="D2296">
        <f t="shared" si="385"/>
        <v>3</v>
      </c>
      <c r="E2296" s="1">
        <f t="shared" si="387"/>
        <v>42018</v>
      </c>
      <c r="F2296" s="1">
        <f t="shared" si="389"/>
        <v>42017</v>
      </c>
      <c r="G2296" s="1">
        <f t="shared" si="390"/>
        <v>42016</v>
      </c>
      <c r="H2296" s="1">
        <f t="shared" si="391"/>
        <v>42015</v>
      </c>
      <c r="I2296" s="2">
        <f t="shared" si="392"/>
        <v>48.96</v>
      </c>
      <c r="J2296">
        <f t="shared" si="386"/>
        <v>0</v>
      </c>
      <c r="K2296" s="2">
        <f t="shared" si="388"/>
        <v>0</v>
      </c>
      <c r="L2296" s="2">
        <f t="shared" si="393"/>
        <v>0</v>
      </c>
      <c r="M2296" s="2">
        <f t="shared" si="394"/>
        <v>1</v>
      </c>
      <c r="N2296">
        <f t="shared" si="395"/>
        <v>-2.4396496306407189</v>
      </c>
    </row>
    <row r="2297" spans="1:14" x14ac:dyDescent="0.3">
      <c r="A2297" s="1">
        <v>42026</v>
      </c>
      <c r="B2297">
        <v>46.31</v>
      </c>
      <c r="D2297">
        <f t="shared" si="385"/>
        <v>4</v>
      </c>
      <c r="E2297" s="1">
        <f t="shared" si="387"/>
        <v>42019</v>
      </c>
      <c r="F2297" s="1">
        <f t="shared" si="389"/>
        <v>42018</v>
      </c>
      <c r="G2297" s="1">
        <f t="shared" si="390"/>
        <v>42017</v>
      </c>
      <c r="H2297" s="1">
        <f t="shared" si="391"/>
        <v>42016</v>
      </c>
      <c r="I2297" s="2">
        <f t="shared" si="392"/>
        <v>46.73</v>
      </c>
      <c r="J2297">
        <f t="shared" si="386"/>
        <v>0</v>
      </c>
      <c r="K2297" s="2">
        <f t="shared" si="388"/>
        <v>0</v>
      </c>
      <c r="L2297" s="2">
        <f t="shared" si="393"/>
        <v>0</v>
      </c>
      <c r="M2297" s="2">
        <f t="shared" si="394"/>
        <v>1</v>
      </c>
      <c r="N2297">
        <f t="shared" si="395"/>
        <v>-0.90284362196740542</v>
      </c>
    </row>
    <row r="2298" spans="1:14" x14ac:dyDescent="0.3">
      <c r="A2298" s="1">
        <v>42027</v>
      </c>
      <c r="B2298">
        <v>45.59</v>
      </c>
      <c r="D2298">
        <f t="shared" si="385"/>
        <v>5</v>
      </c>
      <c r="E2298" s="1">
        <f t="shared" si="387"/>
        <v>42020</v>
      </c>
      <c r="F2298" s="1">
        <f t="shared" si="389"/>
        <v>42019</v>
      </c>
      <c r="G2298" s="1">
        <f t="shared" si="390"/>
        <v>42018</v>
      </c>
      <c r="H2298" s="1">
        <f t="shared" si="391"/>
        <v>42017</v>
      </c>
      <c r="I2298" s="2">
        <f t="shared" si="392"/>
        <v>49.13</v>
      </c>
      <c r="J2298">
        <f t="shared" si="386"/>
        <v>0</v>
      </c>
      <c r="K2298" s="2">
        <f t="shared" si="388"/>
        <v>0</v>
      </c>
      <c r="L2298" s="2">
        <f t="shared" si="393"/>
        <v>0</v>
      </c>
      <c r="M2298" s="2">
        <f t="shared" si="394"/>
        <v>1</v>
      </c>
      <c r="N2298">
        <f t="shared" si="395"/>
        <v>-7.4781451955206801</v>
      </c>
    </row>
    <row r="2299" spans="1:14" x14ac:dyDescent="0.3">
      <c r="A2299" s="1">
        <v>42030</v>
      </c>
      <c r="B2299">
        <v>45.15</v>
      </c>
      <c r="D2299">
        <f t="shared" si="385"/>
        <v>1</v>
      </c>
      <c r="E2299" s="1">
        <f t="shared" si="387"/>
        <v>42023</v>
      </c>
      <c r="F2299" s="1">
        <f t="shared" si="389"/>
        <v>42022</v>
      </c>
      <c r="G2299" s="1">
        <f t="shared" si="390"/>
        <v>42021</v>
      </c>
      <c r="H2299" s="1">
        <f t="shared" si="391"/>
        <v>42020</v>
      </c>
      <c r="I2299" s="2">
        <f t="shared" si="392"/>
        <v>49.13</v>
      </c>
      <c r="J2299">
        <f t="shared" si="386"/>
        <v>0</v>
      </c>
      <c r="K2299" s="2">
        <f t="shared" si="388"/>
        <v>0</v>
      </c>
      <c r="L2299" s="2">
        <f t="shared" si="393"/>
        <v>0</v>
      </c>
      <c r="M2299" s="2">
        <f t="shared" si="394"/>
        <v>1</v>
      </c>
      <c r="N2299">
        <f t="shared" si="395"/>
        <v>-8.4479566317562522</v>
      </c>
    </row>
    <row r="2300" spans="1:14" x14ac:dyDescent="0.3">
      <c r="A2300" s="1">
        <v>42031</v>
      </c>
      <c r="B2300">
        <v>46.23</v>
      </c>
      <c r="D2300">
        <f t="shared" si="385"/>
        <v>2</v>
      </c>
      <c r="E2300" s="1">
        <f t="shared" si="387"/>
        <v>42024</v>
      </c>
      <c r="F2300" s="1">
        <f t="shared" si="389"/>
        <v>42023</v>
      </c>
      <c r="G2300" s="1">
        <f t="shared" si="390"/>
        <v>42022</v>
      </c>
      <c r="H2300" s="1">
        <f t="shared" si="391"/>
        <v>42021</v>
      </c>
      <c r="I2300" s="2">
        <f t="shared" si="392"/>
        <v>46.47</v>
      </c>
      <c r="J2300">
        <f t="shared" si="386"/>
        <v>0</v>
      </c>
      <c r="K2300" s="2">
        <f t="shared" si="388"/>
        <v>0</v>
      </c>
      <c r="L2300" s="2">
        <f t="shared" si="393"/>
        <v>0</v>
      </c>
      <c r="M2300" s="2">
        <f t="shared" si="394"/>
        <v>1</v>
      </c>
      <c r="N2300">
        <f t="shared" si="395"/>
        <v>-0.51780050967529379</v>
      </c>
    </row>
    <row r="2301" spans="1:14" x14ac:dyDescent="0.3">
      <c r="A2301" s="1">
        <v>42032</v>
      </c>
      <c r="B2301">
        <v>44.45</v>
      </c>
      <c r="D2301">
        <f t="shared" si="385"/>
        <v>3</v>
      </c>
      <c r="E2301" s="1">
        <f t="shared" si="387"/>
        <v>42025</v>
      </c>
      <c r="F2301" s="1">
        <f t="shared" si="389"/>
        <v>42024</v>
      </c>
      <c r="G2301" s="1">
        <f t="shared" si="390"/>
        <v>42023</v>
      </c>
      <c r="H2301" s="1">
        <f t="shared" si="391"/>
        <v>42022</v>
      </c>
      <c r="I2301" s="2">
        <f t="shared" si="392"/>
        <v>47.78</v>
      </c>
      <c r="J2301">
        <f t="shared" si="386"/>
        <v>0</v>
      </c>
      <c r="K2301" s="2">
        <f t="shared" si="388"/>
        <v>0</v>
      </c>
      <c r="L2301" s="2">
        <f t="shared" si="393"/>
        <v>0</v>
      </c>
      <c r="M2301" s="2">
        <f t="shared" si="394"/>
        <v>1</v>
      </c>
      <c r="N2301">
        <f t="shared" si="395"/>
        <v>-7.2242179937749826</v>
      </c>
    </row>
    <row r="2302" spans="1:14" x14ac:dyDescent="0.3">
      <c r="A2302" s="1">
        <v>42033</v>
      </c>
      <c r="B2302">
        <v>44.53</v>
      </c>
      <c r="D2302">
        <f t="shared" si="385"/>
        <v>4</v>
      </c>
      <c r="E2302" s="1">
        <f t="shared" si="387"/>
        <v>42026</v>
      </c>
      <c r="F2302" s="1">
        <f t="shared" si="389"/>
        <v>42025</v>
      </c>
      <c r="G2302" s="1">
        <f t="shared" si="390"/>
        <v>42024</v>
      </c>
      <c r="H2302" s="1">
        <f t="shared" si="391"/>
        <v>42023</v>
      </c>
      <c r="I2302" s="2">
        <f t="shared" si="392"/>
        <v>46.31</v>
      </c>
      <c r="J2302">
        <f t="shared" si="386"/>
        <v>0</v>
      </c>
      <c r="K2302" s="2">
        <f t="shared" si="388"/>
        <v>0</v>
      </c>
      <c r="L2302" s="2">
        <f t="shared" si="393"/>
        <v>0</v>
      </c>
      <c r="M2302" s="2">
        <f t="shared" si="394"/>
        <v>1</v>
      </c>
      <c r="N2302">
        <f t="shared" si="395"/>
        <v>-3.9194801159049644</v>
      </c>
    </row>
    <row r="2303" spans="1:14" x14ac:dyDescent="0.3">
      <c r="A2303" s="1">
        <v>42034</v>
      </c>
      <c r="B2303">
        <v>48.24</v>
      </c>
      <c r="D2303">
        <f t="shared" si="385"/>
        <v>5</v>
      </c>
      <c r="E2303" s="1">
        <f t="shared" si="387"/>
        <v>42027</v>
      </c>
      <c r="F2303" s="1">
        <f t="shared" si="389"/>
        <v>42026</v>
      </c>
      <c r="G2303" s="1">
        <f t="shared" si="390"/>
        <v>42025</v>
      </c>
      <c r="H2303" s="1">
        <f t="shared" si="391"/>
        <v>42024</v>
      </c>
      <c r="I2303" s="2">
        <f t="shared" si="392"/>
        <v>45.59</v>
      </c>
      <c r="J2303">
        <f t="shared" si="386"/>
        <v>0</v>
      </c>
      <c r="K2303" s="2">
        <f t="shared" si="388"/>
        <v>0</v>
      </c>
      <c r="L2303" s="2">
        <f t="shared" si="393"/>
        <v>0</v>
      </c>
      <c r="M2303" s="2">
        <f t="shared" si="394"/>
        <v>1</v>
      </c>
      <c r="N2303">
        <f t="shared" si="395"/>
        <v>5.6500158193579928</v>
      </c>
    </row>
    <row r="2304" spans="1:14" x14ac:dyDescent="0.3">
      <c r="A2304" s="1">
        <v>42037</v>
      </c>
      <c r="B2304">
        <v>49.57</v>
      </c>
      <c r="D2304">
        <f t="shared" si="385"/>
        <v>1</v>
      </c>
      <c r="E2304" s="1">
        <f t="shared" si="387"/>
        <v>42030</v>
      </c>
      <c r="F2304" s="1">
        <f t="shared" si="389"/>
        <v>42029</v>
      </c>
      <c r="G2304" s="1">
        <f t="shared" si="390"/>
        <v>42028</v>
      </c>
      <c r="H2304" s="1">
        <f t="shared" si="391"/>
        <v>42027</v>
      </c>
      <c r="I2304" s="2">
        <f t="shared" si="392"/>
        <v>45.15</v>
      </c>
      <c r="J2304">
        <f t="shared" si="386"/>
        <v>0</v>
      </c>
      <c r="K2304" s="2">
        <f t="shared" si="388"/>
        <v>0</v>
      </c>
      <c r="L2304" s="2">
        <f t="shared" si="393"/>
        <v>0</v>
      </c>
      <c r="M2304" s="2">
        <f t="shared" si="394"/>
        <v>1</v>
      </c>
      <c r="N2304">
        <f t="shared" si="395"/>
        <v>9.3395532169488114</v>
      </c>
    </row>
    <row r="2305" spans="1:14" x14ac:dyDescent="0.3">
      <c r="A2305" s="1">
        <v>42038</v>
      </c>
      <c r="B2305">
        <v>53.05</v>
      </c>
      <c r="D2305">
        <f t="shared" si="385"/>
        <v>2</v>
      </c>
      <c r="E2305" s="1">
        <f t="shared" si="387"/>
        <v>42031</v>
      </c>
      <c r="F2305" s="1">
        <f t="shared" si="389"/>
        <v>42030</v>
      </c>
      <c r="G2305" s="1">
        <f t="shared" si="390"/>
        <v>42029</v>
      </c>
      <c r="H2305" s="1">
        <f t="shared" si="391"/>
        <v>42028</v>
      </c>
      <c r="I2305" s="2">
        <f t="shared" si="392"/>
        <v>46.23</v>
      </c>
      <c r="J2305">
        <f t="shared" si="386"/>
        <v>0</v>
      </c>
      <c r="K2305" s="2">
        <f t="shared" si="388"/>
        <v>0</v>
      </c>
      <c r="L2305" s="2">
        <f t="shared" si="393"/>
        <v>0</v>
      </c>
      <c r="M2305" s="2">
        <f t="shared" si="394"/>
        <v>1</v>
      </c>
      <c r="N2305">
        <f t="shared" si="395"/>
        <v>13.760592705985813</v>
      </c>
    </row>
    <row r="2306" spans="1:14" x14ac:dyDescent="0.3">
      <c r="A2306" s="1">
        <v>42039</v>
      </c>
      <c r="B2306">
        <v>48.45</v>
      </c>
      <c r="D2306">
        <f t="shared" ref="D2306:D2369" si="396">WEEKDAY(A2306,2)</f>
        <v>3</v>
      </c>
      <c r="E2306" s="1">
        <f t="shared" si="387"/>
        <v>42032</v>
      </c>
      <c r="F2306" s="1">
        <f t="shared" si="389"/>
        <v>42031</v>
      </c>
      <c r="G2306" s="1">
        <f t="shared" si="390"/>
        <v>42030</v>
      </c>
      <c r="H2306" s="1">
        <f t="shared" si="391"/>
        <v>42029</v>
      </c>
      <c r="I2306" s="2">
        <f t="shared" si="392"/>
        <v>44.45</v>
      </c>
      <c r="J2306">
        <f t="shared" si="386"/>
        <v>0</v>
      </c>
      <c r="K2306" s="2">
        <f t="shared" si="388"/>
        <v>0</v>
      </c>
      <c r="L2306" s="2">
        <f t="shared" si="393"/>
        <v>0</v>
      </c>
      <c r="M2306" s="2">
        <f t="shared" si="394"/>
        <v>1</v>
      </c>
      <c r="N2306">
        <f t="shared" si="395"/>
        <v>8.6167376376861622</v>
      </c>
    </row>
    <row r="2307" spans="1:14" x14ac:dyDescent="0.3">
      <c r="A2307" s="1">
        <v>42040</v>
      </c>
      <c r="B2307">
        <v>50.48</v>
      </c>
      <c r="D2307">
        <f t="shared" si="396"/>
        <v>4</v>
      </c>
      <c r="E2307" s="1">
        <f t="shared" si="387"/>
        <v>42033</v>
      </c>
      <c r="F2307" s="1">
        <f t="shared" si="389"/>
        <v>42032</v>
      </c>
      <c r="G2307" s="1">
        <f t="shared" si="390"/>
        <v>42031</v>
      </c>
      <c r="H2307" s="1">
        <f t="shared" si="391"/>
        <v>42030</v>
      </c>
      <c r="I2307" s="2">
        <f t="shared" si="392"/>
        <v>44.53</v>
      </c>
      <c r="J2307">
        <f t="shared" ref="J2307:J2370" si="397">C2306</f>
        <v>0</v>
      </c>
      <c r="K2307" s="2">
        <f t="shared" si="388"/>
        <v>0</v>
      </c>
      <c r="L2307" s="2">
        <f t="shared" si="393"/>
        <v>0</v>
      </c>
      <c r="M2307" s="2">
        <f t="shared" si="394"/>
        <v>1</v>
      </c>
      <c r="N2307">
        <f t="shared" si="395"/>
        <v>12.541409889934659</v>
      </c>
    </row>
    <row r="2308" spans="1:14" x14ac:dyDescent="0.3">
      <c r="A2308" s="1">
        <v>42041</v>
      </c>
      <c r="B2308">
        <v>51.69</v>
      </c>
      <c r="D2308">
        <f t="shared" si="396"/>
        <v>5</v>
      </c>
      <c r="E2308" s="1">
        <f t="shared" si="387"/>
        <v>42034</v>
      </c>
      <c r="F2308" s="1">
        <f t="shared" si="389"/>
        <v>42033</v>
      </c>
      <c r="G2308" s="1">
        <f t="shared" si="390"/>
        <v>42032</v>
      </c>
      <c r="H2308" s="1">
        <f t="shared" si="391"/>
        <v>42031</v>
      </c>
      <c r="I2308" s="2">
        <f t="shared" si="392"/>
        <v>48.24</v>
      </c>
      <c r="J2308">
        <f t="shared" si="397"/>
        <v>0</v>
      </c>
      <c r="K2308" s="2">
        <f t="shared" si="388"/>
        <v>0</v>
      </c>
      <c r="L2308" s="2">
        <f t="shared" si="393"/>
        <v>0</v>
      </c>
      <c r="M2308" s="2">
        <f t="shared" si="394"/>
        <v>1</v>
      </c>
      <c r="N2308">
        <f t="shared" si="395"/>
        <v>6.9075786789017881</v>
      </c>
    </row>
    <row r="2309" spans="1:14" x14ac:dyDescent="0.3">
      <c r="A2309" s="1">
        <v>42044</v>
      </c>
      <c r="B2309">
        <v>52.86</v>
      </c>
      <c r="C2309">
        <v>53.67</v>
      </c>
      <c r="D2309">
        <f t="shared" si="396"/>
        <v>1</v>
      </c>
      <c r="E2309" s="1">
        <f t="shared" si="387"/>
        <v>42037</v>
      </c>
      <c r="F2309" s="1">
        <f t="shared" si="389"/>
        <v>42036</v>
      </c>
      <c r="G2309" s="1">
        <f t="shared" si="390"/>
        <v>42035</v>
      </c>
      <c r="H2309" s="1">
        <f t="shared" si="391"/>
        <v>42034</v>
      </c>
      <c r="I2309" s="2">
        <f t="shared" si="392"/>
        <v>49.57</v>
      </c>
      <c r="J2309">
        <f t="shared" si="397"/>
        <v>0</v>
      </c>
      <c r="K2309" s="2">
        <f t="shared" si="388"/>
        <v>0</v>
      </c>
      <c r="L2309" s="2">
        <f t="shared" si="393"/>
        <v>0</v>
      </c>
      <c r="M2309" s="2">
        <f t="shared" si="394"/>
        <v>1</v>
      </c>
      <c r="N2309">
        <f t="shared" si="395"/>
        <v>6.4261097143660502</v>
      </c>
    </row>
    <row r="2310" spans="1:14" x14ac:dyDescent="0.3">
      <c r="A2310" s="1">
        <v>42045</v>
      </c>
      <c r="B2310">
        <v>50.93</v>
      </c>
      <c r="D2310">
        <f t="shared" si="396"/>
        <v>2</v>
      </c>
      <c r="E2310" s="1">
        <f t="shared" si="387"/>
        <v>42038</v>
      </c>
      <c r="F2310" s="1">
        <f t="shared" si="389"/>
        <v>42037</v>
      </c>
      <c r="G2310" s="1">
        <f t="shared" si="390"/>
        <v>42036</v>
      </c>
      <c r="H2310" s="1">
        <f t="shared" si="391"/>
        <v>42035</v>
      </c>
      <c r="I2310" s="2">
        <f t="shared" si="392"/>
        <v>53.05</v>
      </c>
      <c r="J2310">
        <f t="shared" si="397"/>
        <v>53.67</v>
      </c>
      <c r="K2310" s="2">
        <f t="shared" si="388"/>
        <v>53.67</v>
      </c>
      <c r="L2310" s="2">
        <f t="shared" si="393"/>
        <v>52.86</v>
      </c>
      <c r="M2310" s="2">
        <f t="shared" si="394"/>
        <v>0.98490776970374505</v>
      </c>
      <c r="N2310">
        <f t="shared" si="395"/>
        <v>-5.5990001176073241</v>
      </c>
    </row>
    <row r="2311" spans="1:14" x14ac:dyDescent="0.3">
      <c r="A2311" s="1">
        <v>42046</v>
      </c>
      <c r="B2311">
        <v>49.78</v>
      </c>
      <c r="D2311">
        <f t="shared" si="396"/>
        <v>3</v>
      </c>
      <c r="E2311" s="1">
        <f t="shared" ref="E2311:E2374" si="398">A2311-7</f>
        <v>42039</v>
      </c>
      <c r="F2311" s="1">
        <f t="shared" si="389"/>
        <v>42038</v>
      </c>
      <c r="G2311" s="1">
        <f t="shared" si="390"/>
        <v>42037</v>
      </c>
      <c r="H2311" s="1">
        <f t="shared" si="391"/>
        <v>42036</v>
      </c>
      <c r="I2311" s="2">
        <f t="shared" si="392"/>
        <v>48.45</v>
      </c>
      <c r="J2311">
        <f t="shared" si="397"/>
        <v>0</v>
      </c>
      <c r="K2311" s="2">
        <f t="shared" ref="K2311:K2374" si="399">SUMIFS($J$2:$J$3507,$A$2:$A$3507,"&gt;"&amp;E2311,$A$2:$A$3507,"&lt;="&amp;A2311)</f>
        <v>53.67</v>
      </c>
      <c r="L2311" s="2">
        <f t="shared" si="393"/>
        <v>52.86</v>
      </c>
      <c r="M2311" s="2">
        <f t="shared" si="394"/>
        <v>0.98490776970374505</v>
      </c>
      <c r="N2311">
        <f t="shared" si="395"/>
        <v>1.1873681590076168</v>
      </c>
    </row>
    <row r="2312" spans="1:14" x14ac:dyDescent="0.3">
      <c r="A2312" s="1">
        <v>42047</v>
      </c>
      <c r="B2312">
        <v>52.16</v>
      </c>
      <c r="D2312">
        <f t="shared" si="396"/>
        <v>4</v>
      </c>
      <c r="E2312" s="1">
        <f t="shared" si="398"/>
        <v>42040</v>
      </c>
      <c r="F2312" s="1">
        <f t="shared" ref="F2312:F2375" si="400">E2312-1</f>
        <v>42039</v>
      </c>
      <c r="G2312" s="1">
        <f t="shared" ref="G2312:G2375" si="401">E2312-2</f>
        <v>42038</v>
      </c>
      <c r="H2312" s="1">
        <f t="shared" ref="H2312:H2375" si="402">E2312-3</f>
        <v>42037</v>
      </c>
      <c r="I2312" s="2">
        <f t="shared" ref="I2312:I2375" si="403">IF(SUMIFS($B$2:$B$3507,$A$2:$A$3507,"="&amp;E2312)=0,IF(SUMIFS($B$2:$B$3507,$A$2:$A$3507,"="&amp;F2312)=0,IF(SUMIFS($B$2:$B$3507,$A$2:$A$3507,"="&amp;G2312)=0,SUMIFS($B$2:$B$3507,$A$2:$A$3507,"="&amp;H2312),SUMIFS($B$2:$B$3507,$A$2:$A$3507,"="&amp;G2312)),SUMIFS($B$2:$B$3507,$A$2:$A$3507,"="&amp;F2312)),SUMIFS($B$2:$B$3507,$A$2:$A$3507,"="&amp;E2312))</f>
        <v>50.48</v>
      </c>
      <c r="J2312">
        <f t="shared" si="397"/>
        <v>0</v>
      </c>
      <c r="K2312" s="2">
        <f t="shared" si="399"/>
        <v>53.67</v>
      </c>
      <c r="L2312" s="2">
        <f t="shared" ref="L2312:L2375" si="404">IF(K2312&lt;&gt;0,LOOKUP(K2312,C2306:C2312,B2306:B2312),0)</f>
        <v>52.86</v>
      </c>
      <c r="M2312" s="2">
        <f t="shared" si="394"/>
        <v>0.98490776970374505</v>
      </c>
      <c r="N2312">
        <f t="shared" si="395"/>
        <v>1.7531422372845333</v>
      </c>
    </row>
    <row r="2313" spans="1:14" x14ac:dyDescent="0.3">
      <c r="A2313" s="1">
        <v>42048</v>
      </c>
      <c r="B2313">
        <v>53.67</v>
      </c>
      <c r="D2313">
        <f t="shared" si="396"/>
        <v>5</v>
      </c>
      <c r="E2313" s="1">
        <f t="shared" si="398"/>
        <v>42041</v>
      </c>
      <c r="F2313" s="1">
        <f t="shared" si="400"/>
        <v>42040</v>
      </c>
      <c r="G2313" s="1">
        <f t="shared" si="401"/>
        <v>42039</v>
      </c>
      <c r="H2313" s="1">
        <f t="shared" si="402"/>
        <v>42038</v>
      </c>
      <c r="I2313" s="2">
        <f t="shared" si="403"/>
        <v>51.69</v>
      </c>
      <c r="J2313">
        <f t="shared" si="397"/>
        <v>0</v>
      </c>
      <c r="K2313" s="2">
        <f t="shared" si="399"/>
        <v>53.67</v>
      </c>
      <c r="L2313" s="2">
        <f t="shared" si="404"/>
        <v>52.86</v>
      </c>
      <c r="M2313" s="2">
        <f t="shared" ref="M2313:M2376" si="405">IF(K2313&lt;&gt;0,L2313/K2313,1)</f>
        <v>0.98490776970374505</v>
      </c>
      <c r="N2313">
        <f t="shared" ref="N2313:N2376" si="406">LN(B2313*M2313/I2313)*100</f>
        <v>2.2382569968195276</v>
      </c>
    </row>
    <row r="2314" spans="1:14" x14ac:dyDescent="0.3">
      <c r="A2314" s="1">
        <v>42052</v>
      </c>
      <c r="B2314">
        <v>54.29</v>
      </c>
      <c r="D2314">
        <f t="shared" si="396"/>
        <v>2</v>
      </c>
      <c r="E2314" s="1">
        <f t="shared" si="398"/>
        <v>42045</v>
      </c>
      <c r="F2314" s="1">
        <f t="shared" si="400"/>
        <v>42044</v>
      </c>
      <c r="G2314" s="1">
        <f t="shared" si="401"/>
        <v>42043</v>
      </c>
      <c r="H2314" s="1">
        <f t="shared" si="402"/>
        <v>42042</v>
      </c>
      <c r="I2314" s="2">
        <f t="shared" si="403"/>
        <v>50.93</v>
      </c>
      <c r="J2314">
        <f t="shared" si="397"/>
        <v>0</v>
      </c>
      <c r="K2314" s="2">
        <f t="shared" si="399"/>
        <v>0</v>
      </c>
      <c r="L2314" s="2">
        <f t="shared" si="404"/>
        <v>0</v>
      </c>
      <c r="M2314" s="2">
        <f t="shared" si="405"/>
        <v>1</v>
      </c>
      <c r="N2314">
        <f t="shared" si="406"/>
        <v>6.3887907020846502</v>
      </c>
    </row>
    <row r="2315" spans="1:14" x14ac:dyDescent="0.3">
      <c r="A2315" s="1">
        <v>42053</v>
      </c>
      <c r="B2315">
        <v>52.82</v>
      </c>
      <c r="D2315">
        <f t="shared" si="396"/>
        <v>3</v>
      </c>
      <c r="E2315" s="1">
        <f t="shared" si="398"/>
        <v>42046</v>
      </c>
      <c r="F2315" s="1">
        <f t="shared" si="400"/>
        <v>42045</v>
      </c>
      <c r="G2315" s="1">
        <f t="shared" si="401"/>
        <v>42044</v>
      </c>
      <c r="H2315" s="1">
        <f t="shared" si="402"/>
        <v>42043</v>
      </c>
      <c r="I2315" s="2">
        <f t="shared" si="403"/>
        <v>49.78</v>
      </c>
      <c r="J2315">
        <f t="shared" si="397"/>
        <v>0</v>
      </c>
      <c r="K2315" s="2">
        <f t="shared" si="399"/>
        <v>0</v>
      </c>
      <c r="L2315" s="2">
        <f t="shared" si="404"/>
        <v>0</v>
      </c>
      <c r="M2315" s="2">
        <f t="shared" si="405"/>
        <v>1</v>
      </c>
      <c r="N2315">
        <f t="shared" si="406"/>
        <v>5.9276609929540101</v>
      </c>
    </row>
    <row r="2316" spans="1:14" x14ac:dyDescent="0.3">
      <c r="A2316" s="1">
        <v>42054</v>
      </c>
      <c r="B2316">
        <v>51.83</v>
      </c>
      <c r="D2316">
        <f t="shared" si="396"/>
        <v>4</v>
      </c>
      <c r="E2316" s="1">
        <f t="shared" si="398"/>
        <v>42047</v>
      </c>
      <c r="F2316" s="1">
        <f t="shared" si="400"/>
        <v>42046</v>
      </c>
      <c r="G2316" s="1">
        <f t="shared" si="401"/>
        <v>42045</v>
      </c>
      <c r="H2316" s="1">
        <f t="shared" si="402"/>
        <v>42044</v>
      </c>
      <c r="I2316" s="2">
        <f t="shared" si="403"/>
        <v>52.16</v>
      </c>
      <c r="J2316">
        <f t="shared" si="397"/>
        <v>0</v>
      </c>
      <c r="K2316" s="2">
        <f t="shared" si="399"/>
        <v>0</v>
      </c>
      <c r="L2316" s="2">
        <f t="shared" si="404"/>
        <v>0</v>
      </c>
      <c r="M2316" s="2">
        <f t="shared" si="405"/>
        <v>1</v>
      </c>
      <c r="N2316">
        <f t="shared" si="406"/>
        <v>-0.63467854167822801</v>
      </c>
    </row>
    <row r="2317" spans="1:14" x14ac:dyDescent="0.3">
      <c r="A2317" s="1">
        <v>42055</v>
      </c>
      <c r="B2317">
        <v>50.81</v>
      </c>
      <c r="D2317">
        <f t="shared" si="396"/>
        <v>5</v>
      </c>
      <c r="E2317" s="1">
        <f t="shared" si="398"/>
        <v>42048</v>
      </c>
      <c r="F2317" s="1">
        <f t="shared" si="400"/>
        <v>42047</v>
      </c>
      <c r="G2317" s="1">
        <f t="shared" si="401"/>
        <v>42046</v>
      </c>
      <c r="H2317" s="1">
        <f t="shared" si="402"/>
        <v>42045</v>
      </c>
      <c r="I2317" s="2">
        <f t="shared" si="403"/>
        <v>53.67</v>
      </c>
      <c r="J2317">
        <f t="shared" si="397"/>
        <v>0</v>
      </c>
      <c r="K2317" s="2">
        <f t="shared" si="399"/>
        <v>0</v>
      </c>
      <c r="L2317" s="2">
        <f t="shared" si="404"/>
        <v>0</v>
      </c>
      <c r="M2317" s="2">
        <f t="shared" si="405"/>
        <v>1</v>
      </c>
      <c r="N2317">
        <f t="shared" si="406"/>
        <v>-5.4761000583096981</v>
      </c>
    </row>
    <row r="2318" spans="1:14" x14ac:dyDescent="0.3">
      <c r="A2318" s="1">
        <v>42058</v>
      </c>
      <c r="B2318">
        <v>49.45</v>
      </c>
      <c r="D2318">
        <f t="shared" si="396"/>
        <v>1</v>
      </c>
      <c r="E2318" s="1">
        <f t="shared" si="398"/>
        <v>42051</v>
      </c>
      <c r="F2318" s="1">
        <f t="shared" si="400"/>
        <v>42050</v>
      </c>
      <c r="G2318" s="1">
        <f t="shared" si="401"/>
        <v>42049</v>
      </c>
      <c r="H2318" s="1">
        <f t="shared" si="402"/>
        <v>42048</v>
      </c>
      <c r="I2318" s="2">
        <f t="shared" si="403"/>
        <v>53.67</v>
      </c>
      <c r="J2318">
        <f t="shared" si="397"/>
        <v>0</v>
      </c>
      <c r="K2318" s="2">
        <f t="shared" si="399"/>
        <v>0</v>
      </c>
      <c r="L2318" s="2">
        <f t="shared" si="404"/>
        <v>0</v>
      </c>
      <c r="M2318" s="2">
        <f t="shared" si="405"/>
        <v>1</v>
      </c>
      <c r="N2318">
        <f t="shared" si="406"/>
        <v>-8.1892128120016388</v>
      </c>
    </row>
    <row r="2319" spans="1:14" x14ac:dyDescent="0.3">
      <c r="A2319" s="1">
        <v>42059</v>
      </c>
      <c r="B2319">
        <v>49.28</v>
      </c>
      <c r="D2319">
        <f t="shared" si="396"/>
        <v>2</v>
      </c>
      <c r="E2319" s="1">
        <f t="shared" si="398"/>
        <v>42052</v>
      </c>
      <c r="F2319" s="1">
        <f t="shared" si="400"/>
        <v>42051</v>
      </c>
      <c r="G2319" s="1">
        <f t="shared" si="401"/>
        <v>42050</v>
      </c>
      <c r="H2319" s="1">
        <f t="shared" si="402"/>
        <v>42049</v>
      </c>
      <c r="I2319" s="2">
        <f t="shared" si="403"/>
        <v>54.29</v>
      </c>
      <c r="J2319">
        <f t="shared" si="397"/>
        <v>0</v>
      </c>
      <c r="K2319" s="2">
        <f t="shared" si="399"/>
        <v>0</v>
      </c>
      <c r="L2319" s="2">
        <f t="shared" si="404"/>
        <v>0</v>
      </c>
      <c r="M2319" s="2">
        <f t="shared" si="405"/>
        <v>1</v>
      </c>
      <c r="N2319">
        <f t="shared" si="406"/>
        <v>-9.6821728692095341</v>
      </c>
    </row>
    <row r="2320" spans="1:14" x14ac:dyDescent="0.3">
      <c r="A2320" s="1">
        <v>42060</v>
      </c>
      <c r="B2320">
        <v>50.99</v>
      </c>
      <c r="D2320">
        <f t="shared" si="396"/>
        <v>3</v>
      </c>
      <c r="E2320" s="1">
        <f t="shared" si="398"/>
        <v>42053</v>
      </c>
      <c r="F2320" s="1">
        <f t="shared" si="400"/>
        <v>42052</v>
      </c>
      <c r="G2320" s="1">
        <f t="shared" si="401"/>
        <v>42051</v>
      </c>
      <c r="H2320" s="1">
        <f t="shared" si="402"/>
        <v>42050</v>
      </c>
      <c r="I2320" s="2">
        <f t="shared" si="403"/>
        <v>52.82</v>
      </c>
      <c r="J2320">
        <f t="shared" si="397"/>
        <v>0</v>
      </c>
      <c r="K2320" s="2">
        <f t="shared" si="399"/>
        <v>0</v>
      </c>
      <c r="L2320" s="2">
        <f t="shared" si="404"/>
        <v>0</v>
      </c>
      <c r="M2320" s="2">
        <f t="shared" si="405"/>
        <v>1</v>
      </c>
      <c r="N2320">
        <f t="shared" si="406"/>
        <v>-3.5260371801921728</v>
      </c>
    </row>
    <row r="2321" spans="1:14" x14ac:dyDescent="0.3">
      <c r="A2321" s="1">
        <v>42061</v>
      </c>
      <c r="B2321">
        <v>48.17</v>
      </c>
      <c r="D2321">
        <f t="shared" si="396"/>
        <v>4</v>
      </c>
      <c r="E2321" s="1">
        <f t="shared" si="398"/>
        <v>42054</v>
      </c>
      <c r="F2321" s="1">
        <f t="shared" si="400"/>
        <v>42053</v>
      </c>
      <c r="G2321" s="1">
        <f t="shared" si="401"/>
        <v>42052</v>
      </c>
      <c r="H2321" s="1">
        <f t="shared" si="402"/>
        <v>42051</v>
      </c>
      <c r="I2321" s="2">
        <f t="shared" si="403"/>
        <v>51.83</v>
      </c>
      <c r="J2321">
        <f t="shared" si="397"/>
        <v>0</v>
      </c>
      <c r="K2321" s="2">
        <f t="shared" si="399"/>
        <v>0</v>
      </c>
      <c r="L2321" s="2">
        <f t="shared" si="404"/>
        <v>0</v>
      </c>
      <c r="M2321" s="2">
        <f t="shared" si="405"/>
        <v>1</v>
      </c>
      <c r="N2321">
        <f t="shared" si="406"/>
        <v>-7.3232711559485741</v>
      </c>
    </row>
    <row r="2322" spans="1:14" x14ac:dyDescent="0.3">
      <c r="A2322" s="1">
        <v>42062</v>
      </c>
      <c r="B2322">
        <v>49.76</v>
      </c>
      <c r="D2322">
        <f t="shared" si="396"/>
        <v>5</v>
      </c>
      <c r="E2322" s="1">
        <f t="shared" si="398"/>
        <v>42055</v>
      </c>
      <c r="F2322" s="1">
        <f t="shared" si="400"/>
        <v>42054</v>
      </c>
      <c r="G2322" s="1">
        <f t="shared" si="401"/>
        <v>42053</v>
      </c>
      <c r="H2322" s="1">
        <f t="shared" si="402"/>
        <v>42052</v>
      </c>
      <c r="I2322" s="2">
        <f t="shared" si="403"/>
        <v>50.81</v>
      </c>
      <c r="J2322">
        <f t="shared" si="397"/>
        <v>0</v>
      </c>
      <c r="K2322" s="2">
        <f t="shared" si="399"/>
        <v>0</v>
      </c>
      <c r="L2322" s="2">
        <f t="shared" si="404"/>
        <v>0</v>
      </c>
      <c r="M2322" s="2">
        <f t="shared" si="405"/>
        <v>1</v>
      </c>
      <c r="N2322">
        <f t="shared" si="406"/>
        <v>-2.0881737174716584</v>
      </c>
    </row>
    <row r="2323" spans="1:14" x14ac:dyDescent="0.3">
      <c r="A2323" s="1">
        <v>42065</v>
      </c>
      <c r="B2323">
        <v>49.59</v>
      </c>
      <c r="D2323">
        <f t="shared" si="396"/>
        <v>1</v>
      </c>
      <c r="E2323" s="1">
        <f t="shared" si="398"/>
        <v>42058</v>
      </c>
      <c r="F2323" s="1">
        <f t="shared" si="400"/>
        <v>42057</v>
      </c>
      <c r="G2323" s="1">
        <f t="shared" si="401"/>
        <v>42056</v>
      </c>
      <c r="H2323" s="1">
        <f t="shared" si="402"/>
        <v>42055</v>
      </c>
      <c r="I2323" s="2">
        <f t="shared" si="403"/>
        <v>49.45</v>
      </c>
      <c r="J2323">
        <f t="shared" si="397"/>
        <v>0</v>
      </c>
      <c r="K2323" s="2">
        <f t="shared" si="399"/>
        <v>0</v>
      </c>
      <c r="L2323" s="2">
        <f t="shared" si="404"/>
        <v>0</v>
      </c>
      <c r="M2323" s="2">
        <f t="shared" si="405"/>
        <v>1</v>
      </c>
      <c r="N2323">
        <f t="shared" si="406"/>
        <v>0.28271424323214112</v>
      </c>
    </row>
    <row r="2324" spans="1:14" x14ac:dyDescent="0.3">
      <c r="A2324" s="1">
        <v>42066</v>
      </c>
      <c r="B2324">
        <v>50.52</v>
      </c>
      <c r="D2324">
        <f t="shared" si="396"/>
        <v>2</v>
      </c>
      <c r="E2324" s="1">
        <f t="shared" si="398"/>
        <v>42059</v>
      </c>
      <c r="F2324" s="1">
        <f t="shared" si="400"/>
        <v>42058</v>
      </c>
      <c r="G2324" s="1">
        <f t="shared" si="401"/>
        <v>42057</v>
      </c>
      <c r="H2324" s="1">
        <f t="shared" si="402"/>
        <v>42056</v>
      </c>
      <c r="I2324" s="2">
        <f t="shared" si="403"/>
        <v>49.28</v>
      </c>
      <c r="J2324">
        <f t="shared" si="397"/>
        <v>0</v>
      </c>
      <c r="K2324" s="2">
        <f t="shared" si="399"/>
        <v>0</v>
      </c>
      <c r="L2324" s="2">
        <f t="shared" si="404"/>
        <v>0</v>
      </c>
      <c r="M2324" s="2">
        <f t="shared" si="405"/>
        <v>1</v>
      </c>
      <c r="N2324">
        <f t="shared" si="406"/>
        <v>2.4850978257026131</v>
      </c>
    </row>
    <row r="2325" spans="1:14" x14ac:dyDescent="0.3">
      <c r="A2325" s="1">
        <v>42067</v>
      </c>
      <c r="B2325">
        <v>51.53</v>
      </c>
      <c r="D2325">
        <f t="shared" si="396"/>
        <v>3</v>
      </c>
      <c r="E2325" s="1">
        <f t="shared" si="398"/>
        <v>42060</v>
      </c>
      <c r="F2325" s="1">
        <f t="shared" si="400"/>
        <v>42059</v>
      </c>
      <c r="G2325" s="1">
        <f t="shared" si="401"/>
        <v>42058</v>
      </c>
      <c r="H2325" s="1">
        <f t="shared" si="402"/>
        <v>42057</v>
      </c>
      <c r="I2325" s="2">
        <f t="shared" si="403"/>
        <v>50.99</v>
      </c>
      <c r="J2325">
        <f t="shared" si="397"/>
        <v>0</v>
      </c>
      <c r="K2325" s="2">
        <f t="shared" si="399"/>
        <v>0</v>
      </c>
      <c r="L2325" s="2">
        <f t="shared" si="404"/>
        <v>0</v>
      </c>
      <c r="M2325" s="2">
        <f t="shared" si="405"/>
        <v>1</v>
      </c>
      <c r="N2325">
        <f t="shared" si="406"/>
        <v>1.0534627273068462</v>
      </c>
    </row>
    <row r="2326" spans="1:14" x14ac:dyDescent="0.3">
      <c r="A2326" s="1">
        <v>42068</v>
      </c>
      <c r="B2326">
        <v>50.76</v>
      </c>
      <c r="D2326">
        <f t="shared" si="396"/>
        <v>4</v>
      </c>
      <c r="E2326" s="1">
        <f t="shared" si="398"/>
        <v>42061</v>
      </c>
      <c r="F2326" s="1">
        <f t="shared" si="400"/>
        <v>42060</v>
      </c>
      <c r="G2326" s="1">
        <f t="shared" si="401"/>
        <v>42059</v>
      </c>
      <c r="H2326" s="1">
        <f t="shared" si="402"/>
        <v>42058</v>
      </c>
      <c r="I2326" s="2">
        <f t="shared" si="403"/>
        <v>48.17</v>
      </c>
      <c r="J2326">
        <f t="shared" si="397"/>
        <v>0</v>
      </c>
      <c r="K2326" s="2">
        <f t="shared" si="399"/>
        <v>0</v>
      </c>
      <c r="L2326" s="2">
        <f t="shared" si="404"/>
        <v>0</v>
      </c>
      <c r="M2326" s="2">
        <f t="shared" si="405"/>
        <v>1</v>
      </c>
      <c r="N2326">
        <f t="shared" si="406"/>
        <v>5.2372222204057444</v>
      </c>
    </row>
    <row r="2327" spans="1:14" x14ac:dyDescent="0.3">
      <c r="A2327" s="1">
        <v>42069</v>
      </c>
      <c r="B2327">
        <v>49.61</v>
      </c>
      <c r="D2327">
        <f t="shared" si="396"/>
        <v>5</v>
      </c>
      <c r="E2327" s="1">
        <f t="shared" si="398"/>
        <v>42062</v>
      </c>
      <c r="F2327" s="1">
        <f t="shared" si="400"/>
        <v>42061</v>
      </c>
      <c r="G2327" s="1">
        <f t="shared" si="401"/>
        <v>42060</v>
      </c>
      <c r="H2327" s="1">
        <f t="shared" si="402"/>
        <v>42059</v>
      </c>
      <c r="I2327" s="2">
        <f t="shared" si="403"/>
        <v>49.76</v>
      </c>
      <c r="J2327">
        <f t="shared" si="397"/>
        <v>0</v>
      </c>
      <c r="K2327" s="2">
        <f t="shared" si="399"/>
        <v>0</v>
      </c>
      <c r="L2327" s="2">
        <f t="shared" si="404"/>
        <v>0</v>
      </c>
      <c r="M2327" s="2">
        <f t="shared" si="405"/>
        <v>1</v>
      </c>
      <c r="N2327">
        <f t="shared" si="406"/>
        <v>-0.30190221179664078</v>
      </c>
    </row>
    <row r="2328" spans="1:14" x14ac:dyDescent="0.3">
      <c r="A2328" s="1">
        <v>42072</v>
      </c>
      <c r="B2328">
        <v>50</v>
      </c>
      <c r="C2328">
        <v>51.66</v>
      </c>
      <c r="D2328">
        <f t="shared" si="396"/>
        <v>1</v>
      </c>
      <c r="E2328" s="1">
        <f t="shared" si="398"/>
        <v>42065</v>
      </c>
      <c r="F2328" s="1">
        <f t="shared" si="400"/>
        <v>42064</v>
      </c>
      <c r="G2328" s="1">
        <f t="shared" si="401"/>
        <v>42063</v>
      </c>
      <c r="H2328" s="1">
        <f t="shared" si="402"/>
        <v>42062</v>
      </c>
      <c r="I2328" s="2">
        <f t="shared" si="403"/>
        <v>49.59</v>
      </c>
      <c r="J2328">
        <f t="shared" si="397"/>
        <v>0</v>
      </c>
      <c r="K2328" s="2">
        <f t="shared" si="399"/>
        <v>0</v>
      </c>
      <c r="L2328" s="2">
        <f t="shared" si="404"/>
        <v>0</v>
      </c>
      <c r="M2328" s="2">
        <f t="shared" si="405"/>
        <v>1</v>
      </c>
      <c r="N2328">
        <f t="shared" si="406"/>
        <v>0.82338049271034397</v>
      </c>
    </row>
    <row r="2329" spans="1:14" x14ac:dyDescent="0.3">
      <c r="A2329" s="1">
        <v>42073</v>
      </c>
      <c r="B2329">
        <v>50.07</v>
      </c>
      <c r="D2329">
        <f t="shared" si="396"/>
        <v>2</v>
      </c>
      <c r="E2329" s="1">
        <f t="shared" si="398"/>
        <v>42066</v>
      </c>
      <c r="F2329" s="1">
        <f t="shared" si="400"/>
        <v>42065</v>
      </c>
      <c r="G2329" s="1">
        <f t="shared" si="401"/>
        <v>42064</v>
      </c>
      <c r="H2329" s="1">
        <f t="shared" si="402"/>
        <v>42063</v>
      </c>
      <c r="I2329" s="2">
        <f t="shared" si="403"/>
        <v>50.52</v>
      </c>
      <c r="J2329">
        <f t="shared" si="397"/>
        <v>51.66</v>
      </c>
      <c r="K2329" s="2">
        <f t="shared" si="399"/>
        <v>51.66</v>
      </c>
      <c r="L2329" s="2">
        <f t="shared" si="404"/>
        <v>50</v>
      </c>
      <c r="M2329" s="2">
        <f t="shared" si="405"/>
        <v>0.96786682152535819</v>
      </c>
      <c r="N2329">
        <f t="shared" si="406"/>
        <v>-4.1608053379985428</v>
      </c>
    </row>
    <row r="2330" spans="1:14" x14ac:dyDescent="0.3">
      <c r="A2330" s="1">
        <v>42074</v>
      </c>
      <c r="B2330">
        <v>50.02</v>
      </c>
      <c r="D2330">
        <f t="shared" si="396"/>
        <v>3</v>
      </c>
      <c r="E2330" s="1">
        <f t="shared" si="398"/>
        <v>42067</v>
      </c>
      <c r="F2330" s="1">
        <f t="shared" si="400"/>
        <v>42066</v>
      </c>
      <c r="G2330" s="1">
        <f t="shared" si="401"/>
        <v>42065</v>
      </c>
      <c r="H2330" s="1">
        <f t="shared" si="402"/>
        <v>42064</v>
      </c>
      <c r="I2330" s="2">
        <f t="shared" si="403"/>
        <v>51.53</v>
      </c>
      <c r="J2330">
        <f t="shared" si="397"/>
        <v>0</v>
      </c>
      <c r="K2330" s="2">
        <f t="shared" si="399"/>
        <v>51.66</v>
      </c>
      <c r="L2330" s="2">
        <f t="shared" si="404"/>
        <v>50</v>
      </c>
      <c r="M2330" s="2">
        <f t="shared" si="405"/>
        <v>0.96786682152535819</v>
      </c>
      <c r="N2330">
        <f t="shared" si="406"/>
        <v>-6.2402019130208153</v>
      </c>
    </row>
    <row r="2331" spans="1:14" x14ac:dyDescent="0.3">
      <c r="A2331" s="1">
        <v>42075</v>
      </c>
      <c r="B2331">
        <v>49.13</v>
      </c>
      <c r="D2331">
        <f t="shared" si="396"/>
        <v>4</v>
      </c>
      <c r="E2331" s="1">
        <f t="shared" si="398"/>
        <v>42068</v>
      </c>
      <c r="F2331" s="1">
        <f t="shared" si="400"/>
        <v>42067</v>
      </c>
      <c r="G2331" s="1">
        <f t="shared" si="401"/>
        <v>42066</v>
      </c>
      <c r="H2331" s="1">
        <f t="shared" si="402"/>
        <v>42065</v>
      </c>
      <c r="I2331" s="2">
        <f t="shared" si="403"/>
        <v>50.76</v>
      </c>
      <c r="J2331">
        <f t="shared" si="397"/>
        <v>0</v>
      </c>
      <c r="K2331" s="2">
        <f t="shared" si="399"/>
        <v>51.66</v>
      </c>
      <c r="L2331" s="2">
        <f t="shared" si="404"/>
        <v>50</v>
      </c>
      <c r="M2331" s="2">
        <f t="shared" si="405"/>
        <v>0.96786682152535819</v>
      </c>
      <c r="N2331">
        <f t="shared" si="406"/>
        <v>-6.5299578905178359</v>
      </c>
    </row>
    <row r="2332" spans="1:14" x14ac:dyDescent="0.3">
      <c r="A2332" s="1">
        <v>42076</v>
      </c>
      <c r="B2332">
        <v>47.06</v>
      </c>
      <c r="D2332">
        <f t="shared" si="396"/>
        <v>5</v>
      </c>
      <c r="E2332" s="1">
        <f t="shared" si="398"/>
        <v>42069</v>
      </c>
      <c r="F2332" s="1">
        <f t="shared" si="400"/>
        <v>42068</v>
      </c>
      <c r="G2332" s="1">
        <f t="shared" si="401"/>
        <v>42067</v>
      </c>
      <c r="H2332" s="1">
        <f t="shared" si="402"/>
        <v>42066</v>
      </c>
      <c r="I2332" s="2">
        <f t="shared" si="403"/>
        <v>49.61</v>
      </c>
      <c r="J2332">
        <f t="shared" si="397"/>
        <v>0</v>
      </c>
      <c r="K2332" s="2">
        <f t="shared" si="399"/>
        <v>51.66</v>
      </c>
      <c r="L2332" s="2">
        <f t="shared" si="404"/>
        <v>50</v>
      </c>
      <c r="M2332" s="2">
        <f t="shared" si="405"/>
        <v>0.96786682152535819</v>
      </c>
      <c r="N2332">
        <f t="shared" si="406"/>
        <v>-8.5429825253289344</v>
      </c>
    </row>
    <row r="2333" spans="1:14" x14ac:dyDescent="0.3">
      <c r="A2333" s="1">
        <v>42079</v>
      </c>
      <c r="B2333">
        <v>46.13</v>
      </c>
      <c r="D2333">
        <f t="shared" si="396"/>
        <v>1</v>
      </c>
      <c r="E2333" s="1">
        <f t="shared" si="398"/>
        <v>42072</v>
      </c>
      <c r="F2333" s="1">
        <f t="shared" si="400"/>
        <v>42071</v>
      </c>
      <c r="G2333" s="1">
        <f t="shared" si="401"/>
        <v>42070</v>
      </c>
      <c r="H2333" s="1">
        <f t="shared" si="402"/>
        <v>42069</v>
      </c>
      <c r="I2333" s="2">
        <f t="shared" si="403"/>
        <v>50</v>
      </c>
      <c r="J2333">
        <f t="shared" si="397"/>
        <v>0</v>
      </c>
      <c r="K2333" s="2">
        <f t="shared" si="399"/>
        <v>51.66</v>
      </c>
      <c r="L2333" s="2">
        <f t="shared" si="404"/>
        <v>50</v>
      </c>
      <c r="M2333" s="2">
        <f t="shared" si="405"/>
        <v>0.96786682152535819</v>
      </c>
      <c r="N2333">
        <f t="shared" si="406"/>
        <v>-11.322029009796513</v>
      </c>
    </row>
    <row r="2334" spans="1:14" x14ac:dyDescent="0.3">
      <c r="A2334" s="1">
        <v>42080</v>
      </c>
      <c r="B2334">
        <v>45.19</v>
      </c>
      <c r="D2334">
        <f t="shared" si="396"/>
        <v>2</v>
      </c>
      <c r="E2334" s="1">
        <f t="shared" si="398"/>
        <v>42073</v>
      </c>
      <c r="F2334" s="1">
        <f t="shared" si="400"/>
        <v>42072</v>
      </c>
      <c r="G2334" s="1">
        <f t="shared" si="401"/>
        <v>42071</v>
      </c>
      <c r="H2334" s="1">
        <f t="shared" si="402"/>
        <v>42070</v>
      </c>
      <c r="I2334" s="2">
        <f t="shared" si="403"/>
        <v>50.07</v>
      </c>
      <c r="J2334">
        <f t="shared" si="397"/>
        <v>0</v>
      </c>
      <c r="K2334" s="2">
        <f t="shared" si="399"/>
        <v>0</v>
      </c>
      <c r="L2334" s="2">
        <f t="shared" si="404"/>
        <v>0</v>
      </c>
      <c r="M2334" s="2">
        <f t="shared" si="405"/>
        <v>1</v>
      </c>
      <c r="N2334">
        <f t="shared" si="406"/>
        <v>-10.254620291866516</v>
      </c>
    </row>
    <row r="2335" spans="1:14" x14ac:dyDescent="0.3">
      <c r="A2335" s="1">
        <v>42081</v>
      </c>
      <c r="B2335">
        <v>46.65</v>
      </c>
      <c r="D2335">
        <f t="shared" si="396"/>
        <v>3</v>
      </c>
      <c r="E2335" s="1">
        <f t="shared" si="398"/>
        <v>42074</v>
      </c>
      <c r="F2335" s="1">
        <f t="shared" si="400"/>
        <v>42073</v>
      </c>
      <c r="G2335" s="1">
        <f t="shared" si="401"/>
        <v>42072</v>
      </c>
      <c r="H2335" s="1">
        <f t="shared" si="402"/>
        <v>42071</v>
      </c>
      <c r="I2335" s="2">
        <f t="shared" si="403"/>
        <v>50.02</v>
      </c>
      <c r="J2335">
        <f t="shared" si="397"/>
        <v>0</v>
      </c>
      <c r="K2335" s="2">
        <f t="shared" si="399"/>
        <v>0</v>
      </c>
      <c r="L2335" s="2">
        <f t="shared" si="404"/>
        <v>0</v>
      </c>
      <c r="M2335" s="2">
        <f t="shared" si="405"/>
        <v>1</v>
      </c>
      <c r="N2335">
        <f t="shared" si="406"/>
        <v>-6.974999815612029</v>
      </c>
    </row>
    <row r="2336" spans="1:14" x14ac:dyDescent="0.3">
      <c r="A2336" s="1">
        <v>42082</v>
      </c>
      <c r="B2336">
        <v>45.53</v>
      </c>
      <c r="D2336">
        <f t="shared" si="396"/>
        <v>4</v>
      </c>
      <c r="E2336" s="1">
        <f t="shared" si="398"/>
        <v>42075</v>
      </c>
      <c r="F2336" s="1">
        <f t="shared" si="400"/>
        <v>42074</v>
      </c>
      <c r="G2336" s="1">
        <f t="shared" si="401"/>
        <v>42073</v>
      </c>
      <c r="H2336" s="1">
        <f t="shared" si="402"/>
        <v>42072</v>
      </c>
      <c r="I2336" s="2">
        <f t="shared" si="403"/>
        <v>49.13</v>
      </c>
      <c r="J2336">
        <f t="shared" si="397"/>
        <v>0</v>
      </c>
      <c r="K2336" s="2">
        <f t="shared" si="399"/>
        <v>0</v>
      </c>
      <c r="L2336" s="2">
        <f t="shared" si="404"/>
        <v>0</v>
      </c>
      <c r="M2336" s="2">
        <f t="shared" si="405"/>
        <v>1</v>
      </c>
      <c r="N2336">
        <f t="shared" si="406"/>
        <v>-7.6098396833866193</v>
      </c>
    </row>
    <row r="2337" spans="1:14" x14ac:dyDescent="0.3">
      <c r="A2337" s="1">
        <v>42083</v>
      </c>
      <c r="B2337">
        <v>46.57</v>
      </c>
      <c r="D2337">
        <f t="shared" si="396"/>
        <v>5</v>
      </c>
      <c r="E2337" s="1">
        <f t="shared" si="398"/>
        <v>42076</v>
      </c>
      <c r="F2337" s="1">
        <f t="shared" si="400"/>
        <v>42075</v>
      </c>
      <c r="G2337" s="1">
        <f t="shared" si="401"/>
        <v>42074</v>
      </c>
      <c r="H2337" s="1">
        <f t="shared" si="402"/>
        <v>42073</v>
      </c>
      <c r="I2337" s="2">
        <f t="shared" si="403"/>
        <v>47.06</v>
      </c>
      <c r="J2337">
        <f t="shared" si="397"/>
        <v>0</v>
      </c>
      <c r="K2337" s="2">
        <f t="shared" si="399"/>
        <v>0</v>
      </c>
      <c r="L2337" s="2">
        <f t="shared" si="404"/>
        <v>0</v>
      </c>
      <c r="M2337" s="2">
        <f t="shared" si="405"/>
        <v>1</v>
      </c>
      <c r="N2337">
        <f t="shared" si="406"/>
        <v>-1.0466826304930663</v>
      </c>
    </row>
    <row r="2338" spans="1:14" x14ac:dyDescent="0.3">
      <c r="A2338" s="1">
        <v>42086</v>
      </c>
      <c r="B2338">
        <v>47.45</v>
      </c>
      <c r="D2338">
        <f t="shared" si="396"/>
        <v>1</v>
      </c>
      <c r="E2338" s="1">
        <f t="shared" si="398"/>
        <v>42079</v>
      </c>
      <c r="F2338" s="1">
        <f t="shared" si="400"/>
        <v>42078</v>
      </c>
      <c r="G2338" s="1">
        <f t="shared" si="401"/>
        <v>42077</v>
      </c>
      <c r="H2338" s="1">
        <f t="shared" si="402"/>
        <v>42076</v>
      </c>
      <c r="I2338" s="2">
        <f t="shared" si="403"/>
        <v>46.13</v>
      </c>
      <c r="J2338">
        <f t="shared" si="397"/>
        <v>0</v>
      </c>
      <c r="K2338" s="2">
        <f t="shared" si="399"/>
        <v>0</v>
      </c>
      <c r="L2338" s="2">
        <f t="shared" si="404"/>
        <v>0</v>
      </c>
      <c r="M2338" s="2">
        <f t="shared" si="405"/>
        <v>1</v>
      </c>
      <c r="N2338">
        <f t="shared" si="406"/>
        <v>2.8213027486207807</v>
      </c>
    </row>
    <row r="2339" spans="1:14" x14ac:dyDescent="0.3">
      <c r="A2339" s="1">
        <v>42087</v>
      </c>
      <c r="B2339">
        <v>47.51</v>
      </c>
      <c r="D2339">
        <f t="shared" si="396"/>
        <v>2</v>
      </c>
      <c r="E2339" s="1">
        <f t="shared" si="398"/>
        <v>42080</v>
      </c>
      <c r="F2339" s="1">
        <f t="shared" si="400"/>
        <v>42079</v>
      </c>
      <c r="G2339" s="1">
        <f t="shared" si="401"/>
        <v>42078</v>
      </c>
      <c r="H2339" s="1">
        <f t="shared" si="402"/>
        <v>42077</v>
      </c>
      <c r="I2339" s="2">
        <f t="shared" si="403"/>
        <v>45.19</v>
      </c>
      <c r="J2339">
        <f t="shared" si="397"/>
        <v>0</v>
      </c>
      <c r="K2339" s="2">
        <f t="shared" si="399"/>
        <v>0</v>
      </c>
      <c r="L2339" s="2">
        <f t="shared" si="404"/>
        <v>0</v>
      </c>
      <c r="M2339" s="2">
        <f t="shared" si="405"/>
        <v>1</v>
      </c>
      <c r="N2339">
        <f t="shared" si="406"/>
        <v>5.0064391775641663</v>
      </c>
    </row>
    <row r="2340" spans="1:14" x14ac:dyDescent="0.3">
      <c r="A2340" s="1">
        <v>42088</v>
      </c>
      <c r="B2340">
        <v>49.21</v>
      </c>
      <c r="D2340">
        <f t="shared" si="396"/>
        <v>3</v>
      </c>
      <c r="E2340" s="1">
        <f t="shared" si="398"/>
        <v>42081</v>
      </c>
      <c r="F2340" s="1">
        <f t="shared" si="400"/>
        <v>42080</v>
      </c>
      <c r="G2340" s="1">
        <f t="shared" si="401"/>
        <v>42079</v>
      </c>
      <c r="H2340" s="1">
        <f t="shared" si="402"/>
        <v>42078</v>
      </c>
      <c r="I2340" s="2">
        <f t="shared" si="403"/>
        <v>46.65</v>
      </c>
      <c r="J2340">
        <f t="shared" si="397"/>
        <v>0</v>
      </c>
      <c r="K2340" s="2">
        <f t="shared" si="399"/>
        <v>0</v>
      </c>
      <c r="L2340" s="2">
        <f t="shared" si="404"/>
        <v>0</v>
      </c>
      <c r="M2340" s="2">
        <f t="shared" si="405"/>
        <v>1</v>
      </c>
      <c r="N2340">
        <f t="shared" si="406"/>
        <v>5.3423927584533963</v>
      </c>
    </row>
    <row r="2341" spans="1:14" x14ac:dyDescent="0.3">
      <c r="A2341" s="1">
        <v>42089</v>
      </c>
      <c r="B2341">
        <v>51.43</v>
      </c>
      <c r="D2341">
        <f t="shared" si="396"/>
        <v>4</v>
      </c>
      <c r="E2341" s="1">
        <f t="shared" si="398"/>
        <v>42082</v>
      </c>
      <c r="F2341" s="1">
        <f t="shared" si="400"/>
        <v>42081</v>
      </c>
      <c r="G2341" s="1">
        <f t="shared" si="401"/>
        <v>42080</v>
      </c>
      <c r="H2341" s="1">
        <f t="shared" si="402"/>
        <v>42079</v>
      </c>
      <c r="I2341" s="2">
        <f t="shared" si="403"/>
        <v>45.53</v>
      </c>
      <c r="J2341">
        <f t="shared" si="397"/>
        <v>0</v>
      </c>
      <c r="K2341" s="2">
        <f t="shared" si="399"/>
        <v>0</v>
      </c>
      <c r="L2341" s="2">
        <f t="shared" si="404"/>
        <v>0</v>
      </c>
      <c r="M2341" s="2">
        <f t="shared" si="405"/>
        <v>1</v>
      </c>
      <c r="N2341">
        <f t="shared" si="406"/>
        <v>12.185021044013402</v>
      </c>
    </row>
    <row r="2342" spans="1:14" x14ac:dyDescent="0.3">
      <c r="A2342" s="1">
        <v>42090</v>
      </c>
      <c r="B2342">
        <v>48.87</v>
      </c>
      <c r="D2342">
        <f t="shared" si="396"/>
        <v>5</v>
      </c>
      <c r="E2342" s="1">
        <f t="shared" si="398"/>
        <v>42083</v>
      </c>
      <c r="F2342" s="1">
        <f t="shared" si="400"/>
        <v>42082</v>
      </c>
      <c r="G2342" s="1">
        <f t="shared" si="401"/>
        <v>42081</v>
      </c>
      <c r="H2342" s="1">
        <f t="shared" si="402"/>
        <v>42080</v>
      </c>
      <c r="I2342" s="2">
        <f t="shared" si="403"/>
        <v>46.57</v>
      </c>
      <c r="J2342">
        <f t="shared" si="397"/>
        <v>0</v>
      </c>
      <c r="K2342" s="2">
        <f t="shared" si="399"/>
        <v>0</v>
      </c>
      <c r="L2342" s="2">
        <f t="shared" si="404"/>
        <v>0</v>
      </c>
      <c r="M2342" s="2">
        <f t="shared" si="405"/>
        <v>1</v>
      </c>
      <c r="N2342">
        <f t="shared" si="406"/>
        <v>4.8207154287777643</v>
      </c>
    </row>
    <row r="2343" spans="1:14" x14ac:dyDescent="0.3">
      <c r="A2343" s="1">
        <v>42093</v>
      </c>
      <c r="B2343">
        <v>48.68</v>
      </c>
      <c r="D2343">
        <f t="shared" si="396"/>
        <v>1</v>
      </c>
      <c r="E2343" s="1">
        <f t="shared" si="398"/>
        <v>42086</v>
      </c>
      <c r="F2343" s="1">
        <f t="shared" si="400"/>
        <v>42085</v>
      </c>
      <c r="G2343" s="1">
        <f t="shared" si="401"/>
        <v>42084</v>
      </c>
      <c r="H2343" s="1">
        <f t="shared" si="402"/>
        <v>42083</v>
      </c>
      <c r="I2343" s="2">
        <f t="shared" si="403"/>
        <v>47.45</v>
      </c>
      <c r="J2343">
        <f t="shared" si="397"/>
        <v>0</v>
      </c>
      <c r="K2343" s="2">
        <f t="shared" si="399"/>
        <v>0</v>
      </c>
      <c r="L2343" s="2">
        <f t="shared" si="404"/>
        <v>0</v>
      </c>
      <c r="M2343" s="2">
        <f t="shared" si="405"/>
        <v>1</v>
      </c>
      <c r="N2343">
        <f t="shared" si="406"/>
        <v>2.5591743063389587</v>
      </c>
    </row>
    <row r="2344" spans="1:14" x14ac:dyDescent="0.3">
      <c r="A2344" s="1">
        <v>42094</v>
      </c>
      <c r="B2344">
        <v>47.6</v>
      </c>
      <c r="D2344">
        <f t="shared" si="396"/>
        <v>2</v>
      </c>
      <c r="E2344" s="1">
        <f t="shared" si="398"/>
        <v>42087</v>
      </c>
      <c r="F2344" s="1">
        <f t="shared" si="400"/>
        <v>42086</v>
      </c>
      <c r="G2344" s="1">
        <f t="shared" si="401"/>
        <v>42085</v>
      </c>
      <c r="H2344" s="1">
        <f t="shared" si="402"/>
        <v>42084</v>
      </c>
      <c r="I2344" s="2">
        <f t="shared" si="403"/>
        <v>47.51</v>
      </c>
      <c r="J2344">
        <f t="shared" si="397"/>
        <v>0</v>
      </c>
      <c r="K2344" s="2">
        <f t="shared" si="399"/>
        <v>0</v>
      </c>
      <c r="L2344" s="2">
        <f t="shared" si="404"/>
        <v>0</v>
      </c>
      <c r="M2344" s="2">
        <f t="shared" si="405"/>
        <v>1</v>
      </c>
      <c r="N2344">
        <f t="shared" si="406"/>
        <v>0.18925460385443874</v>
      </c>
    </row>
    <row r="2345" spans="1:14" x14ac:dyDescent="0.3">
      <c r="A2345" s="1">
        <v>42095</v>
      </c>
      <c r="B2345">
        <v>50.09</v>
      </c>
      <c r="D2345">
        <f t="shared" si="396"/>
        <v>3</v>
      </c>
      <c r="E2345" s="1">
        <f t="shared" si="398"/>
        <v>42088</v>
      </c>
      <c r="F2345" s="1">
        <f t="shared" si="400"/>
        <v>42087</v>
      </c>
      <c r="G2345" s="1">
        <f t="shared" si="401"/>
        <v>42086</v>
      </c>
      <c r="H2345" s="1">
        <f t="shared" si="402"/>
        <v>42085</v>
      </c>
      <c r="I2345" s="2">
        <f t="shared" si="403"/>
        <v>49.21</v>
      </c>
      <c r="J2345">
        <f t="shared" si="397"/>
        <v>0</v>
      </c>
      <c r="K2345" s="2">
        <f t="shared" si="399"/>
        <v>0</v>
      </c>
      <c r="L2345" s="2">
        <f t="shared" si="404"/>
        <v>0</v>
      </c>
      <c r="M2345" s="2">
        <f t="shared" si="405"/>
        <v>1</v>
      </c>
      <c r="N2345">
        <f t="shared" si="406"/>
        <v>1.7724532491638603</v>
      </c>
    </row>
    <row r="2346" spans="1:14" x14ac:dyDescent="0.3">
      <c r="A2346" s="1">
        <v>42096</v>
      </c>
      <c r="B2346">
        <v>49.14</v>
      </c>
      <c r="D2346">
        <f t="shared" si="396"/>
        <v>4</v>
      </c>
      <c r="E2346" s="1">
        <f t="shared" si="398"/>
        <v>42089</v>
      </c>
      <c r="F2346" s="1">
        <f t="shared" si="400"/>
        <v>42088</v>
      </c>
      <c r="G2346" s="1">
        <f t="shared" si="401"/>
        <v>42087</v>
      </c>
      <c r="H2346" s="1">
        <f t="shared" si="402"/>
        <v>42086</v>
      </c>
      <c r="I2346" s="2">
        <f t="shared" si="403"/>
        <v>51.43</v>
      </c>
      <c r="J2346">
        <f t="shared" si="397"/>
        <v>0</v>
      </c>
      <c r="K2346" s="2">
        <f t="shared" si="399"/>
        <v>0</v>
      </c>
      <c r="L2346" s="2">
        <f t="shared" si="404"/>
        <v>0</v>
      </c>
      <c r="M2346" s="2">
        <f t="shared" si="405"/>
        <v>1</v>
      </c>
      <c r="N2346">
        <f t="shared" si="406"/>
        <v>-4.554829269379181</v>
      </c>
    </row>
    <row r="2347" spans="1:14" x14ac:dyDescent="0.3">
      <c r="A2347" s="1">
        <v>42100</v>
      </c>
      <c r="B2347">
        <v>52.14</v>
      </c>
      <c r="D2347">
        <f t="shared" si="396"/>
        <v>1</v>
      </c>
      <c r="E2347" s="1">
        <f t="shared" si="398"/>
        <v>42093</v>
      </c>
      <c r="F2347" s="1">
        <f t="shared" si="400"/>
        <v>42092</v>
      </c>
      <c r="G2347" s="1">
        <f t="shared" si="401"/>
        <v>42091</v>
      </c>
      <c r="H2347" s="1">
        <f t="shared" si="402"/>
        <v>42090</v>
      </c>
      <c r="I2347" s="2">
        <f t="shared" si="403"/>
        <v>48.68</v>
      </c>
      <c r="J2347">
        <f t="shared" si="397"/>
        <v>0</v>
      </c>
      <c r="K2347" s="2">
        <f t="shared" si="399"/>
        <v>0</v>
      </c>
      <c r="L2347" s="2">
        <f t="shared" si="404"/>
        <v>0</v>
      </c>
      <c r="M2347" s="2">
        <f t="shared" si="405"/>
        <v>1</v>
      </c>
      <c r="N2347">
        <f t="shared" si="406"/>
        <v>6.8664140386029304</v>
      </c>
    </row>
    <row r="2348" spans="1:14" x14ac:dyDescent="0.3">
      <c r="A2348" s="1">
        <v>42101</v>
      </c>
      <c r="B2348">
        <v>53.98</v>
      </c>
      <c r="D2348">
        <f t="shared" si="396"/>
        <v>2</v>
      </c>
      <c r="E2348" s="1">
        <f t="shared" si="398"/>
        <v>42094</v>
      </c>
      <c r="F2348" s="1">
        <f t="shared" si="400"/>
        <v>42093</v>
      </c>
      <c r="G2348" s="1">
        <f t="shared" si="401"/>
        <v>42092</v>
      </c>
      <c r="H2348" s="1">
        <f t="shared" si="402"/>
        <v>42091</v>
      </c>
      <c r="I2348" s="2">
        <f t="shared" si="403"/>
        <v>47.6</v>
      </c>
      <c r="J2348">
        <f t="shared" si="397"/>
        <v>0</v>
      </c>
      <c r="K2348" s="2">
        <f t="shared" si="399"/>
        <v>0</v>
      </c>
      <c r="L2348" s="2">
        <f t="shared" si="404"/>
        <v>0</v>
      </c>
      <c r="M2348" s="2">
        <f t="shared" si="405"/>
        <v>1</v>
      </c>
      <c r="N2348">
        <f t="shared" si="406"/>
        <v>12.578084635248423</v>
      </c>
    </row>
    <row r="2349" spans="1:14" x14ac:dyDescent="0.3">
      <c r="A2349" s="1">
        <v>42102</v>
      </c>
      <c r="B2349">
        <v>50.42</v>
      </c>
      <c r="D2349">
        <f t="shared" si="396"/>
        <v>3</v>
      </c>
      <c r="E2349" s="1">
        <f t="shared" si="398"/>
        <v>42095</v>
      </c>
      <c r="F2349" s="1">
        <f t="shared" si="400"/>
        <v>42094</v>
      </c>
      <c r="G2349" s="1">
        <f t="shared" si="401"/>
        <v>42093</v>
      </c>
      <c r="H2349" s="1">
        <f t="shared" si="402"/>
        <v>42092</v>
      </c>
      <c r="I2349" s="2">
        <f t="shared" si="403"/>
        <v>50.09</v>
      </c>
      <c r="J2349">
        <f t="shared" si="397"/>
        <v>0</v>
      </c>
      <c r="K2349" s="2">
        <f t="shared" si="399"/>
        <v>0</v>
      </c>
      <c r="L2349" s="2">
        <f t="shared" si="404"/>
        <v>0</v>
      </c>
      <c r="M2349" s="2">
        <f t="shared" si="405"/>
        <v>1</v>
      </c>
      <c r="N2349">
        <f t="shared" si="406"/>
        <v>0.65665343902483209</v>
      </c>
    </row>
    <row r="2350" spans="1:14" x14ac:dyDescent="0.3">
      <c r="A2350" s="1">
        <v>42103</v>
      </c>
      <c r="B2350">
        <v>50.79</v>
      </c>
      <c r="C2350">
        <v>52.49</v>
      </c>
      <c r="D2350">
        <f t="shared" si="396"/>
        <v>4</v>
      </c>
      <c r="E2350" s="1">
        <f t="shared" si="398"/>
        <v>42096</v>
      </c>
      <c r="F2350" s="1">
        <f t="shared" si="400"/>
        <v>42095</v>
      </c>
      <c r="G2350" s="1">
        <f t="shared" si="401"/>
        <v>42094</v>
      </c>
      <c r="H2350" s="1">
        <f t="shared" si="402"/>
        <v>42093</v>
      </c>
      <c r="I2350" s="2">
        <f t="shared" si="403"/>
        <v>49.14</v>
      </c>
      <c r="J2350">
        <f t="shared" si="397"/>
        <v>0</v>
      </c>
      <c r="K2350" s="2">
        <f t="shared" si="399"/>
        <v>0</v>
      </c>
      <c r="L2350" s="2">
        <f t="shared" si="404"/>
        <v>0</v>
      </c>
      <c r="M2350" s="2">
        <f t="shared" si="405"/>
        <v>1</v>
      </c>
      <c r="N2350">
        <f t="shared" si="406"/>
        <v>3.3026117720120465</v>
      </c>
    </row>
    <row r="2351" spans="1:14" x14ac:dyDescent="0.3">
      <c r="A2351" s="1">
        <v>42104</v>
      </c>
      <c r="B2351">
        <v>53.51</v>
      </c>
      <c r="D2351">
        <f t="shared" si="396"/>
        <v>5</v>
      </c>
      <c r="E2351" s="1">
        <f t="shared" si="398"/>
        <v>42097</v>
      </c>
      <c r="F2351" s="1">
        <f t="shared" si="400"/>
        <v>42096</v>
      </c>
      <c r="G2351" s="1">
        <f t="shared" si="401"/>
        <v>42095</v>
      </c>
      <c r="H2351" s="1">
        <f t="shared" si="402"/>
        <v>42094</v>
      </c>
      <c r="I2351" s="2">
        <f t="shared" si="403"/>
        <v>49.14</v>
      </c>
      <c r="J2351">
        <f t="shared" si="397"/>
        <v>52.49</v>
      </c>
      <c r="K2351" s="2">
        <f t="shared" si="399"/>
        <v>52.49</v>
      </c>
      <c r="L2351" s="2">
        <f t="shared" si="404"/>
        <v>50.79</v>
      </c>
      <c r="M2351" s="2">
        <f t="shared" si="405"/>
        <v>0.96761287864355106</v>
      </c>
      <c r="N2351">
        <f t="shared" si="406"/>
        <v>5.2271994779125412</v>
      </c>
    </row>
    <row r="2352" spans="1:14" x14ac:dyDescent="0.3">
      <c r="A2352" s="1">
        <v>42107</v>
      </c>
      <c r="B2352">
        <v>53.74</v>
      </c>
      <c r="D2352">
        <f t="shared" si="396"/>
        <v>1</v>
      </c>
      <c r="E2352" s="1">
        <f t="shared" si="398"/>
        <v>42100</v>
      </c>
      <c r="F2352" s="1">
        <f t="shared" si="400"/>
        <v>42099</v>
      </c>
      <c r="G2352" s="1">
        <f t="shared" si="401"/>
        <v>42098</v>
      </c>
      <c r="H2352" s="1">
        <f t="shared" si="402"/>
        <v>42097</v>
      </c>
      <c r="I2352" s="2">
        <f t="shared" si="403"/>
        <v>52.14</v>
      </c>
      <c r="J2352">
        <f t="shared" si="397"/>
        <v>0</v>
      </c>
      <c r="K2352" s="2">
        <f t="shared" si="399"/>
        <v>52.49</v>
      </c>
      <c r="L2352" s="2">
        <f t="shared" si="404"/>
        <v>50.79</v>
      </c>
      <c r="M2352" s="2">
        <f t="shared" si="405"/>
        <v>0.96761287864355106</v>
      </c>
      <c r="N2352">
        <f t="shared" si="406"/>
        <v>-0.26979957690653533</v>
      </c>
    </row>
    <row r="2353" spans="1:14" x14ac:dyDescent="0.3">
      <c r="A2353" s="1">
        <v>42108</v>
      </c>
      <c r="B2353">
        <v>54.87</v>
      </c>
      <c r="D2353">
        <f t="shared" si="396"/>
        <v>2</v>
      </c>
      <c r="E2353" s="1">
        <f t="shared" si="398"/>
        <v>42101</v>
      </c>
      <c r="F2353" s="1">
        <f t="shared" si="400"/>
        <v>42100</v>
      </c>
      <c r="G2353" s="1">
        <f t="shared" si="401"/>
        <v>42099</v>
      </c>
      <c r="H2353" s="1">
        <f t="shared" si="402"/>
        <v>42098</v>
      </c>
      <c r="I2353" s="2">
        <f t="shared" si="403"/>
        <v>53.98</v>
      </c>
      <c r="J2353">
        <f t="shared" si="397"/>
        <v>0</v>
      </c>
      <c r="K2353" s="2">
        <f t="shared" si="399"/>
        <v>52.49</v>
      </c>
      <c r="L2353" s="2">
        <f t="shared" si="404"/>
        <v>50.79</v>
      </c>
      <c r="M2353" s="2">
        <f t="shared" si="405"/>
        <v>0.96761287864355106</v>
      </c>
      <c r="N2353">
        <f t="shared" si="406"/>
        <v>-1.6570046970029479</v>
      </c>
    </row>
    <row r="2354" spans="1:14" x14ac:dyDescent="0.3">
      <c r="A2354" s="1">
        <v>42109</v>
      </c>
      <c r="B2354">
        <v>57.69</v>
      </c>
      <c r="D2354">
        <f t="shared" si="396"/>
        <v>3</v>
      </c>
      <c r="E2354" s="1">
        <f t="shared" si="398"/>
        <v>42102</v>
      </c>
      <c r="F2354" s="1">
        <f t="shared" si="400"/>
        <v>42101</v>
      </c>
      <c r="G2354" s="1">
        <f t="shared" si="401"/>
        <v>42100</v>
      </c>
      <c r="H2354" s="1">
        <f t="shared" si="402"/>
        <v>42099</v>
      </c>
      <c r="I2354" s="2">
        <f t="shared" si="403"/>
        <v>50.42</v>
      </c>
      <c r="J2354">
        <f t="shared" si="397"/>
        <v>0</v>
      </c>
      <c r="K2354" s="2">
        <f t="shared" si="399"/>
        <v>52.49</v>
      </c>
      <c r="L2354" s="2">
        <f t="shared" si="404"/>
        <v>50.79</v>
      </c>
      <c r="M2354" s="2">
        <f t="shared" si="405"/>
        <v>0.96761287864355106</v>
      </c>
      <c r="N2354">
        <f t="shared" si="406"/>
        <v>10.177273605796925</v>
      </c>
    </row>
    <row r="2355" spans="1:14" x14ac:dyDescent="0.3">
      <c r="A2355" s="1">
        <v>42110</v>
      </c>
      <c r="B2355">
        <v>58.11</v>
      </c>
      <c r="D2355">
        <f t="shared" si="396"/>
        <v>4</v>
      </c>
      <c r="E2355" s="1">
        <f t="shared" si="398"/>
        <v>42103</v>
      </c>
      <c r="F2355" s="1">
        <f t="shared" si="400"/>
        <v>42102</v>
      </c>
      <c r="G2355" s="1">
        <f t="shared" si="401"/>
        <v>42101</v>
      </c>
      <c r="H2355" s="1">
        <f t="shared" si="402"/>
        <v>42100</v>
      </c>
      <c r="I2355" s="2">
        <f t="shared" si="403"/>
        <v>50.79</v>
      </c>
      <c r="J2355">
        <f t="shared" si="397"/>
        <v>0</v>
      </c>
      <c r="K2355" s="2">
        <f t="shared" si="399"/>
        <v>52.49</v>
      </c>
      <c r="L2355" s="2">
        <f t="shared" si="404"/>
        <v>50.79</v>
      </c>
      <c r="M2355" s="2">
        <f t="shared" si="405"/>
        <v>0.96761287864355106</v>
      </c>
      <c r="N2355">
        <f t="shared" si="406"/>
        <v>10.171509082280572</v>
      </c>
    </row>
    <row r="2356" spans="1:14" x14ac:dyDescent="0.3">
      <c r="A2356" s="1">
        <v>42111</v>
      </c>
      <c r="B2356">
        <v>57.32</v>
      </c>
      <c r="D2356">
        <f t="shared" si="396"/>
        <v>5</v>
      </c>
      <c r="E2356" s="1">
        <f t="shared" si="398"/>
        <v>42104</v>
      </c>
      <c r="F2356" s="1">
        <f t="shared" si="400"/>
        <v>42103</v>
      </c>
      <c r="G2356" s="1">
        <f t="shared" si="401"/>
        <v>42102</v>
      </c>
      <c r="H2356" s="1">
        <f t="shared" si="402"/>
        <v>42101</v>
      </c>
      <c r="I2356" s="2">
        <f t="shared" si="403"/>
        <v>53.51</v>
      </c>
      <c r="J2356">
        <f t="shared" si="397"/>
        <v>0</v>
      </c>
      <c r="K2356" s="2">
        <f t="shared" si="399"/>
        <v>0</v>
      </c>
      <c r="L2356" s="2">
        <f t="shared" si="404"/>
        <v>0</v>
      </c>
      <c r="M2356" s="2">
        <f t="shared" si="405"/>
        <v>1</v>
      </c>
      <c r="N2356">
        <f t="shared" si="406"/>
        <v>6.8781050636757906</v>
      </c>
    </row>
    <row r="2357" spans="1:14" x14ac:dyDescent="0.3">
      <c r="A2357" s="1">
        <v>42114</v>
      </c>
      <c r="B2357">
        <v>57.88</v>
      </c>
      <c r="D2357">
        <f t="shared" si="396"/>
        <v>1</v>
      </c>
      <c r="E2357" s="1">
        <f t="shared" si="398"/>
        <v>42107</v>
      </c>
      <c r="F2357" s="1">
        <f t="shared" si="400"/>
        <v>42106</v>
      </c>
      <c r="G2357" s="1">
        <f t="shared" si="401"/>
        <v>42105</v>
      </c>
      <c r="H2357" s="1">
        <f t="shared" si="402"/>
        <v>42104</v>
      </c>
      <c r="I2357" s="2">
        <f t="shared" si="403"/>
        <v>53.74</v>
      </c>
      <c r="J2357">
        <f t="shared" si="397"/>
        <v>0</v>
      </c>
      <c r="K2357" s="2">
        <f t="shared" si="399"/>
        <v>0</v>
      </c>
      <c r="L2357" s="2">
        <f t="shared" si="404"/>
        <v>0</v>
      </c>
      <c r="M2357" s="2">
        <f t="shared" si="405"/>
        <v>1</v>
      </c>
      <c r="N2357">
        <f t="shared" si="406"/>
        <v>7.4214298575938003</v>
      </c>
    </row>
    <row r="2358" spans="1:14" x14ac:dyDescent="0.3">
      <c r="A2358" s="1">
        <v>42115</v>
      </c>
      <c r="B2358">
        <v>56.61</v>
      </c>
      <c r="D2358">
        <f t="shared" si="396"/>
        <v>2</v>
      </c>
      <c r="E2358" s="1">
        <f t="shared" si="398"/>
        <v>42108</v>
      </c>
      <c r="F2358" s="1">
        <f t="shared" si="400"/>
        <v>42107</v>
      </c>
      <c r="G2358" s="1">
        <f t="shared" si="401"/>
        <v>42106</v>
      </c>
      <c r="H2358" s="1">
        <f t="shared" si="402"/>
        <v>42105</v>
      </c>
      <c r="I2358" s="2">
        <f t="shared" si="403"/>
        <v>54.87</v>
      </c>
      <c r="J2358">
        <f t="shared" si="397"/>
        <v>0</v>
      </c>
      <c r="K2358" s="2">
        <f t="shared" si="399"/>
        <v>0</v>
      </c>
      <c r="L2358" s="2">
        <f t="shared" si="404"/>
        <v>0</v>
      </c>
      <c r="M2358" s="2">
        <f t="shared" si="405"/>
        <v>1</v>
      </c>
      <c r="N2358">
        <f t="shared" si="406"/>
        <v>3.121889697768458</v>
      </c>
    </row>
    <row r="2359" spans="1:14" x14ac:dyDescent="0.3">
      <c r="A2359" s="1">
        <v>42116</v>
      </c>
      <c r="B2359">
        <v>56.16</v>
      </c>
      <c r="D2359">
        <f t="shared" si="396"/>
        <v>3</v>
      </c>
      <c r="E2359" s="1">
        <f t="shared" si="398"/>
        <v>42109</v>
      </c>
      <c r="F2359" s="1">
        <f t="shared" si="400"/>
        <v>42108</v>
      </c>
      <c r="G2359" s="1">
        <f t="shared" si="401"/>
        <v>42107</v>
      </c>
      <c r="H2359" s="1">
        <f t="shared" si="402"/>
        <v>42106</v>
      </c>
      <c r="I2359" s="2">
        <f t="shared" si="403"/>
        <v>57.69</v>
      </c>
      <c r="J2359">
        <f t="shared" si="397"/>
        <v>0</v>
      </c>
      <c r="K2359" s="2">
        <f t="shared" si="399"/>
        <v>0</v>
      </c>
      <c r="L2359" s="2">
        <f t="shared" si="404"/>
        <v>0</v>
      </c>
      <c r="M2359" s="2">
        <f t="shared" si="405"/>
        <v>1</v>
      </c>
      <c r="N2359">
        <f t="shared" si="406"/>
        <v>-2.6879088551242338</v>
      </c>
    </row>
    <row r="2360" spans="1:14" x14ac:dyDescent="0.3">
      <c r="A2360" s="1">
        <v>42117</v>
      </c>
      <c r="B2360">
        <v>57.74</v>
      </c>
      <c r="D2360">
        <f t="shared" si="396"/>
        <v>4</v>
      </c>
      <c r="E2360" s="1">
        <f t="shared" si="398"/>
        <v>42110</v>
      </c>
      <c r="F2360" s="1">
        <f t="shared" si="400"/>
        <v>42109</v>
      </c>
      <c r="G2360" s="1">
        <f t="shared" si="401"/>
        <v>42108</v>
      </c>
      <c r="H2360" s="1">
        <f t="shared" si="402"/>
        <v>42107</v>
      </c>
      <c r="I2360" s="2">
        <f t="shared" si="403"/>
        <v>58.11</v>
      </c>
      <c r="J2360">
        <f t="shared" si="397"/>
        <v>0</v>
      </c>
      <c r="K2360" s="2">
        <f t="shared" si="399"/>
        <v>0</v>
      </c>
      <c r="L2360" s="2">
        <f t="shared" si="404"/>
        <v>0</v>
      </c>
      <c r="M2360" s="2">
        <f t="shared" si="405"/>
        <v>1</v>
      </c>
      <c r="N2360">
        <f t="shared" si="406"/>
        <v>-0.6387591852225124</v>
      </c>
    </row>
    <row r="2361" spans="1:14" x14ac:dyDescent="0.3">
      <c r="A2361" s="1">
        <v>42118</v>
      </c>
      <c r="B2361">
        <v>57.15</v>
      </c>
      <c r="D2361">
        <f t="shared" si="396"/>
        <v>5</v>
      </c>
      <c r="E2361" s="1">
        <f t="shared" si="398"/>
        <v>42111</v>
      </c>
      <c r="F2361" s="1">
        <f t="shared" si="400"/>
        <v>42110</v>
      </c>
      <c r="G2361" s="1">
        <f t="shared" si="401"/>
        <v>42109</v>
      </c>
      <c r="H2361" s="1">
        <f t="shared" si="402"/>
        <v>42108</v>
      </c>
      <c r="I2361" s="2">
        <f t="shared" si="403"/>
        <v>57.32</v>
      </c>
      <c r="J2361">
        <f t="shared" si="397"/>
        <v>0</v>
      </c>
      <c r="K2361" s="2">
        <f t="shared" si="399"/>
        <v>0</v>
      </c>
      <c r="L2361" s="2">
        <f t="shared" si="404"/>
        <v>0</v>
      </c>
      <c r="M2361" s="2">
        <f t="shared" si="405"/>
        <v>1</v>
      </c>
      <c r="N2361">
        <f t="shared" si="406"/>
        <v>-0.29702127191514971</v>
      </c>
    </row>
    <row r="2362" spans="1:14" x14ac:dyDescent="0.3">
      <c r="A2362" s="1">
        <v>42121</v>
      </c>
      <c r="B2362">
        <v>56.99</v>
      </c>
      <c r="D2362">
        <f t="shared" si="396"/>
        <v>1</v>
      </c>
      <c r="E2362" s="1">
        <f t="shared" si="398"/>
        <v>42114</v>
      </c>
      <c r="F2362" s="1">
        <f t="shared" si="400"/>
        <v>42113</v>
      </c>
      <c r="G2362" s="1">
        <f t="shared" si="401"/>
        <v>42112</v>
      </c>
      <c r="H2362" s="1">
        <f t="shared" si="402"/>
        <v>42111</v>
      </c>
      <c r="I2362" s="2">
        <f t="shared" si="403"/>
        <v>57.88</v>
      </c>
      <c r="J2362">
        <f t="shared" si="397"/>
        <v>0</v>
      </c>
      <c r="K2362" s="2">
        <f t="shared" si="399"/>
        <v>0</v>
      </c>
      <c r="L2362" s="2">
        <f t="shared" si="404"/>
        <v>0</v>
      </c>
      <c r="M2362" s="2">
        <f t="shared" si="405"/>
        <v>1</v>
      </c>
      <c r="N2362">
        <f t="shared" si="406"/>
        <v>-1.5496087916374923</v>
      </c>
    </row>
    <row r="2363" spans="1:14" x14ac:dyDescent="0.3">
      <c r="A2363" s="1">
        <v>42122</v>
      </c>
      <c r="B2363">
        <v>57.06</v>
      </c>
      <c r="D2363">
        <f t="shared" si="396"/>
        <v>2</v>
      </c>
      <c r="E2363" s="1">
        <f t="shared" si="398"/>
        <v>42115</v>
      </c>
      <c r="F2363" s="1">
        <f t="shared" si="400"/>
        <v>42114</v>
      </c>
      <c r="G2363" s="1">
        <f t="shared" si="401"/>
        <v>42113</v>
      </c>
      <c r="H2363" s="1">
        <f t="shared" si="402"/>
        <v>42112</v>
      </c>
      <c r="I2363" s="2">
        <f t="shared" si="403"/>
        <v>56.61</v>
      </c>
      <c r="J2363">
        <f t="shared" si="397"/>
        <v>0</v>
      </c>
      <c r="K2363" s="2">
        <f t="shared" si="399"/>
        <v>0</v>
      </c>
      <c r="L2363" s="2">
        <f t="shared" si="404"/>
        <v>0</v>
      </c>
      <c r="M2363" s="2">
        <f t="shared" si="405"/>
        <v>1</v>
      </c>
      <c r="N2363">
        <f t="shared" si="406"/>
        <v>0.79176977367855261</v>
      </c>
    </row>
    <row r="2364" spans="1:14" x14ac:dyDescent="0.3">
      <c r="A2364" s="1">
        <v>42123</v>
      </c>
      <c r="B2364">
        <v>58.58</v>
      </c>
      <c r="D2364">
        <f t="shared" si="396"/>
        <v>3</v>
      </c>
      <c r="E2364" s="1">
        <f t="shared" si="398"/>
        <v>42116</v>
      </c>
      <c r="F2364" s="1">
        <f t="shared" si="400"/>
        <v>42115</v>
      </c>
      <c r="G2364" s="1">
        <f t="shared" si="401"/>
        <v>42114</v>
      </c>
      <c r="H2364" s="1">
        <f t="shared" si="402"/>
        <v>42113</v>
      </c>
      <c r="I2364" s="2">
        <f t="shared" si="403"/>
        <v>56.16</v>
      </c>
      <c r="J2364">
        <f t="shared" si="397"/>
        <v>0</v>
      </c>
      <c r="K2364" s="2">
        <f t="shared" si="399"/>
        <v>0</v>
      </c>
      <c r="L2364" s="2">
        <f t="shared" si="404"/>
        <v>0</v>
      </c>
      <c r="M2364" s="2">
        <f t="shared" si="405"/>
        <v>1</v>
      </c>
      <c r="N2364">
        <f t="shared" si="406"/>
        <v>4.2188581682031732</v>
      </c>
    </row>
    <row r="2365" spans="1:14" x14ac:dyDescent="0.3">
      <c r="A2365" s="1">
        <v>42124</v>
      </c>
      <c r="B2365">
        <v>59.63</v>
      </c>
      <c r="D2365">
        <f t="shared" si="396"/>
        <v>4</v>
      </c>
      <c r="E2365" s="1">
        <f t="shared" si="398"/>
        <v>42117</v>
      </c>
      <c r="F2365" s="1">
        <f t="shared" si="400"/>
        <v>42116</v>
      </c>
      <c r="G2365" s="1">
        <f t="shared" si="401"/>
        <v>42115</v>
      </c>
      <c r="H2365" s="1">
        <f t="shared" si="402"/>
        <v>42114</v>
      </c>
      <c r="I2365" s="2">
        <f t="shared" si="403"/>
        <v>57.74</v>
      </c>
      <c r="J2365">
        <f t="shared" si="397"/>
        <v>0</v>
      </c>
      <c r="K2365" s="2">
        <f t="shared" si="399"/>
        <v>0</v>
      </c>
      <c r="L2365" s="2">
        <f t="shared" si="404"/>
        <v>0</v>
      </c>
      <c r="M2365" s="2">
        <f t="shared" si="405"/>
        <v>1</v>
      </c>
      <c r="N2365">
        <f t="shared" si="406"/>
        <v>3.2208628900225444</v>
      </c>
    </row>
    <row r="2366" spans="1:14" x14ac:dyDescent="0.3">
      <c r="A2366" s="1">
        <v>42125</v>
      </c>
      <c r="B2366">
        <v>59.15</v>
      </c>
      <c r="D2366">
        <f t="shared" si="396"/>
        <v>5</v>
      </c>
      <c r="E2366" s="1">
        <f t="shared" si="398"/>
        <v>42118</v>
      </c>
      <c r="F2366" s="1">
        <f t="shared" si="400"/>
        <v>42117</v>
      </c>
      <c r="G2366" s="1">
        <f t="shared" si="401"/>
        <v>42116</v>
      </c>
      <c r="H2366" s="1">
        <f t="shared" si="402"/>
        <v>42115</v>
      </c>
      <c r="I2366" s="2">
        <f t="shared" si="403"/>
        <v>57.15</v>
      </c>
      <c r="J2366">
        <f t="shared" si="397"/>
        <v>0</v>
      </c>
      <c r="K2366" s="2">
        <f t="shared" si="399"/>
        <v>0</v>
      </c>
      <c r="L2366" s="2">
        <f t="shared" si="404"/>
        <v>0</v>
      </c>
      <c r="M2366" s="2">
        <f t="shared" si="405"/>
        <v>1</v>
      </c>
      <c r="N2366">
        <f t="shared" si="406"/>
        <v>3.4397200183576158</v>
      </c>
    </row>
    <row r="2367" spans="1:14" x14ac:dyDescent="0.3">
      <c r="A2367" s="1">
        <v>42128</v>
      </c>
      <c r="B2367">
        <v>58.93</v>
      </c>
      <c r="D2367">
        <f t="shared" si="396"/>
        <v>1</v>
      </c>
      <c r="E2367" s="1">
        <f t="shared" si="398"/>
        <v>42121</v>
      </c>
      <c r="F2367" s="1">
        <f t="shared" si="400"/>
        <v>42120</v>
      </c>
      <c r="G2367" s="1">
        <f t="shared" si="401"/>
        <v>42119</v>
      </c>
      <c r="H2367" s="1">
        <f t="shared" si="402"/>
        <v>42118</v>
      </c>
      <c r="I2367" s="2">
        <f t="shared" si="403"/>
        <v>56.99</v>
      </c>
      <c r="J2367">
        <f t="shared" si="397"/>
        <v>0</v>
      </c>
      <c r="K2367" s="2">
        <f t="shared" si="399"/>
        <v>0</v>
      </c>
      <c r="L2367" s="2">
        <f t="shared" si="404"/>
        <v>0</v>
      </c>
      <c r="M2367" s="2">
        <f t="shared" si="405"/>
        <v>1</v>
      </c>
      <c r="N2367">
        <f t="shared" si="406"/>
        <v>3.3474485002913683</v>
      </c>
    </row>
    <row r="2368" spans="1:14" x14ac:dyDescent="0.3">
      <c r="A2368" s="1">
        <v>42129</v>
      </c>
      <c r="B2368">
        <v>60.4</v>
      </c>
      <c r="D2368">
        <f t="shared" si="396"/>
        <v>2</v>
      </c>
      <c r="E2368" s="1">
        <f t="shared" si="398"/>
        <v>42122</v>
      </c>
      <c r="F2368" s="1">
        <f t="shared" si="400"/>
        <v>42121</v>
      </c>
      <c r="G2368" s="1">
        <f t="shared" si="401"/>
        <v>42120</v>
      </c>
      <c r="H2368" s="1">
        <f t="shared" si="402"/>
        <v>42119</v>
      </c>
      <c r="I2368" s="2">
        <f t="shared" si="403"/>
        <v>57.06</v>
      </c>
      <c r="J2368">
        <f t="shared" si="397"/>
        <v>0</v>
      </c>
      <c r="K2368" s="2">
        <f t="shared" si="399"/>
        <v>0</v>
      </c>
      <c r="L2368" s="2">
        <f t="shared" si="404"/>
        <v>0</v>
      </c>
      <c r="M2368" s="2">
        <f t="shared" si="405"/>
        <v>1</v>
      </c>
      <c r="N2368">
        <f t="shared" si="406"/>
        <v>5.6885759155415254</v>
      </c>
    </row>
    <row r="2369" spans="1:14" x14ac:dyDescent="0.3">
      <c r="A2369" s="1">
        <v>42130</v>
      </c>
      <c r="B2369">
        <v>60.93</v>
      </c>
      <c r="D2369">
        <f t="shared" si="396"/>
        <v>3</v>
      </c>
      <c r="E2369" s="1">
        <f t="shared" si="398"/>
        <v>42123</v>
      </c>
      <c r="F2369" s="1">
        <f t="shared" si="400"/>
        <v>42122</v>
      </c>
      <c r="G2369" s="1">
        <f t="shared" si="401"/>
        <v>42121</v>
      </c>
      <c r="H2369" s="1">
        <f t="shared" si="402"/>
        <v>42120</v>
      </c>
      <c r="I2369" s="2">
        <f t="shared" si="403"/>
        <v>58.58</v>
      </c>
      <c r="J2369">
        <f t="shared" si="397"/>
        <v>0</v>
      </c>
      <c r="K2369" s="2">
        <f t="shared" si="399"/>
        <v>0</v>
      </c>
      <c r="L2369" s="2">
        <f t="shared" si="404"/>
        <v>0</v>
      </c>
      <c r="M2369" s="2">
        <f t="shared" si="405"/>
        <v>1</v>
      </c>
      <c r="N2369">
        <f t="shared" si="406"/>
        <v>3.9332322860815512</v>
      </c>
    </row>
    <row r="2370" spans="1:14" x14ac:dyDescent="0.3">
      <c r="A2370" s="1">
        <v>42131</v>
      </c>
      <c r="B2370">
        <v>58.94</v>
      </c>
      <c r="D2370">
        <f t="shared" ref="D2370:D2433" si="407">WEEKDAY(A2370,2)</f>
        <v>4</v>
      </c>
      <c r="E2370" s="1">
        <f t="shared" si="398"/>
        <v>42124</v>
      </c>
      <c r="F2370" s="1">
        <f t="shared" si="400"/>
        <v>42123</v>
      </c>
      <c r="G2370" s="1">
        <f t="shared" si="401"/>
        <v>42122</v>
      </c>
      <c r="H2370" s="1">
        <f t="shared" si="402"/>
        <v>42121</v>
      </c>
      <c r="I2370" s="2">
        <f t="shared" si="403"/>
        <v>59.63</v>
      </c>
      <c r="J2370">
        <f t="shared" si="397"/>
        <v>0</v>
      </c>
      <c r="K2370" s="2">
        <f t="shared" si="399"/>
        <v>0</v>
      </c>
      <c r="L2370" s="2">
        <f t="shared" si="404"/>
        <v>0</v>
      </c>
      <c r="M2370" s="2">
        <f t="shared" si="405"/>
        <v>1</v>
      </c>
      <c r="N2370">
        <f t="shared" si="406"/>
        <v>-1.1638825825465966</v>
      </c>
    </row>
    <row r="2371" spans="1:14" x14ac:dyDescent="0.3">
      <c r="A2371" s="1">
        <v>42132</v>
      </c>
      <c r="B2371">
        <v>59.39</v>
      </c>
      <c r="C2371">
        <v>60.35</v>
      </c>
      <c r="D2371">
        <f t="shared" si="407"/>
        <v>5</v>
      </c>
      <c r="E2371" s="1">
        <f t="shared" si="398"/>
        <v>42125</v>
      </c>
      <c r="F2371" s="1">
        <f t="shared" si="400"/>
        <v>42124</v>
      </c>
      <c r="G2371" s="1">
        <f t="shared" si="401"/>
        <v>42123</v>
      </c>
      <c r="H2371" s="1">
        <f t="shared" si="402"/>
        <v>42122</v>
      </c>
      <c r="I2371" s="2">
        <f t="shared" si="403"/>
        <v>59.15</v>
      </c>
      <c r="J2371">
        <f t="shared" ref="J2371:J2434" si="408">C2370</f>
        <v>0</v>
      </c>
      <c r="K2371" s="2">
        <f t="shared" si="399"/>
        <v>0</v>
      </c>
      <c r="L2371" s="2">
        <f t="shared" si="404"/>
        <v>0</v>
      </c>
      <c r="M2371" s="2">
        <f t="shared" si="405"/>
        <v>1</v>
      </c>
      <c r="N2371">
        <f t="shared" si="406"/>
        <v>0.40492716033731729</v>
      </c>
    </row>
    <row r="2372" spans="1:14" x14ac:dyDescent="0.3">
      <c r="A2372" s="1">
        <v>42135</v>
      </c>
      <c r="B2372">
        <v>60.29</v>
      </c>
      <c r="D2372">
        <f t="shared" si="407"/>
        <v>1</v>
      </c>
      <c r="E2372" s="1">
        <f t="shared" si="398"/>
        <v>42128</v>
      </c>
      <c r="F2372" s="1">
        <f t="shared" si="400"/>
        <v>42127</v>
      </c>
      <c r="G2372" s="1">
        <f t="shared" si="401"/>
        <v>42126</v>
      </c>
      <c r="H2372" s="1">
        <f t="shared" si="402"/>
        <v>42125</v>
      </c>
      <c r="I2372" s="2">
        <f t="shared" si="403"/>
        <v>58.93</v>
      </c>
      <c r="J2372">
        <f t="shared" si="408"/>
        <v>60.35</v>
      </c>
      <c r="K2372" s="2">
        <f t="shared" si="399"/>
        <v>60.35</v>
      </c>
      <c r="L2372" s="2">
        <f t="shared" si="404"/>
        <v>59.39</v>
      </c>
      <c r="M2372" s="2">
        <f t="shared" si="405"/>
        <v>0.98409279204639599</v>
      </c>
      <c r="N2372">
        <f t="shared" si="406"/>
        <v>0.67808681357204026</v>
      </c>
    </row>
    <row r="2373" spans="1:14" x14ac:dyDescent="0.3">
      <c r="A2373" s="1">
        <v>42136</v>
      </c>
      <c r="B2373">
        <v>61.74</v>
      </c>
      <c r="D2373">
        <f t="shared" si="407"/>
        <v>2</v>
      </c>
      <c r="E2373" s="1">
        <f t="shared" si="398"/>
        <v>42129</v>
      </c>
      <c r="F2373" s="1">
        <f t="shared" si="400"/>
        <v>42128</v>
      </c>
      <c r="G2373" s="1">
        <f t="shared" si="401"/>
        <v>42127</v>
      </c>
      <c r="H2373" s="1">
        <f t="shared" si="402"/>
        <v>42126</v>
      </c>
      <c r="I2373" s="2">
        <f t="shared" si="403"/>
        <v>60.4</v>
      </c>
      <c r="J2373">
        <f t="shared" si="408"/>
        <v>0</v>
      </c>
      <c r="K2373" s="2">
        <f t="shared" si="399"/>
        <v>60.35</v>
      </c>
      <c r="L2373" s="2">
        <f t="shared" si="404"/>
        <v>59.39</v>
      </c>
      <c r="M2373" s="2">
        <f t="shared" si="405"/>
        <v>0.98409279204639599</v>
      </c>
      <c r="N2373">
        <f t="shared" si="406"/>
        <v>0.59078286174723005</v>
      </c>
    </row>
    <row r="2374" spans="1:14" x14ac:dyDescent="0.3">
      <c r="A2374" s="1">
        <v>42137</v>
      </c>
      <c r="B2374">
        <v>61.49</v>
      </c>
      <c r="D2374">
        <f t="shared" si="407"/>
        <v>3</v>
      </c>
      <c r="E2374" s="1">
        <f t="shared" si="398"/>
        <v>42130</v>
      </c>
      <c r="F2374" s="1">
        <f t="shared" si="400"/>
        <v>42129</v>
      </c>
      <c r="G2374" s="1">
        <f t="shared" si="401"/>
        <v>42128</v>
      </c>
      <c r="H2374" s="1">
        <f t="shared" si="402"/>
        <v>42127</v>
      </c>
      <c r="I2374" s="2">
        <f t="shared" si="403"/>
        <v>60.93</v>
      </c>
      <c r="J2374">
        <f t="shared" si="408"/>
        <v>0</v>
      </c>
      <c r="K2374" s="2">
        <f t="shared" si="399"/>
        <v>60.35</v>
      </c>
      <c r="L2374" s="2">
        <f t="shared" si="404"/>
        <v>59.39</v>
      </c>
      <c r="M2374" s="2">
        <f t="shared" si="405"/>
        <v>0.98409279204639599</v>
      </c>
      <c r="N2374">
        <f t="shared" si="406"/>
        <v>-0.68861898107963415</v>
      </c>
    </row>
    <row r="2375" spans="1:14" x14ac:dyDescent="0.3">
      <c r="A2375" s="1">
        <v>42138</v>
      </c>
      <c r="B2375">
        <v>60.84</v>
      </c>
      <c r="D2375">
        <f t="shared" si="407"/>
        <v>4</v>
      </c>
      <c r="E2375" s="1">
        <f t="shared" ref="E2375:E2438" si="409">A2375-7</f>
        <v>42131</v>
      </c>
      <c r="F2375" s="1">
        <f t="shared" si="400"/>
        <v>42130</v>
      </c>
      <c r="G2375" s="1">
        <f t="shared" si="401"/>
        <v>42129</v>
      </c>
      <c r="H2375" s="1">
        <f t="shared" si="402"/>
        <v>42128</v>
      </c>
      <c r="I2375" s="2">
        <f t="shared" si="403"/>
        <v>58.94</v>
      </c>
      <c r="J2375">
        <f t="shared" si="408"/>
        <v>0</v>
      </c>
      <c r="K2375" s="2">
        <f t="shared" ref="K2375:K2438" si="410">SUMIFS($J$2:$J$3507,$A$2:$A$3507,"&gt;"&amp;E2375,$A$2:$A$3507,"&lt;="&amp;A2375)</f>
        <v>60.35</v>
      </c>
      <c r="L2375" s="2">
        <f t="shared" si="404"/>
        <v>59.39</v>
      </c>
      <c r="M2375" s="2">
        <f t="shared" si="405"/>
        <v>0.98409279204639599</v>
      </c>
      <c r="N2375">
        <f t="shared" si="406"/>
        <v>1.5692404565771911</v>
      </c>
    </row>
    <row r="2376" spans="1:14" x14ac:dyDescent="0.3">
      <c r="A2376" s="1">
        <v>42139</v>
      </c>
      <c r="B2376">
        <v>60.54</v>
      </c>
      <c r="D2376">
        <f t="shared" si="407"/>
        <v>5</v>
      </c>
      <c r="E2376" s="1">
        <f t="shared" si="409"/>
        <v>42132</v>
      </c>
      <c r="F2376" s="1">
        <f t="shared" ref="F2376:F2439" si="411">E2376-1</f>
        <v>42131</v>
      </c>
      <c r="G2376" s="1">
        <f t="shared" ref="G2376:G2439" si="412">E2376-2</f>
        <v>42130</v>
      </c>
      <c r="H2376" s="1">
        <f t="shared" ref="H2376:H2439" si="413">E2376-3</f>
        <v>42129</v>
      </c>
      <c r="I2376" s="2">
        <f t="shared" ref="I2376:I2439" si="414">IF(SUMIFS($B$2:$B$3507,$A$2:$A$3507,"="&amp;E2376)=0,IF(SUMIFS($B$2:$B$3507,$A$2:$A$3507,"="&amp;F2376)=0,IF(SUMIFS($B$2:$B$3507,$A$2:$A$3507,"="&amp;G2376)=0,SUMIFS($B$2:$B$3507,$A$2:$A$3507,"="&amp;H2376),SUMIFS($B$2:$B$3507,$A$2:$A$3507,"="&amp;G2376)),SUMIFS($B$2:$B$3507,$A$2:$A$3507,"="&amp;F2376)),SUMIFS($B$2:$B$3507,$A$2:$A$3507,"="&amp;E2376))</f>
        <v>59.39</v>
      </c>
      <c r="J2376">
        <f t="shared" si="408"/>
        <v>0</v>
      </c>
      <c r="K2376" s="2">
        <f t="shared" si="410"/>
        <v>60.35</v>
      </c>
      <c r="L2376" s="2">
        <f t="shared" ref="L2376:L2439" si="415">IF(K2376&lt;&gt;0,LOOKUP(K2376,C2370:C2376,B2370:B2376),0)</f>
        <v>59.39</v>
      </c>
      <c r="M2376" s="2">
        <f t="shared" si="405"/>
        <v>0.98409279204639599</v>
      </c>
      <c r="N2376">
        <f t="shared" si="406"/>
        <v>0.31433560500319857</v>
      </c>
    </row>
    <row r="2377" spans="1:14" x14ac:dyDescent="0.3">
      <c r="A2377" s="1">
        <v>42142</v>
      </c>
      <c r="B2377">
        <v>60.24</v>
      </c>
      <c r="D2377">
        <f t="shared" si="407"/>
        <v>1</v>
      </c>
      <c r="E2377" s="1">
        <f t="shared" si="409"/>
        <v>42135</v>
      </c>
      <c r="F2377" s="1">
        <f t="shared" si="411"/>
        <v>42134</v>
      </c>
      <c r="G2377" s="1">
        <f t="shared" si="412"/>
        <v>42133</v>
      </c>
      <c r="H2377" s="1">
        <f t="shared" si="413"/>
        <v>42132</v>
      </c>
      <c r="I2377" s="2">
        <f t="shared" si="414"/>
        <v>60.29</v>
      </c>
      <c r="J2377">
        <f t="shared" si="408"/>
        <v>0</v>
      </c>
      <c r="K2377" s="2">
        <f t="shared" si="410"/>
        <v>0</v>
      </c>
      <c r="L2377" s="2">
        <f t="shared" si="415"/>
        <v>0</v>
      </c>
      <c r="M2377" s="2">
        <f t="shared" ref="M2377:M2440" si="416">IF(K2377&lt;&gt;0,L2377/K2377,1)</f>
        <v>1</v>
      </c>
      <c r="N2377">
        <f t="shared" ref="N2377:N2440" si="417">LN(B2377*M2377/I2377)*100</f>
        <v>-8.2966900967605894E-2</v>
      </c>
    </row>
    <row r="2378" spans="1:14" x14ac:dyDescent="0.3">
      <c r="A2378" s="1">
        <v>42143</v>
      </c>
      <c r="B2378">
        <v>57.99</v>
      </c>
      <c r="D2378">
        <f t="shared" si="407"/>
        <v>2</v>
      </c>
      <c r="E2378" s="1">
        <f t="shared" si="409"/>
        <v>42136</v>
      </c>
      <c r="F2378" s="1">
        <f t="shared" si="411"/>
        <v>42135</v>
      </c>
      <c r="G2378" s="1">
        <f t="shared" si="412"/>
        <v>42134</v>
      </c>
      <c r="H2378" s="1">
        <f t="shared" si="413"/>
        <v>42133</v>
      </c>
      <c r="I2378" s="2">
        <f t="shared" si="414"/>
        <v>61.74</v>
      </c>
      <c r="J2378">
        <f t="shared" si="408"/>
        <v>0</v>
      </c>
      <c r="K2378" s="2">
        <f t="shared" si="410"/>
        <v>0</v>
      </c>
      <c r="L2378" s="2">
        <f t="shared" si="415"/>
        <v>0</v>
      </c>
      <c r="M2378" s="2">
        <f t="shared" si="416"/>
        <v>1</v>
      </c>
      <c r="N2378">
        <f t="shared" si="417"/>
        <v>-6.2661437185664068</v>
      </c>
    </row>
    <row r="2379" spans="1:14" x14ac:dyDescent="0.3">
      <c r="A2379" s="1">
        <v>42144</v>
      </c>
      <c r="B2379">
        <v>58.98</v>
      </c>
      <c r="D2379">
        <f t="shared" si="407"/>
        <v>3</v>
      </c>
      <c r="E2379" s="1">
        <f t="shared" si="409"/>
        <v>42137</v>
      </c>
      <c r="F2379" s="1">
        <f t="shared" si="411"/>
        <v>42136</v>
      </c>
      <c r="G2379" s="1">
        <f t="shared" si="412"/>
        <v>42135</v>
      </c>
      <c r="H2379" s="1">
        <f t="shared" si="413"/>
        <v>42134</v>
      </c>
      <c r="I2379" s="2">
        <f t="shared" si="414"/>
        <v>61.49</v>
      </c>
      <c r="J2379">
        <f t="shared" si="408"/>
        <v>0</v>
      </c>
      <c r="K2379" s="2">
        <f t="shared" si="410"/>
        <v>0</v>
      </c>
      <c r="L2379" s="2">
        <f t="shared" si="415"/>
        <v>0</v>
      </c>
      <c r="M2379" s="2">
        <f t="shared" si="416"/>
        <v>1</v>
      </c>
      <c r="N2379">
        <f t="shared" si="417"/>
        <v>-4.1676156578248182</v>
      </c>
    </row>
    <row r="2380" spans="1:14" x14ac:dyDescent="0.3">
      <c r="A2380" s="1">
        <v>42145</v>
      </c>
      <c r="B2380">
        <v>60.72</v>
      </c>
      <c r="D2380">
        <f t="shared" si="407"/>
        <v>4</v>
      </c>
      <c r="E2380" s="1">
        <f t="shared" si="409"/>
        <v>42138</v>
      </c>
      <c r="F2380" s="1">
        <f t="shared" si="411"/>
        <v>42137</v>
      </c>
      <c r="G2380" s="1">
        <f t="shared" si="412"/>
        <v>42136</v>
      </c>
      <c r="H2380" s="1">
        <f t="shared" si="413"/>
        <v>42135</v>
      </c>
      <c r="I2380" s="2">
        <f t="shared" si="414"/>
        <v>60.84</v>
      </c>
      <c r="J2380">
        <f t="shared" si="408"/>
        <v>0</v>
      </c>
      <c r="K2380" s="2">
        <f t="shared" si="410"/>
        <v>0</v>
      </c>
      <c r="L2380" s="2">
        <f t="shared" si="415"/>
        <v>0</v>
      </c>
      <c r="M2380" s="2">
        <f t="shared" si="416"/>
        <v>1</v>
      </c>
      <c r="N2380">
        <f t="shared" si="417"/>
        <v>-0.19743343037177405</v>
      </c>
    </row>
    <row r="2381" spans="1:14" x14ac:dyDescent="0.3">
      <c r="A2381" s="1">
        <v>42146</v>
      </c>
      <c r="B2381">
        <v>59.72</v>
      </c>
      <c r="D2381">
        <f t="shared" si="407"/>
        <v>5</v>
      </c>
      <c r="E2381" s="1">
        <f t="shared" si="409"/>
        <v>42139</v>
      </c>
      <c r="F2381" s="1">
        <f t="shared" si="411"/>
        <v>42138</v>
      </c>
      <c r="G2381" s="1">
        <f t="shared" si="412"/>
        <v>42137</v>
      </c>
      <c r="H2381" s="1">
        <f t="shared" si="413"/>
        <v>42136</v>
      </c>
      <c r="I2381" s="2">
        <f t="shared" si="414"/>
        <v>60.54</v>
      </c>
      <c r="J2381">
        <f t="shared" si="408"/>
        <v>0</v>
      </c>
      <c r="K2381" s="2">
        <f t="shared" si="410"/>
        <v>0</v>
      </c>
      <c r="L2381" s="2">
        <f t="shared" si="415"/>
        <v>0</v>
      </c>
      <c r="M2381" s="2">
        <f t="shared" si="416"/>
        <v>1</v>
      </c>
      <c r="N2381">
        <f t="shared" si="417"/>
        <v>-1.3637330922582978</v>
      </c>
    </row>
    <row r="2382" spans="1:14" x14ac:dyDescent="0.3">
      <c r="A2382" s="1">
        <v>42150</v>
      </c>
      <c r="B2382">
        <v>58.03</v>
      </c>
      <c r="D2382">
        <f t="shared" si="407"/>
        <v>2</v>
      </c>
      <c r="E2382" s="1">
        <f t="shared" si="409"/>
        <v>42143</v>
      </c>
      <c r="F2382" s="1">
        <f t="shared" si="411"/>
        <v>42142</v>
      </c>
      <c r="G2382" s="1">
        <f t="shared" si="412"/>
        <v>42141</v>
      </c>
      <c r="H2382" s="1">
        <f t="shared" si="413"/>
        <v>42140</v>
      </c>
      <c r="I2382" s="2">
        <f t="shared" si="414"/>
        <v>57.99</v>
      </c>
      <c r="J2382">
        <f t="shared" si="408"/>
        <v>0</v>
      </c>
      <c r="K2382" s="2">
        <f t="shared" si="410"/>
        <v>0</v>
      </c>
      <c r="L2382" s="2">
        <f t="shared" si="415"/>
        <v>0</v>
      </c>
      <c r="M2382" s="2">
        <f t="shared" si="416"/>
        <v>1</v>
      </c>
      <c r="N2382">
        <f t="shared" si="417"/>
        <v>6.8953631416773936E-2</v>
      </c>
    </row>
    <row r="2383" spans="1:14" x14ac:dyDescent="0.3">
      <c r="A2383" s="1">
        <v>42151</v>
      </c>
      <c r="B2383">
        <v>57.51</v>
      </c>
      <c r="D2383">
        <f t="shared" si="407"/>
        <v>3</v>
      </c>
      <c r="E2383" s="1">
        <f t="shared" si="409"/>
        <v>42144</v>
      </c>
      <c r="F2383" s="1">
        <f t="shared" si="411"/>
        <v>42143</v>
      </c>
      <c r="G2383" s="1">
        <f t="shared" si="412"/>
        <v>42142</v>
      </c>
      <c r="H2383" s="1">
        <f t="shared" si="413"/>
        <v>42141</v>
      </c>
      <c r="I2383" s="2">
        <f t="shared" si="414"/>
        <v>58.98</v>
      </c>
      <c r="J2383">
        <f t="shared" si="408"/>
        <v>0</v>
      </c>
      <c r="K2383" s="2">
        <f t="shared" si="410"/>
        <v>0</v>
      </c>
      <c r="L2383" s="2">
        <f t="shared" si="415"/>
        <v>0</v>
      </c>
      <c r="M2383" s="2">
        <f t="shared" si="416"/>
        <v>1</v>
      </c>
      <c r="N2383">
        <f t="shared" si="417"/>
        <v>-2.5239557661467331</v>
      </c>
    </row>
    <row r="2384" spans="1:14" x14ac:dyDescent="0.3">
      <c r="A2384" s="1">
        <v>42152</v>
      </c>
      <c r="B2384">
        <v>57.68</v>
      </c>
      <c r="D2384">
        <f t="shared" si="407"/>
        <v>4</v>
      </c>
      <c r="E2384" s="1">
        <f t="shared" si="409"/>
        <v>42145</v>
      </c>
      <c r="F2384" s="1">
        <f t="shared" si="411"/>
        <v>42144</v>
      </c>
      <c r="G2384" s="1">
        <f t="shared" si="412"/>
        <v>42143</v>
      </c>
      <c r="H2384" s="1">
        <f t="shared" si="413"/>
        <v>42142</v>
      </c>
      <c r="I2384" s="2">
        <f t="shared" si="414"/>
        <v>60.72</v>
      </c>
      <c r="J2384">
        <f t="shared" si="408"/>
        <v>0</v>
      </c>
      <c r="K2384" s="2">
        <f t="shared" si="410"/>
        <v>0</v>
      </c>
      <c r="L2384" s="2">
        <f t="shared" si="415"/>
        <v>0</v>
      </c>
      <c r="M2384" s="2">
        <f t="shared" si="416"/>
        <v>1</v>
      </c>
      <c r="N2384">
        <f t="shared" si="417"/>
        <v>-5.1362640110680822</v>
      </c>
    </row>
    <row r="2385" spans="1:14" x14ac:dyDescent="0.3">
      <c r="A2385" s="1">
        <v>42153</v>
      </c>
      <c r="B2385">
        <v>60.3</v>
      </c>
      <c r="D2385">
        <f t="shared" si="407"/>
        <v>5</v>
      </c>
      <c r="E2385" s="1">
        <f t="shared" si="409"/>
        <v>42146</v>
      </c>
      <c r="F2385" s="1">
        <f t="shared" si="411"/>
        <v>42145</v>
      </c>
      <c r="G2385" s="1">
        <f t="shared" si="412"/>
        <v>42144</v>
      </c>
      <c r="H2385" s="1">
        <f t="shared" si="413"/>
        <v>42143</v>
      </c>
      <c r="I2385" s="2">
        <f t="shared" si="414"/>
        <v>59.72</v>
      </c>
      <c r="J2385">
        <f t="shared" si="408"/>
        <v>0</v>
      </c>
      <c r="K2385" s="2">
        <f t="shared" si="410"/>
        <v>0</v>
      </c>
      <c r="L2385" s="2">
        <f t="shared" si="415"/>
        <v>0</v>
      </c>
      <c r="M2385" s="2">
        <f t="shared" si="416"/>
        <v>1</v>
      </c>
      <c r="N2385">
        <f t="shared" si="417"/>
        <v>0.96651310621501274</v>
      </c>
    </row>
    <row r="2386" spans="1:14" x14ac:dyDescent="0.3">
      <c r="A2386" s="1">
        <v>42156</v>
      </c>
      <c r="B2386">
        <v>60.2</v>
      </c>
      <c r="D2386">
        <f t="shared" si="407"/>
        <v>1</v>
      </c>
      <c r="E2386" s="1">
        <f t="shared" si="409"/>
        <v>42149</v>
      </c>
      <c r="F2386" s="1">
        <f t="shared" si="411"/>
        <v>42148</v>
      </c>
      <c r="G2386" s="1">
        <f t="shared" si="412"/>
        <v>42147</v>
      </c>
      <c r="H2386" s="1">
        <f t="shared" si="413"/>
        <v>42146</v>
      </c>
      <c r="I2386" s="2">
        <f t="shared" si="414"/>
        <v>59.72</v>
      </c>
      <c r="J2386">
        <f t="shared" si="408"/>
        <v>0</v>
      </c>
      <c r="K2386" s="2">
        <f t="shared" si="410"/>
        <v>0</v>
      </c>
      <c r="L2386" s="2">
        <f t="shared" si="415"/>
        <v>0</v>
      </c>
      <c r="M2386" s="2">
        <f t="shared" si="416"/>
        <v>1</v>
      </c>
      <c r="N2386">
        <f t="shared" si="417"/>
        <v>0.80053796437858504</v>
      </c>
    </row>
    <row r="2387" spans="1:14" x14ac:dyDescent="0.3">
      <c r="A2387" s="1">
        <v>42157</v>
      </c>
      <c r="B2387">
        <v>61.26</v>
      </c>
      <c r="D2387">
        <f t="shared" si="407"/>
        <v>2</v>
      </c>
      <c r="E2387" s="1">
        <f t="shared" si="409"/>
        <v>42150</v>
      </c>
      <c r="F2387" s="1">
        <f t="shared" si="411"/>
        <v>42149</v>
      </c>
      <c r="G2387" s="1">
        <f t="shared" si="412"/>
        <v>42148</v>
      </c>
      <c r="H2387" s="1">
        <f t="shared" si="413"/>
        <v>42147</v>
      </c>
      <c r="I2387" s="2">
        <f t="shared" si="414"/>
        <v>58.03</v>
      </c>
      <c r="J2387">
        <f t="shared" si="408"/>
        <v>0</v>
      </c>
      <c r="K2387" s="2">
        <f t="shared" si="410"/>
        <v>0</v>
      </c>
      <c r="L2387" s="2">
        <f t="shared" si="415"/>
        <v>0</v>
      </c>
      <c r="M2387" s="2">
        <f t="shared" si="416"/>
        <v>1</v>
      </c>
      <c r="N2387">
        <f t="shared" si="417"/>
        <v>5.4166983202112187</v>
      </c>
    </row>
    <row r="2388" spans="1:14" x14ac:dyDescent="0.3">
      <c r="A2388" s="1">
        <v>42158</v>
      </c>
      <c r="B2388">
        <v>59.64</v>
      </c>
      <c r="D2388">
        <f t="shared" si="407"/>
        <v>3</v>
      </c>
      <c r="E2388" s="1">
        <f t="shared" si="409"/>
        <v>42151</v>
      </c>
      <c r="F2388" s="1">
        <f t="shared" si="411"/>
        <v>42150</v>
      </c>
      <c r="G2388" s="1">
        <f t="shared" si="412"/>
        <v>42149</v>
      </c>
      <c r="H2388" s="1">
        <f t="shared" si="413"/>
        <v>42148</v>
      </c>
      <c r="I2388" s="2">
        <f t="shared" si="414"/>
        <v>57.51</v>
      </c>
      <c r="J2388">
        <f t="shared" si="408"/>
        <v>0</v>
      </c>
      <c r="K2388" s="2">
        <f t="shared" si="410"/>
        <v>0</v>
      </c>
      <c r="L2388" s="2">
        <f t="shared" si="415"/>
        <v>0</v>
      </c>
      <c r="M2388" s="2">
        <f t="shared" si="416"/>
        <v>1</v>
      </c>
      <c r="N2388">
        <f t="shared" si="417"/>
        <v>3.6367644170874791</v>
      </c>
    </row>
    <row r="2389" spans="1:14" x14ac:dyDescent="0.3">
      <c r="A2389" s="1">
        <v>42159</v>
      </c>
      <c r="B2389">
        <v>58</v>
      </c>
      <c r="D2389">
        <f t="shared" si="407"/>
        <v>4</v>
      </c>
      <c r="E2389" s="1">
        <f t="shared" si="409"/>
        <v>42152</v>
      </c>
      <c r="F2389" s="1">
        <f t="shared" si="411"/>
        <v>42151</v>
      </c>
      <c r="G2389" s="1">
        <f t="shared" si="412"/>
        <v>42150</v>
      </c>
      <c r="H2389" s="1">
        <f t="shared" si="413"/>
        <v>42149</v>
      </c>
      <c r="I2389" s="2">
        <f t="shared" si="414"/>
        <v>57.68</v>
      </c>
      <c r="J2389">
        <f t="shared" si="408"/>
        <v>0</v>
      </c>
      <c r="K2389" s="2">
        <f t="shared" si="410"/>
        <v>0</v>
      </c>
      <c r="L2389" s="2">
        <f t="shared" si="415"/>
        <v>0</v>
      </c>
      <c r="M2389" s="2">
        <f t="shared" si="416"/>
        <v>1</v>
      </c>
      <c r="N2389">
        <f t="shared" si="417"/>
        <v>0.55325175697256979</v>
      </c>
    </row>
    <row r="2390" spans="1:14" x14ac:dyDescent="0.3">
      <c r="A2390" s="1">
        <v>42160</v>
      </c>
      <c r="B2390">
        <v>59.13</v>
      </c>
      <c r="D2390">
        <f t="shared" si="407"/>
        <v>5</v>
      </c>
      <c r="E2390" s="1">
        <f t="shared" si="409"/>
        <v>42153</v>
      </c>
      <c r="F2390" s="1">
        <f t="shared" si="411"/>
        <v>42152</v>
      </c>
      <c r="G2390" s="1">
        <f t="shared" si="412"/>
        <v>42151</v>
      </c>
      <c r="H2390" s="1">
        <f t="shared" si="413"/>
        <v>42150</v>
      </c>
      <c r="I2390" s="2">
        <f t="shared" si="414"/>
        <v>60.3</v>
      </c>
      <c r="J2390">
        <f t="shared" si="408"/>
        <v>0</v>
      </c>
      <c r="K2390" s="2">
        <f t="shared" si="410"/>
        <v>0</v>
      </c>
      <c r="L2390" s="2">
        <f t="shared" si="415"/>
        <v>0</v>
      </c>
      <c r="M2390" s="2">
        <f t="shared" si="416"/>
        <v>1</v>
      </c>
      <c r="N2390">
        <f t="shared" si="417"/>
        <v>-1.9593693900401152</v>
      </c>
    </row>
    <row r="2391" spans="1:14" x14ac:dyDescent="0.3">
      <c r="A2391" s="1">
        <v>42163</v>
      </c>
      <c r="B2391">
        <v>58.14</v>
      </c>
      <c r="D2391">
        <f t="shared" si="407"/>
        <v>1</v>
      </c>
      <c r="E2391" s="1">
        <f t="shared" si="409"/>
        <v>42156</v>
      </c>
      <c r="F2391" s="1">
        <f t="shared" si="411"/>
        <v>42155</v>
      </c>
      <c r="G2391" s="1">
        <f t="shared" si="412"/>
        <v>42154</v>
      </c>
      <c r="H2391" s="1">
        <f t="shared" si="413"/>
        <v>42153</v>
      </c>
      <c r="I2391" s="2">
        <f t="shared" si="414"/>
        <v>60.2</v>
      </c>
      <c r="J2391">
        <f t="shared" si="408"/>
        <v>0</v>
      </c>
      <c r="K2391" s="2">
        <f t="shared" si="410"/>
        <v>0</v>
      </c>
      <c r="L2391" s="2">
        <f t="shared" si="415"/>
        <v>0</v>
      </c>
      <c r="M2391" s="2">
        <f t="shared" si="416"/>
        <v>1</v>
      </c>
      <c r="N2391">
        <f t="shared" si="417"/>
        <v>-3.4818457184045575</v>
      </c>
    </row>
    <row r="2392" spans="1:14" x14ac:dyDescent="0.3">
      <c r="A2392" s="1">
        <v>42164</v>
      </c>
      <c r="B2392">
        <v>60.14</v>
      </c>
      <c r="C2392">
        <v>60.61</v>
      </c>
      <c r="D2392">
        <f t="shared" si="407"/>
        <v>2</v>
      </c>
      <c r="E2392" s="1">
        <f t="shared" si="409"/>
        <v>42157</v>
      </c>
      <c r="F2392" s="1">
        <f t="shared" si="411"/>
        <v>42156</v>
      </c>
      <c r="G2392" s="1">
        <f t="shared" si="412"/>
        <v>42155</v>
      </c>
      <c r="H2392" s="1">
        <f t="shared" si="413"/>
        <v>42154</v>
      </c>
      <c r="I2392" s="2">
        <f t="shared" si="414"/>
        <v>61.26</v>
      </c>
      <c r="J2392">
        <f t="shared" si="408"/>
        <v>0</v>
      </c>
      <c r="K2392" s="2">
        <f t="shared" si="410"/>
        <v>0</v>
      </c>
      <c r="L2392" s="2">
        <f t="shared" si="415"/>
        <v>0</v>
      </c>
      <c r="M2392" s="2">
        <f t="shared" si="416"/>
        <v>1</v>
      </c>
      <c r="N2392">
        <f t="shared" si="417"/>
        <v>-1.8451923844246192</v>
      </c>
    </row>
    <row r="2393" spans="1:14" x14ac:dyDescent="0.3">
      <c r="A2393" s="1">
        <v>42165</v>
      </c>
      <c r="B2393">
        <v>61.82</v>
      </c>
      <c r="D2393">
        <f t="shared" si="407"/>
        <v>3</v>
      </c>
      <c r="E2393" s="1">
        <f t="shared" si="409"/>
        <v>42158</v>
      </c>
      <c r="F2393" s="1">
        <f t="shared" si="411"/>
        <v>42157</v>
      </c>
      <c r="G2393" s="1">
        <f t="shared" si="412"/>
        <v>42156</v>
      </c>
      <c r="H2393" s="1">
        <f t="shared" si="413"/>
        <v>42155</v>
      </c>
      <c r="I2393" s="2">
        <f t="shared" si="414"/>
        <v>59.64</v>
      </c>
      <c r="J2393">
        <f t="shared" si="408"/>
        <v>60.61</v>
      </c>
      <c r="K2393" s="2">
        <f t="shared" si="410"/>
        <v>60.61</v>
      </c>
      <c r="L2393" s="2">
        <f t="shared" si="415"/>
        <v>60.14</v>
      </c>
      <c r="M2393" s="2">
        <f t="shared" si="416"/>
        <v>0.99224550404223733</v>
      </c>
      <c r="N2393">
        <f t="shared" si="417"/>
        <v>2.8115728404621914</v>
      </c>
    </row>
    <row r="2394" spans="1:14" x14ac:dyDescent="0.3">
      <c r="A2394" s="1">
        <v>42166</v>
      </c>
      <c r="B2394">
        <v>61.22</v>
      </c>
      <c r="D2394">
        <f t="shared" si="407"/>
        <v>4</v>
      </c>
      <c r="E2394" s="1">
        <f t="shared" si="409"/>
        <v>42159</v>
      </c>
      <c r="F2394" s="1">
        <f t="shared" si="411"/>
        <v>42158</v>
      </c>
      <c r="G2394" s="1">
        <f t="shared" si="412"/>
        <v>42157</v>
      </c>
      <c r="H2394" s="1">
        <f t="shared" si="413"/>
        <v>42156</v>
      </c>
      <c r="I2394" s="2">
        <f t="shared" si="414"/>
        <v>58</v>
      </c>
      <c r="J2394">
        <f t="shared" si="408"/>
        <v>0</v>
      </c>
      <c r="K2394" s="2">
        <f t="shared" si="410"/>
        <v>60.61</v>
      </c>
      <c r="L2394" s="2">
        <f t="shared" si="415"/>
        <v>60.14</v>
      </c>
      <c r="M2394" s="2">
        <f t="shared" si="416"/>
        <v>0.99224550404223733</v>
      </c>
      <c r="N2394">
        <f t="shared" si="417"/>
        <v>4.6246204568036502</v>
      </c>
    </row>
    <row r="2395" spans="1:14" x14ac:dyDescent="0.3">
      <c r="A2395" s="1">
        <v>42167</v>
      </c>
      <c r="B2395">
        <v>60.4</v>
      </c>
      <c r="D2395">
        <f t="shared" si="407"/>
        <v>5</v>
      </c>
      <c r="E2395" s="1">
        <f t="shared" si="409"/>
        <v>42160</v>
      </c>
      <c r="F2395" s="1">
        <f t="shared" si="411"/>
        <v>42159</v>
      </c>
      <c r="G2395" s="1">
        <f t="shared" si="412"/>
        <v>42158</v>
      </c>
      <c r="H2395" s="1">
        <f t="shared" si="413"/>
        <v>42157</v>
      </c>
      <c r="I2395" s="2">
        <f t="shared" si="414"/>
        <v>59.13</v>
      </c>
      <c r="J2395">
        <f t="shared" si="408"/>
        <v>0</v>
      </c>
      <c r="K2395" s="2">
        <f t="shared" si="410"/>
        <v>60.61</v>
      </c>
      <c r="L2395" s="2">
        <f t="shared" si="415"/>
        <v>60.14</v>
      </c>
      <c r="M2395" s="2">
        <f t="shared" si="416"/>
        <v>0.99224550404223733</v>
      </c>
      <c r="N2395">
        <f t="shared" si="417"/>
        <v>1.3465976705220049</v>
      </c>
    </row>
    <row r="2396" spans="1:14" x14ac:dyDescent="0.3">
      <c r="A2396" s="1">
        <v>42170</v>
      </c>
      <c r="B2396">
        <v>60</v>
      </c>
      <c r="D2396">
        <f t="shared" si="407"/>
        <v>1</v>
      </c>
      <c r="E2396" s="1">
        <f t="shared" si="409"/>
        <v>42163</v>
      </c>
      <c r="F2396" s="1">
        <f t="shared" si="411"/>
        <v>42162</v>
      </c>
      <c r="G2396" s="1">
        <f t="shared" si="412"/>
        <v>42161</v>
      </c>
      <c r="H2396" s="1">
        <f t="shared" si="413"/>
        <v>42160</v>
      </c>
      <c r="I2396" s="2">
        <f t="shared" si="414"/>
        <v>58.14</v>
      </c>
      <c r="J2396">
        <f t="shared" si="408"/>
        <v>0</v>
      </c>
      <c r="K2396" s="2">
        <f t="shared" si="410"/>
        <v>60.61</v>
      </c>
      <c r="L2396" s="2">
        <f t="shared" si="415"/>
        <v>60.14</v>
      </c>
      <c r="M2396" s="2">
        <f t="shared" si="416"/>
        <v>0.99224550404223733</v>
      </c>
      <c r="N2396">
        <f t="shared" si="417"/>
        <v>2.3705948688560099</v>
      </c>
    </row>
    <row r="2397" spans="1:14" x14ac:dyDescent="0.3">
      <c r="A2397" s="1">
        <v>42171</v>
      </c>
      <c r="B2397">
        <v>60.45</v>
      </c>
      <c r="D2397">
        <f t="shared" si="407"/>
        <v>2</v>
      </c>
      <c r="E2397" s="1">
        <f t="shared" si="409"/>
        <v>42164</v>
      </c>
      <c r="F2397" s="1">
        <f t="shared" si="411"/>
        <v>42163</v>
      </c>
      <c r="G2397" s="1">
        <f t="shared" si="412"/>
        <v>42162</v>
      </c>
      <c r="H2397" s="1">
        <f t="shared" si="413"/>
        <v>42161</v>
      </c>
      <c r="I2397" s="2">
        <f t="shared" si="414"/>
        <v>60.14</v>
      </c>
      <c r="J2397">
        <f t="shared" si="408"/>
        <v>0</v>
      </c>
      <c r="K2397" s="2">
        <f t="shared" si="410"/>
        <v>60.61</v>
      </c>
      <c r="L2397" s="2">
        <f t="shared" si="415"/>
        <v>60.14</v>
      </c>
      <c r="M2397" s="2">
        <f t="shared" si="416"/>
        <v>0.99224550404223733</v>
      </c>
      <c r="N2397">
        <f t="shared" si="417"/>
        <v>-0.26433189023917747</v>
      </c>
    </row>
    <row r="2398" spans="1:14" x14ac:dyDescent="0.3">
      <c r="A2398" s="1">
        <v>42172</v>
      </c>
      <c r="B2398">
        <v>60.33</v>
      </c>
      <c r="D2398">
        <f t="shared" si="407"/>
        <v>3</v>
      </c>
      <c r="E2398" s="1">
        <f t="shared" si="409"/>
        <v>42165</v>
      </c>
      <c r="F2398" s="1">
        <f t="shared" si="411"/>
        <v>42164</v>
      </c>
      <c r="G2398" s="1">
        <f t="shared" si="412"/>
        <v>42163</v>
      </c>
      <c r="H2398" s="1">
        <f t="shared" si="413"/>
        <v>42162</v>
      </c>
      <c r="I2398" s="2">
        <f t="shared" si="414"/>
        <v>61.82</v>
      </c>
      <c r="J2398">
        <f t="shared" si="408"/>
        <v>0</v>
      </c>
      <c r="K2398" s="2">
        <f t="shared" si="410"/>
        <v>0</v>
      </c>
      <c r="L2398" s="2">
        <f t="shared" si="415"/>
        <v>0</v>
      </c>
      <c r="M2398" s="2">
        <f t="shared" si="416"/>
        <v>1</v>
      </c>
      <c r="N2398">
        <f t="shared" si="417"/>
        <v>-2.4397444251299909</v>
      </c>
    </row>
    <row r="2399" spans="1:14" x14ac:dyDescent="0.3">
      <c r="A2399" s="1">
        <v>42173</v>
      </c>
      <c r="B2399">
        <v>60.82</v>
      </c>
      <c r="D2399">
        <f t="shared" si="407"/>
        <v>4</v>
      </c>
      <c r="E2399" s="1">
        <f t="shared" si="409"/>
        <v>42166</v>
      </c>
      <c r="F2399" s="1">
        <f t="shared" si="411"/>
        <v>42165</v>
      </c>
      <c r="G2399" s="1">
        <f t="shared" si="412"/>
        <v>42164</v>
      </c>
      <c r="H2399" s="1">
        <f t="shared" si="413"/>
        <v>42163</v>
      </c>
      <c r="I2399" s="2">
        <f t="shared" si="414"/>
        <v>61.22</v>
      </c>
      <c r="J2399">
        <f t="shared" si="408"/>
        <v>0</v>
      </c>
      <c r="K2399" s="2">
        <f t="shared" si="410"/>
        <v>0</v>
      </c>
      <c r="L2399" s="2">
        <f t="shared" si="415"/>
        <v>0</v>
      </c>
      <c r="M2399" s="2">
        <f t="shared" si="416"/>
        <v>1</v>
      </c>
      <c r="N2399">
        <f t="shared" si="417"/>
        <v>-0.65552512680478703</v>
      </c>
    </row>
    <row r="2400" spans="1:14" x14ac:dyDescent="0.3">
      <c r="A2400" s="1">
        <v>42174</v>
      </c>
      <c r="B2400">
        <v>59.97</v>
      </c>
      <c r="D2400">
        <f t="shared" si="407"/>
        <v>5</v>
      </c>
      <c r="E2400" s="1">
        <f t="shared" si="409"/>
        <v>42167</v>
      </c>
      <c r="F2400" s="1">
        <f t="shared" si="411"/>
        <v>42166</v>
      </c>
      <c r="G2400" s="1">
        <f t="shared" si="412"/>
        <v>42165</v>
      </c>
      <c r="H2400" s="1">
        <f t="shared" si="413"/>
        <v>42164</v>
      </c>
      <c r="I2400" s="2">
        <f t="shared" si="414"/>
        <v>60.4</v>
      </c>
      <c r="J2400">
        <f t="shared" si="408"/>
        <v>0</v>
      </c>
      <c r="K2400" s="2">
        <f t="shared" si="410"/>
        <v>0</v>
      </c>
      <c r="L2400" s="2">
        <f t="shared" si="415"/>
        <v>0</v>
      </c>
      <c r="M2400" s="2">
        <f t="shared" si="416"/>
        <v>1</v>
      </c>
      <c r="N2400">
        <f t="shared" si="417"/>
        <v>-0.71446677603508735</v>
      </c>
    </row>
    <row r="2401" spans="1:14" x14ac:dyDescent="0.3">
      <c r="A2401" s="1">
        <v>42177</v>
      </c>
      <c r="B2401">
        <v>60.38</v>
      </c>
      <c r="D2401">
        <f t="shared" si="407"/>
        <v>1</v>
      </c>
      <c r="E2401" s="1">
        <f t="shared" si="409"/>
        <v>42170</v>
      </c>
      <c r="F2401" s="1">
        <f t="shared" si="411"/>
        <v>42169</v>
      </c>
      <c r="G2401" s="1">
        <f t="shared" si="412"/>
        <v>42168</v>
      </c>
      <c r="H2401" s="1">
        <f t="shared" si="413"/>
        <v>42167</v>
      </c>
      <c r="I2401" s="2">
        <f t="shared" si="414"/>
        <v>60</v>
      </c>
      <c r="J2401">
        <f t="shared" si="408"/>
        <v>0</v>
      </c>
      <c r="K2401" s="2">
        <f t="shared" si="410"/>
        <v>0</v>
      </c>
      <c r="L2401" s="2">
        <f t="shared" si="415"/>
        <v>0</v>
      </c>
      <c r="M2401" s="2">
        <f t="shared" si="416"/>
        <v>1</v>
      </c>
      <c r="N2401">
        <f t="shared" si="417"/>
        <v>0.63133620565920279</v>
      </c>
    </row>
    <row r="2402" spans="1:14" x14ac:dyDescent="0.3">
      <c r="A2402" s="1">
        <v>42178</v>
      </c>
      <c r="B2402">
        <v>61.01</v>
      </c>
      <c r="D2402">
        <f t="shared" si="407"/>
        <v>2</v>
      </c>
      <c r="E2402" s="1">
        <f t="shared" si="409"/>
        <v>42171</v>
      </c>
      <c r="F2402" s="1">
        <f t="shared" si="411"/>
        <v>42170</v>
      </c>
      <c r="G2402" s="1">
        <f t="shared" si="412"/>
        <v>42169</v>
      </c>
      <c r="H2402" s="1">
        <f t="shared" si="413"/>
        <v>42168</v>
      </c>
      <c r="I2402" s="2">
        <f t="shared" si="414"/>
        <v>60.45</v>
      </c>
      <c r="J2402">
        <f t="shared" si="408"/>
        <v>0</v>
      </c>
      <c r="K2402" s="2">
        <f t="shared" si="410"/>
        <v>0</v>
      </c>
      <c r="L2402" s="2">
        <f t="shared" si="415"/>
        <v>0</v>
      </c>
      <c r="M2402" s="2">
        <f t="shared" si="416"/>
        <v>1</v>
      </c>
      <c r="N2402">
        <f t="shared" si="417"/>
        <v>0.92212081029593074</v>
      </c>
    </row>
    <row r="2403" spans="1:14" x14ac:dyDescent="0.3">
      <c r="A2403" s="1">
        <v>42179</v>
      </c>
      <c r="B2403">
        <v>60.27</v>
      </c>
      <c r="D2403">
        <f t="shared" si="407"/>
        <v>3</v>
      </c>
      <c r="E2403" s="1">
        <f t="shared" si="409"/>
        <v>42172</v>
      </c>
      <c r="F2403" s="1">
        <f t="shared" si="411"/>
        <v>42171</v>
      </c>
      <c r="G2403" s="1">
        <f t="shared" si="412"/>
        <v>42170</v>
      </c>
      <c r="H2403" s="1">
        <f t="shared" si="413"/>
        <v>42169</v>
      </c>
      <c r="I2403" s="2">
        <f t="shared" si="414"/>
        <v>60.33</v>
      </c>
      <c r="J2403">
        <f t="shared" si="408"/>
        <v>0</v>
      </c>
      <c r="K2403" s="2">
        <f t="shared" si="410"/>
        <v>0</v>
      </c>
      <c r="L2403" s="2">
        <f t="shared" si="415"/>
        <v>0</v>
      </c>
      <c r="M2403" s="2">
        <f t="shared" si="416"/>
        <v>1</v>
      </c>
      <c r="N2403">
        <f t="shared" si="417"/>
        <v>-9.9502495771755906E-2</v>
      </c>
    </row>
    <row r="2404" spans="1:14" x14ac:dyDescent="0.3">
      <c r="A2404" s="1">
        <v>42180</v>
      </c>
      <c r="B2404">
        <v>59.7</v>
      </c>
      <c r="D2404">
        <f t="shared" si="407"/>
        <v>4</v>
      </c>
      <c r="E2404" s="1">
        <f t="shared" si="409"/>
        <v>42173</v>
      </c>
      <c r="F2404" s="1">
        <f t="shared" si="411"/>
        <v>42172</v>
      </c>
      <c r="G2404" s="1">
        <f t="shared" si="412"/>
        <v>42171</v>
      </c>
      <c r="H2404" s="1">
        <f t="shared" si="413"/>
        <v>42170</v>
      </c>
      <c r="I2404" s="2">
        <f t="shared" si="414"/>
        <v>60.82</v>
      </c>
      <c r="J2404">
        <f t="shared" si="408"/>
        <v>0</v>
      </c>
      <c r="K2404" s="2">
        <f t="shared" si="410"/>
        <v>0</v>
      </c>
      <c r="L2404" s="2">
        <f t="shared" si="415"/>
        <v>0</v>
      </c>
      <c r="M2404" s="2">
        <f t="shared" si="416"/>
        <v>1</v>
      </c>
      <c r="N2404">
        <f t="shared" si="417"/>
        <v>-1.8586661850662101</v>
      </c>
    </row>
    <row r="2405" spans="1:14" x14ac:dyDescent="0.3">
      <c r="A2405" s="1">
        <v>42181</v>
      </c>
      <c r="B2405">
        <v>59.63</v>
      </c>
      <c r="D2405">
        <f t="shared" si="407"/>
        <v>5</v>
      </c>
      <c r="E2405" s="1">
        <f t="shared" si="409"/>
        <v>42174</v>
      </c>
      <c r="F2405" s="1">
        <f t="shared" si="411"/>
        <v>42173</v>
      </c>
      <c r="G2405" s="1">
        <f t="shared" si="412"/>
        <v>42172</v>
      </c>
      <c r="H2405" s="1">
        <f t="shared" si="413"/>
        <v>42171</v>
      </c>
      <c r="I2405" s="2">
        <f t="shared" si="414"/>
        <v>59.97</v>
      </c>
      <c r="J2405">
        <f t="shared" si="408"/>
        <v>0</v>
      </c>
      <c r="K2405" s="2">
        <f t="shared" si="410"/>
        <v>0</v>
      </c>
      <c r="L2405" s="2">
        <f t="shared" si="415"/>
        <v>0</v>
      </c>
      <c r="M2405" s="2">
        <f t="shared" si="416"/>
        <v>1</v>
      </c>
      <c r="N2405">
        <f t="shared" si="417"/>
        <v>-0.56856340454038246</v>
      </c>
    </row>
    <row r="2406" spans="1:14" x14ac:dyDescent="0.3">
      <c r="A2406" s="1">
        <v>42184</v>
      </c>
      <c r="B2406">
        <v>58.33</v>
      </c>
      <c r="D2406">
        <f t="shared" si="407"/>
        <v>1</v>
      </c>
      <c r="E2406" s="1">
        <f t="shared" si="409"/>
        <v>42177</v>
      </c>
      <c r="F2406" s="1">
        <f t="shared" si="411"/>
        <v>42176</v>
      </c>
      <c r="G2406" s="1">
        <f t="shared" si="412"/>
        <v>42175</v>
      </c>
      <c r="H2406" s="1">
        <f t="shared" si="413"/>
        <v>42174</v>
      </c>
      <c r="I2406" s="2">
        <f t="shared" si="414"/>
        <v>60.38</v>
      </c>
      <c r="J2406">
        <f t="shared" si="408"/>
        <v>0</v>
      </c>
      <c r="K2406" s="2">
        <f t="shared" si="410"/>
        <v>0</v>
      </c>
      <c r="L2406" s="2">
        <f t="shared" si="415"/>
        <v>0</v>
      </c>
      <c r="M2406" s="2">
        <f t="shared" si="416"/>
        <v>1</v>
      </c>
      <c r="N2406">
        <f t="shared" si="417"/>
        <v>-3.4541383513146546</v>
      </c>
    </row>
    <row r="2407" spans="1:14" x14ac:dyDescent="0.3">
      <c r="A2407" s="1">
        <v>42185</v>
      </c>
      <c r="B2407">
        <v>59.47</v>
      </c>
      <c r="D2407">
        <f t="shared" si="407"/>
        <v>2</v>
      </c>
      <c r="E2407" s="1">
        <f t="shared" si="409"/>
        <v>42178</v>
      </c>
      <c r="F2407" s="1">
        <f t="shared" si="411"/>
        <v>42177</v>
      </c>
      <c r="G2407" s="1">
        <f t="shared" si="412"/>
        <v>42176</v>
      </c>
      <c r="H2407" s="1">
        <f t="shared" si="413"/>
        <v>42175</v>
      </c>
      <c r="I2407" s="2">
        <f t="shared" si="414"/>
        <v>61.01</v>
      </c>
      <c r="J2407">
        <f t="shared" si="408"/>
        <v>0</v>
      </c>
      <c r="K2407" s="2">
        <f t="shared" si="410"/>
        <v>0</v>
      </c>
      <c r="L2407" s="2">
        <f t="shared" si="415"/>
        <v>0</v>
      </c>
      <c r="M2407" s="2">
        <f t="shared" si="416"/>
        <v>1</v>
      </c>
      <c r="N2407">
        <f t="shared" si="417"/>
        <v>-2.5565801445258782</v>
      </c>
    </row>
    <row r="2408" spans="1:14" x14ac:dyDescent="0.3">
      <c r="A2408" s="1">
        <v>42186</v>
      </c>
      <c r="B2408">
        <v>56.96</v>
      </c>
      <c r="D2408">
        <f t="shared" si="407"/>
        <v>3</v>
      </c>
      <c r="E2408" s="1">
        <f t="shared" si="409"/>
        <v>42179</v>
      </c>
      <c r="F2408" s="1">
        <f t="shared" si="411"/>
        <v>42178</v>
      </c>
      <c r="G2408" s="1">
        <f t="shared" si="412"/>
        <v>42177</v>
      </c>
      <c r="H2408" s="1">
        <f t="shared" si="413"/>
        <v>42176</v>
      </c>
      <c r="I2408" s="2">
        <f t="shared" si="414"/>
        <v>60.27</v>
      </c>
      <c r="J2408">
        <f t="shared" si="408"/>
        <v>0</v>
      </c>
      <c r="K2408" s="2">
        <f t="shared" si="410"/>
        <v>0</v>
      </c>
      <c r="L2408" s="2">
        <f t="shared" si="415"/>
        <v>0</v>
      </c>
      <c r="M2408" s="2">
        <f t="shared" si="416"/>
        <v>1</v>
      </c>
      <c r="N2408">
        <f t="shared" si="417"/>
        <v>-5.64852003912325</v>
      </c>
    </row>
    <row r="2409" spans="1:14" x14ac:dyDescent="0.3">
      <c r="A2409" s="1">
        <v>42187</v>
      </c>
      <c r="B2409">
        <v>56.93</v>
      </c>
      <c r="D2409">
        <f t="shared" si="407"/>
        <v>4</v>
      </c>
      <c r="E2409" s="1">
        <f t="shared" si="409"/>
        <v>42180</v>
      </c>
      <c r="F2409" s="1">
        <f t="shared" si="411"/>
        <v>42179</v>
      </c>
      <c r="G2409" s="1">
        <f t="shared" si="412"/>
        <v>42178</v>
      </c>
      <c r="H2409" s="1">
        <f t="shared" si="413"/>
        <v>42177</v>
      </c>
      <c r="I2409" s="2">
        <f t="shared" si="414"/>
        <v>59.7</v>
      </c>
      <c r="J2409">
        <f t="shared" si="408"/>
        <v>0</v>
      </c>
      <c r="K2409" s="2">
        <f t="shared" si="410"/>
        <v>0</v>
      </c>
      <c r="L2409" s="2">
        <f t="shared" si="415"/>
        <v>0</v>
      </c>
      <c r="M2409" s="2">
        <f t="shared" si="416"/>
        <v>1</v>
      </c>
      <c r="N2409">
        <f t="shared" si="417"/>
        <v>-4.7509577435565893</v>
      </c>
    </row>
    <row r="2410" spans="1:14" x14ac:dyDescent="0.3">
      <c r="A2410" s="1">
        <v>42191</v>
      </c>
      <c r="B2410">
        <v>52.53</v>
      </c>
      <c r="D2410">
        <f t="shared" si="407"/>
        <v>1</v>
      </c>
      <c r="E2410" s="1">
        <f t="shared" si="409"/>
        <v>42184</v>
      </c>
      <c r="F2410" s="1">
        <f t="shared" si="411"/>
        <v>42183</v>
      </c>
      <c r="G2410" s="1">
        <f t="shared" si="412"/>
        <v>42182</v>
      </c>
      <c r="H2410" s="1">
        <f t="shared" si="413"/>
        <v>42181</v>
      </c>
      <c r="I2410" s="2">
        <f t="shared" si="414"/>
        <v>58.33</v>
      </c>
      <c r="J2410">
        <f t="shared" si="408"/>
        <v>0</v>
      </c>
      <c r="K2410" s="2">
        <f t="shared" si="410"/>
        <v>0</v>
      </c>
      <c r="L2410" s="2">
        <f t="shared" si="415"/>
        <v>0</v>
      </c>
      <c r="M2410" s="2">
        <f t="shared" si="416"/>
        <v>1</v>
      </c>
      <c r="N2410">
        <f t="shared" si="417"/>
        <v>-10.473210579967603</v>
      </c>
    </row>
    <row r="2411" spans="1:14" x14ac:dyDescent="0.3">
      <c r="A2411" s="1">
        <v>42192</v>
      </c>
      <c r="B2411">
        <v>52.33</v>
      </c>
      <c r="D2411">
        <f t="shared" si="407"/>
        <v>2</v>
      </c>
      <c r="E2411" s="1">
        <f t="shared" si="409"/>
        <v>42185</v>
      </c>
      <c r="F2411" s="1">
        <f t="shared" si="411"/>
        <v>42184</v>
      </c>
      <c r="G2411" s="1">
        <f t="shared" si="412"/>
        <v>42183</v>
      </c>
      <c r="H2411" s="1">
        <f t="shared" si="413"/>
        <v>42182</v>
      </c>
      <c r="I2411" s="2">
        <f t="shared" si="414"/>
        <v>59.47</v>
      </c>
      <c r="J2411">
        <f t="shared" si="408"/>
        <v>0</v>
      </c>
      <c r="K2411" s="2">
        <f t="shared" si="410"/>
        <v>0</v>
      </c>
      <c r="L2411" s="2">
        <f t="shared" si="415"/>
        <v>0</v>
      </c>
      <c r="M2411" s="2">
        <f t="shared" si="416"/>
        <v>1</v>
      </c>
      <c r="N2411">
        <f t="shared" si="417"/>
        <v>-12.790216333438586</v>
      </c>
    </row>
    <row r="2412" spans="1:14" x14ac:dyDescent="0.3">
      <c r="A2412" s="1">
        <v>42193</v>
      </c>
      <c r="B2412">
        <v>51.65</v>
      </c>
      <c r="D2412">
        <f t="shared" si="407"/>
        <v>3</v>
      </c>
      <c r="E2412" s="1">
        <f t="shared" si="409"/>
        <v>42186</v>
      </c>
      <c r="F2412" s="1">
        <f t="shared" si="411"/>
        <v>42185</v>
      </c>
      <c r="G2412" s="1">
        <f t="shared" si="412"/>
        <v>42184</v>
      </c>
      <c r="H2412" s="1">
        <f t="shared" si="413"/>
        <v>42183</v>
      </c>
      <c r="I2412" s="2">
        <f t="shared" si="414"/>
        <v>56.96</v>
      </c>
      <c r="J2412">
        <f t="shared" si="408"/>
        <v>0</v>
      </c>
      <c r="K2412" s="2">
        <f t="shared" si="410"/>
        <v>0</v>
      </c>
      <c r="L2412" s="2">
        <f t="shared" si="415"/>
        <v>0</v>
      </c>
      <c r="M2412" s="2">
        <f t="shared" si="416"/>
        <v>1</v>
      </c>
      <c r="N2412">
        <f t="shared" si="417"/>
        <v>-9.7859071538072797</v>
      </c>
    </row>
    <row r="2413" spans="1:14" x14ac:dyDescent="0.3">
      <c r="A2413" s="1">
        <v>42194</v>
      </c>
      <c r="B2413">
        <v>52.78</v>
      </c>
      <c r="C2413">
        <v>53.23</v>
      </c>
      <c r="D2413">
        <f t="shared" si="407"/>
        <v>4</v>
      </c>
      <c r="E2413" s="1">
        <f t="shared" si="409"/>
        <v>42187</v>
      </c>
      <c r="F2413" s="1">
        <f t="shared" si="411"/>
        <v>42186</v>
      </c>
      <c r="G2413" s="1">
        <f t="shared" si="412"/>
        <v>42185</v>
      </c>
      <c r="H2413" s="1">
        <f t="shared" si="413"/>
        <v>42184</v>
      </c>
      <c r="I2413" s="2">
        <f t="shared" si="414"/>
        <v>56.93</v>
      </c>
      <c r="J2413">
        <f t="shared" si="408"/>
        <v>0</v>
      </c>
      <c r="K2413" s="2">
        <f t="shared" si="410"/>
        <v>0</v>
      </c>
      <c r="L2413" s="2">
        <f t="shared" si="415"/>
        <v>0</v>
      </c>
      <c r="M2413" s="2">
        <f t="shared" si="416"/>
        <v>1</v>
      </c>
      <c r="N2413">
        <f t="shared" si="417"/>
        <v>-7.5690111887812455</v>
      </c>
    </row>
    <row r="2414" spans="1:14" x14ac:dyDescent="0.3">
      <c r="A2414" s="1">
        <v>42195</v>
      </c>
      <c r="B2414">
        <v>53.22</v>
      </c>
      <c r="D2414">
        <f t="shared" si="407"/>
        <v>5</v>
      </c>
      <c r="E2414" s="1">
        <f t="shared" si="409"/>
        <v>42188</v>
      </c>
      <c r="F2414" s="1">
        <f t="shared" si="411"/>
        <v>42187</v>
      </c>
      <c r="G2414" s="1">
        <f t="shared" si="412"/>
        <v>42186</v>
      </c>
      <c r="H2414" s="1">
        <f t="shared" si="413"/>
        <v>42185</v>
      </c>
      <c r="I2414" s="2">
        <f t="shared" si="414"/>
        <v>56.93</v>
      </c>
      <c r="J2414">
        <f t="shared" si="408"/>
        <v>53.23</v>
      </c>
      <c r="K2414" s="2">
        <f t="shared" si="410"/>
        <v>53.23</v>
      </c>
      <c r="L2414" s="2">
        <f t="shared" si="415"/>
        <v>52.78</v>
      </c>
      <c r="M2414" s="2">
        <f t="shared" si="416"/>
        <v>0.99154612060867942</v>
      </c>
      <c r="N2414">
        <f t="shared" si="417"/>
        <v>-7.5877993522935325</v>
      </c>
    </row>
    <row r="2415" spans="1:14" x14ac:dyDescent="0.3">
      <c r="A2415" s="1">
        <v>42198</v>
      </c>
      <c r="B2415">
        <v>52.71</v>
      </c>
      <c r="D2415">
        <f t="shared" si="407"/>
        <v>1</v>
      </c>
      <c r="E2415" s="1">
        <f t="shared" si="409"/>
        <v>42191</v>
      </c>
      <c r="F2415" s="1">
        <f t="shared" si="411"/>
        <v>42190</v>
      </c>
      <c r="G2415" s="1">
        <f t="shared" si="412"/>
        <v>42189</v>
      </c>
      <c r="H2415" s="1">
        <f t="shared" si="413"/>
        <v>42188</v>
      </c>
      <c r="I2415" s="2">
        <f t="shared" si="414"/>
        <v>52.53</v>
      </c>
      <c r="J2415">
        <f t="shared" si="408"/>
        <v>0</v>
      </c>
      <c r="K2415" s="2">
        <f t="shared" si="410"/>
        <v>53.23</v>
      </c>
      <c r="L2415" s="2">
        <f t="shared" si="415"/>
        <v>52.78</v>
      </c>
      <c r="M2415" s="2">
        <f t="shared" si="416"/>
        <v>0.99154612060867942</v>
      </c>
      <c r="N2415">
        <f t="shared" si="417"/>
        <v>-0.50690602082425829</v>
      </c>
    </row>
    <row r="2416" spans="1:14" x14ac:dyDescent="0.3">
      <c r="A2416" s="1">
        <v>42199</v>
      </c>
      <c r="B2416">
        <v>53.48</v>
      </c>
      <c r="D2416">
        <f t="shared" si="407"/>
        <v>2</v>
      </c>
      <c r="E2416" s="1">
        <f t="shared" si="409"/>
        <v>42192</v>
      </c>
      <c r="F2416" s="1">
        <f t="shared" si="411"/>
        <v>42191</v>
      </c>
      <c r="G2416" s="1">
        <f t="shared" si="412"/>
        <v>42190</v>
      </c>
      <c r="H2416" s="1">
        <f t="shared" si="413"/>
        <v>42189</v>
      </c>
      <c r="I2416" s="2">
        <f t="shared" si="414"/>
        <v>52.33</v>
      </c>
      <c r="J2416">
        <f t="shared" si="408"/>
        <v>0</v>
      </c>
      <c r="K2416" s="2">
        <f t="shared" si="410"/>
        <v>53.23</v>
      </c>
      <c r="L2416" s="2">
        <f t="shared" si="415"/>
        <v>52.78</v>
      </c>
      <c r="M2416" s="2">
        <f t="shared" si="416"/>
        <v>0.99154612060867942</v>
      </c>
      <c r="N2416">
        <f t="shared" si="417"/>
        <v>1.3248115740138093</v>
      </c>
    </row>
    <row r="2417" spans="1:14" x14ac:dyDescent="0.3">
      <c r="A2417" s="1">
        <v>42200</v>
      </c>
      <c r="B2417">
        <v>51.79</v>
      </c>
      <c r="D2417">
        <f t="shared" si="407"/>
        <v>3</v>
      </c>
      <c r="E2417" s="1">
        <f t="shared" si="409"/>
        <v>42193</v>
      </c>
      <c r="F2417" s="1">
        <f t="shared" si="411"/>
        <v>42192</v>
      </c>
      <c r="G2417" s="1">
        <f t="shared" si="412"/>
        <v>42191</v>
      </c>
      <c r="H2417" s="1">
        <f t="shared" si="413"/>
        <v>42190</v>
      </c>
      <c r="I2417" s="2">
        <f t="shared" si="414"/>
        <v>51.65</v>
      </c>
      <c r="J2417">
        <f t="shared" si="408"/>
        <v>0</v>
      </c>
      <c r="K2417" s="2">
        <f t="shared" si="410"/>
        <v>53.23</v>
      </c>
      <c r="L2417" s="2">
        <f t="shared" si="415"/>
        <v>52.78</v>
      </c>
      <c r="M2417" s="2">
        <f t="shared" si="416"/>
        <v>0.99154612060867942</v>
      </c>
      <c r="N2417">
        <f t="shared" si="417"/>
        <v>-0.57829312393353127</v>
      </c>
    </row>
    <row r="2418" spans="1:14" x14ac:dyDescent="0.3">
      <c r="A2418" s="1">
        <v>42201</v>
      </c>
      <c r="B2418">
        <v>51.24</v>
      </c>
      <c r="D2418">
        <f t="shared" si="407"/>
        <v>4</v>
      </c>
      <c r="E2418" s="1">
        <f t="shared" si="409"/>
        <v>42194</v>
      </c>
      <c r="F2418" s="1">
        <f t="shared" si="411"/>
        <v>42193</v>
      </c>
      <c r="G2418" s="1">
        <f t="shared" si="412"/>
        <v>42192</v>
      </c>
      <c r="H2418" s="1">
        <f t="shared" si="413"/>
        <v>42191</v>
      </c>
      <c r="I2418" s="2">
        <f t="shared" si="414"/>
        <v>52.78</v>
      </c>
      <c r="J2418">
        <f t="shared" si="408"/>
        <v>0</v>
      </c>
      <c r="K2418" s="2">
        <f t="shared" si="410"/>
        <v>53.23</v>
      </c>
      <c r="L2418" s="2">
        <f t="shared" si="415"/>
        <v>52.78</v>
      </c>
      <c r="M2418" s="2">
        <f t="shared" si="416"/>
        <v>0.99154612060867942</v>
      </c>
      <c r="N2418">
        <f t="shared" si="417"/>
        <v>-3.8101670156132346</v>
      </c>
    </row>
    <row r="2419" spans="1:14" x14ac:dyDescent="0.3">
      <c r="A2419" s="1">
        <v>42202</v>
      </c>
      <c r="B2419">
        <v>51.21</v>
      </c>
      <c r="D2419">
        <f t="shared" si="407"/>
        <v>5</v>
      </c>
      <c r="E2419" s="1">
        <f t="shared" si="409"/>
        <v>42195</v>
      </c>
      <c r="F2419" s="1">
        <f t="shared" si="411"/>
        <v>42194</v>
      </c>
      <c r="G2419" s="1">
        <f t="shared" si="412"/>
        <v>42193</v>
      </c>
      <c r="H2419" s="1">
        <f t="shared" si="413"/>
        <v>42192</v>
      </c>
      <c r="I2419" s="2">
        <f t="shared" si="414"/>
        <v>53.22</v>
      </c>
      <c r="J2419">
        <f t="shared" si="408"/>
        <v>0</v>
      </c>
      <c r="K2419" s="2">
        <f t="shared" si="410"/>
        <v>0</v>
      </c>
      <c r="L2419" s="2">
        <f t="shared" si="415"/>
        <v>0</v>
      </c>
      <c r="M2419" s="2">
        <f t="shared" si="416"/>
        <v>1</v>
      </c>
      <c r="N2419">
        <f t="shared" si="417"/>
        <v>-3.8499440075084101</v>
      </c>
    </row>
    <row r="2420" spans="1:14" x14ac:dyDescent="0.3">
      <c r="A2420" s="1">
        <v>42205</v>
      </c>
      <c r="B2420">
        <v>50.44</v>
      </c>
      <c r="D2420">
        <f t="shared" si="407"/>
        <v>1</v>
      </c>
      <c r="E2420" s="1">
        <f t="shared" si="409"/>
        <v>42198</v>
      </c>
      <c r="F2420" s="1">
        <f t="shared" si="411"/>
        <v>42197</v>
      </c>
      <c r="G2420" s="1">
        <f t="shared" si="412"/>
        <v>42196</v>
      </c>
      <c r="H2420" s="1">
        <f t="shared" si="413"/>
        <v>42195</v>
      </c>
      <c r="I2420" s="2">
        <f t="shared" si="414"/>
        <v>52.71</v>
      </c>
      <c r="J2420">
        <f t="shared" si="408"/>
        <v>0</v>
      </c>
      <c r="K2420" s="2">
        <f t="shared" si="410"/>
        <v>0</v>
      </c>
      <c r="L2420" s="2">
        <f t="shared" si="415"/>
        <v>0</v>
      </c>
      <c r="M2420" s="2">
        <f t="shared" si="416"/>
        <v>1</v>
      </c>
      <c r="N2420">
        <f t="shared" si="417"/>
        <v>-4.402067977039672</v>
      </c>
    </row>
    <row r="2421" spans="1:14" x14ac:dyDescent="0.3">
      <c r="A2421" s="1">
        <v>42206</v>
      </c>
      <c r="B2421">
        <v>50.86</v>
      </c>
      <c r="D2421">
        <f t="shared" si="407"/>
        <v>2</v>
      </c>
      <c r="E2421" s="1">
        <f t="shared" si="409"/>
        <v>42199</v>
      </c>
      <c r="F2421" s="1">
        <f t="shared" si="411"/>
        <v>42198</v>
      </c>
      <c r="G2421" s="1">
        <f t="shared" si="412"/>
        <v>42197</v>
      </c>
      <c r="H2421" s="1">
        <f t="shared" si="413"/>
        <v>42196</v>
      </c>
      <c r="I2421" s="2">
        <f t="shared" si="414"/>
        <v>53.48</v>
      </c>
      <c r="J2421">
        <f t="shared" si="408"/>
        <v>0</v>
      </c>
      <c r="K2421" s="2">
        <f t="shared" si="410"/>
        <v>0</v>
      </c>
      <c r="L2421" s="2">
        <f t="shared" si="415"/>
        <v>0</v>
      </c>
      <c r="M2421" s="2">
        <f t="shared" si="416"/>
        <v>1</v>
      </c>
      <c r="N2421">
        <f t="shared" si="417"/>
        <v>-5.0230992239768844</v>
      </c>
    </row>
    <row r="2422" spans="1:14" x14ac:dyDescent="0.3">
      <c r="A2422" s="1">
        <v>42207</v>
      </c>
      <c r="B2422">
        <v>49.19</v>
      </c>
      <c r="D2422">
        <f t="shared" si="407"/>
        <v>3</v>
      </c>
      <c r="E2422" s="1">
        <f t="shared" si="409"/>
        <v>42200</v>
      </c>
      <c r="F2422" s="1">
        <f t="shared" si="411"/>
        <v>42199</v>
      </c>
      <c r="G2422" s="1">
        <f t="shared" si="412"/>
        <v>42198</v>
      </c>
      <c r="H2422" s="1">
        <f t="shared" si="413"/>
        <v>42197</v>
      </c>
      <c r="I2422" s="2">
        <f t="shared" si="414"/>
        <v>51.79</v>
      </c>
      <c r="J2422">
        <f t="shared" si="408"/>
        <v>0</v>
      </c>
      <c r="K2422" s="2">
        <f t="shared" si="410"/>
        <v>0</v>
      </c>
      <c r="L2422" s="2">
        <f t="shared" si="415"/>
        <v>0</v>
      </c>
      <c r="M2422" s="2">
        <f t="shared" si="416"/>
        <v>1</v>
      </c>
      <c r="N2422">
        <f t="shared" si="417"/>
        <v>-5.1506729628551735</v>
      </c>
    </row>
    <row r="2423" spans="1:14" x14ac:dyDescent="0.3">
      <c r="A2423" s="1">
        <v>42208</v>
      </c>
      <c r="B2423">
        <v>48.45</v>
      </c>
      <c r="D2423">
        <f t="shared" si="407"/>
        <v>4</v>
      </c>
      <c r="E2423" s="1">
        <f t="shared" si="409"/>
        <v>42201</v>
      </c>
      <c r="F2423" s="1">
        <f t="shared" si="411"/>
        <v>42200</v>
      </c>
      <c r="G2423" s="1">
        <f t="shared" si="412"/>
        <v>42199</v>
      </c>
      <c r="H2423" s="1">
        <f t="shared" si="413"/>
        <v>42198</v>
      </c>
      <c r="I2423" s="2">
        <f t="shared" si="414"/>
        <v>51.24</v>
      </c>
      <c r="J2423">
        <f t="shared" si="408"/>
        <v>0</v>
      </c>
      <c r="K2423" s="2">
        <f t="shared" si="410"/>
        <v>0</v>
      </c>
      <c r="L2423" s="2">
        <f t="shared" si="415"/>
        <v>0</v>
      </c>
      <c r="M2423" s="2">
        <f t="shared" si="416"/>
        <v>1</v>
      </c>
      <c r="N2423">
        <f t="shared" si="417"/>
        <v>-5.5988138691758262</v>
      </c>
    </row>
    <row r="2424" spans="1:14" x14ac:dyDescent="0.3">
      <c r="A2424" s="1">
        <v>42209</v>
      </c>
      <c r="B2424">
        <v>48.14</v>
      </c>
      <c r="D2424">
        <f t="shared" si="407"/>
        <v>5</v>
      </c>
      <c r="E2424" s="1">
        <f t="shared" si="409"/>
        <v>42202</v>
      </c>
      <c r="F2424" s="1">
        <f t="shared" si="411"/>
        <v>42201</v>
      </c>
      <c r="G2424" s="1">
        <f t="shared" si="412"/>
        <v>42200</v>
      </c>
      <c r="H2424" s="1">
        <f t="shared" si="413"/>
        <v>42199</v>
      </c>
      <c r="I2424" s="2">
        <f t="shared" si="414"/>
        <v>51.21</v>
      </c>
      <c r="J2424">
        <f t="shared" si="408"/>
        <v>0</v>
      </c>
      <c r="K2424" s="2">
        <f t="shared" si="410"/>
        <v>0</v>
      </c>
      <c r="L2424" s="2">
        <f t="shared" si="415"/>
        <v>0</v>
      </c>
      <c r="M2424" s="2">
        <f t="shared" si="416"/>
        <v>1</v>
      </c>
      <c r="N2424">
        <f t="shared" si="417"/>
        <v>-6.1821393119533097</v>
      </c>
    </row>
    <row r="2425" spans="1:14" x14ac:dyDescent="0.3">
      <c r="A2425" s="1">
        <v>42212</v>
      </c>
      <c r="B2425">
        <v>47.39</v>
      </c>
      <c r="D2425">
        <f t="shared" si="407"/>
        <v>1</v>
      </c>
      <c r="E2425" s="1">
        <f t="shared" si="409"/>
        <v>42205</v>
      </c>
      <c r="F2425" s="1">
        <f t="shared" si="411"/>
        <v>42204</v>
      </c>
      <c r="G2425" s="1">
        <f t="shared" si="412"/>
        <v>42203</v>
      </c>
      <c r="H2425" s="1">
        <f t="shared" si="413"/>
        <v>42202</v>
      </c>
      <c r="I2425" s="2">
        <f t="shared" si="414"/>
        <v>50.44</v>
      </c>
      <c r="J2425">
        <f t="shared" si="408"/>
        <v>0</v>
      </c>
      <c r="K2425" s="2">
        <f t="shared" si="410"/>
        <v>0</v>
      </c>
      <c r="L2425" s="2">
        <f t="shared" si="415"/>
        <v>0</v>
      </c>
      <c r="M2425" s="2">
        <f t="shared" si="416"/>
        <v>1</v>
      </c>
      <c r="N2425">
        <f t="shared" si="417"/>
        <v>-6.2373275117221763</v>
      </c>
    </row>
    <row r="2426" spans="1:14" x14ac:dyDescent="0.3">
      <c r="A2426" s="1">
        <v>42213</v>
      </c>
      <c r="B2426">
        <v>47.98</v>
      </c>
      <c r="D2426">
        <f t="shared" si="407"/>
        <v>2</v>
      </c>
      <c r="E2426" s="1">
        <f t="shared" si="409"/>
        <v>42206</v>
      </c>
      <c r="F2426" s="1">
        <f t="shared" si="411"/>
        <v>42205</v>
      </c>
      <c r="G2426" s="1">
        <f t="shared" si="412"/>
        <v>42204</v>
      </c>
      <c r="H2426" s="1">
        <f t="shared" si="413"/>
        <v>42203</v>
      </c>
      <c r="I2426" s="2">
        <f t="shared" si="414"/>
        <v>50.86</v>
      </c>
      <c r="J2426">
        <f t="shared" si="408"/>
        <v>0</v>
      </c>
      <c r="K2426" s="2">
        <f t="shared" si="410"/>
        <v>0</v>
      </c>
      <c r="L2426" s="2">
        <f t="shared" si="415"/>
        <v>0</v>
      </c>
      <c r="M2426" s="2">
        <f t="shared" si="416"/>
        <v>1</v>
      </c>
      <c r="N2426">
        <f t="shared" si="417"/>
        <v>-5.8292502582425136</v>
      </c>
    </row>
    <row r="2427" spans="1:14" x14ac:dyDescent="0.3">
      <c r="A2427" s="1">
        <v>42214</v>
      </c>
      <c r="B2427">
        <v>48.79</v>
      </c>
      <c r="D2427">
        <f t="shared" si="407"/>
        <v>3</v>
      </c>
      <c r="E2427" s="1">
        <f t="shared" si="409"/>
        <v>42207</v>
      </c>
      <c r="F2427" s="1">
        <f t="shared" si="411"/>
        <v>42206</v>
      </c>
      <c r="G2427" s="1">
        <f t="shared" si="412"/>
        <v>42205</v>
      </c>
      <c r="H2427" s="1">
        <f t="shared" si="413"/>
        <v>42204</v>
      </c>
      <c r="I2427" s="2">
        <f t="shared" si="414"/>
        <v>49.19</v>
      </c>
      <c r="J2427">
        <f t="shared" si="408"/>
        <v>0</v>
      </c>
      <c r="K2427" s="2">
        <f t="shared" si="410"/>
        <v>0</v>
      </c>
      <c r="L2427" s="2">
        <f t="shared" si="415"/>
        <v>0</v>
      </c>
      <c r="M2427" s="2">
        <f t="shared" si="416"/>
        <v>1</v>
      </c>
      <c r="N2427">
        <f t="shared" si="417"/>
        <v>-0.81649769795026117</v>
      </c>
    </row>
    <row r="2428" spans="1:14" x14ac:dyDescent="0.3">
      <c r="A2428" s="1">
        <v>42215</v>
      </c>
      <c r="B2428">
        <v>48.52</v>
      </c>
      <c r="D2428">
        <f t="shared" si="407"/>
        <v>4</v>
      </c>
      <c r="E2428" s="1">
        <f t="shared" si="409"/>
        <v>42208</v>
      </c>
      <c r="F2428" s="1">
        <f t="shared" si="411"/>
        <v>42207</v>
      </c>
      <c r="G2428" s="1">
        <f t="shared" si="412"/>
        <v>42206</v>
      </c>
      <c r="H2428" s="1">
        <f t="shared" si="413"/>
        <v>42205</v>
      </c>
      <c r="I2428" s="2">
        <f t="shared" si="414"/>
        <v>48.45</v>
      </c>
      <c r="J2428">
        <f t="shared" si="408"/>
        <v>0</v>
      </c>
      <c r="K2428" s="2">
        <f t="shared" si="410"/>
        <v>0</v>
      </c>
      <c r="L2428" s="2">
        <f t="shared" si="415"/>
        <v>0</v>
      </c>
      <c r="M2428" s="2">
        <f t="shared" si="416"/>
        <v>1</v>
      </c>
      <c r="N2428">
        <f t="shared" si="417"/>
        <v>0.14437457390740566</v>
      </c>
    </row>
    <row r="2429" spans="1:14" x14ac:dyDescent="0.3">
      <c r="A2429" s="1">
        <v>42216</v>
      </c>
      <c r="B2429">
        <v>47.12</v>
      </c>
      <c r="D2429">
        <f t="shared" si="407"/>
        <v>5</v>
      </c>
      <c r="E2429" s="1">
        <f t="shared" si="409"/>
        <v>42209</v>
      </c>
      <c r="F2429" s="1">
        <f t="shared" si="411"/>
        <v>42208</v>
      </c>
      <c r="G2429" s="1">
        <f t="shared" si="412"/>
        <v>42207</v>
      </c>
      <c r="H2429" s="1">
        <f t="shared" si="413"/>
        <v>42206</v>
      </c>
      <c r="I2429" s="2">
        <f t="shared" si="414"/>
        <v>48.14</v>
      </c>
      <c r="J2429">
        <f t="shared" si="408"/>
        <v>0</v>
      </c>
      <c r="K2429" s="2">
        <f t="shared" si="410"/>
        <v>0</v>
      </c>
      <c r="L2429" s="2">
        <f t="shared" si="415"/>
        <v>0</v>
      </c>
      <c r="M2429" s="2">
        <f t="shared" si="416"/>
        <v>1</v>
      </c>
      <c r="N2429">
        <f t="shared" si="417"/>
        <v>-2.1415893011594647</v>
      </c>
    </row>
    <row r="2430" spans="1:14" x14ac:dyDescent="0.3">
      <c r="A2430" s="1">
        <v>42219</v>
      </c>
      <c r="B2430">
        <v>45.17</v>
      </c>
      <c r="D2430">
        <f t="shared" si="407"/>
        <v>1</v>
      </c>
      <c r="E2430" s="1">
        <f t="shared" si="409"/>
        <v>42212</v>
      </c>
      <c r="F2430" s="1">
        <f t="shared" si="411"/>
        <v>42211</v>
      </c>
      <c r="G2430" s="1">
        <f t="shared" si="412"/>
        <v>42210</v>
      </c>
      <c r="H2430" s="1">
        <f t="shared" si="413"/>
        <v>42209</v>
      </c>
      <c r="I2430" s="2">
        <f t="shared" si="414"/>
        <v>47.39</v>
      </c>
      <c r="J2430">
        <f t="shared" si="408"/>
        <v>0</v>
      </c>
      <c r="K2430" s="2">
        <f t="shared" si="410"/>
        <v>0</v>
      </c>
      <c r="L2430" s="2">
        <f t="shared" si="415"/>
        <v>0</v>
      </c>
      <c r="M2430" s="2">
        <f t="shared" si="416"/>
        <v>1</v>
      </c>
      <c r="N2430">
        <f t="shared" si="417"/>
        <v>-4.7978086312984125</v>
      </c>
    </row>
    <row r="2431" spans="1:14" x14ac:dyDescent="0.3">
      <c r="A2431" s="1">
        <v>42220</v>
      </c>
      <c r="B2431">
        <v>45.74</v>
      </c>
      <c r="D2431">
        <f t="shared" si="407"/>
        <v>2</v>
      </c>
      <c r="E2431" s="1">
        <f t="shared" si="409"/>
        <v>42213</v>
      </c>
      <c r="F2431" s="1">
        <f t="shared" si="411"/>
        <v>42212</v>
      </c>
      <c r="G2431" s="1">
        <f t="shared" si="412"/>
        <v>42211</v>
      </c>
      <c r="H2431" s="1">
        <f t="shared" si="413"/>
        <v>42210</v>
      </c>
      <c r="I2431" s="2">
        <f t="shared" si="414"/>
        <v>47.98</v>
      </c>
      <c r="J2431">
        <f t="shared" si="408"/>
        <v>0</v>
      </c>
      <c r="K2431" s="2">
        <f t="shared" si="410"/>
        <v>0</v>
      </c>
      <c r="L2431" s="2">
        <f t="shared" si="415"/>
        <v>0</v>
      </c>
      <c r="M2431" s="2">
        <f t="shared" si="416"/>
        <v>1</v>
      </c>
      <c r="N2431">
        <f t="shared" si="417"/>
        <v>-4.7811068816913309</v>
      </c>
    </row>
    <row r="2432" spans="1:14" x14ac:dyDescent="0.3">
      <c r="A2432" s="1">
        <v>42221</v>
      </c>
      <c r="B2432">
        <v>45.15</v>
      </c>
      <c r="D2432">
        <f t="shared" si="407"/>
        <v>3</v>
      </c>
      <c r="E2432" s="1">
        <f t="shared" si="409"/>
        <v>42214</v>
      </c>
      <c r="F2432" s="1">
        <f t="shared" si="411"/>
        <v>42213</v>
      </c>
      <c r="G2432" s="1">
        <f t="shared" si="412"/>
        <v>42212</v>
      </c>
      <c r="H2432" s="1">
        <f t="shared" si="413"/>
        <v>42211</v>
      </c>
      <c r="I2432" s="2">
        <f t="shared" si="414"/>
        <v>48.79</v>
      </c>
      <c r="J2432">
        <f t="shared" si="408"/>
        <v>0</v>
      </c>
      <c r="K2432" s="2">
        <f t="shared" si="410"/>
        <v>0</v>
      </c>
      <c r="L2432" s="2">
        <f t="shared" si="415"/>
        <v>0</v>
      </c>
      <c r="M2432" s="2">
        <f t="shared" si="416"/>
        <v>1</v>
      </c>
      <c r="N2432">
        <f t="shared" si="417"/>
        <v>-7.7535093964751374</v>
      </c>
    </row>
    <row r="2433" spans="1:14" x14ac:dyDescent="0.3">
      <c r="A2433" s="1">
        <v>42222</v>
      </c>
      <c r="B2433">
        <v>44.66</v>
      </c>
      <c r="D2433">
        <f t="shared" si="407"/>
        <v>4</v>
      </c>
      <c r="E2433" s="1">
        <f t="shared" si="409"/>
        <v>42215</v>
      </c>
      <c r="F2433" s="1">
        <f t="shared" si="411"/>
        <v>42214</v>
      </c>
      <c r="G2433" s="1">
        <f t="shared" si="412"/>
        <v>42213</v>
      </c>
      <c r="H2433" s="1">
        <f t="shared" si="413"/>
        <v>42212</v>
      </c>
      <c r="I2433" s="2">
        <f t="shared" si="414"/>
        <v>48.52</v>
      </c>
      <c r="J2433">
        <f t="shared" si="408"/>
        <v>0</v>
      </c>
      <c r="K2433" s="2">
        <f t="shared" si="410"/>
        <v>0</v>
      </c>
      <c r="L2433" s="2">
        <f t="shared" si="415"/>
        <v>0</v>
      </c>
      <c r="M2433" s="2">
        <f t="shared" si="416"/>
        <v>1</v>
      </c>
      <c r="N2433">
        <f t="shared" si="417"/>
        <v>-8.2897837663837635</v>
      </c>
    </row>
    <row r="2434" spans="1:14" x14ac:dyDescent="0.3">
      <c r="A2434" s="1">
        <v>42223</v>
      </c>
      <c r="B2434">
        <v>43.87</v>
      </c>
      <c r="C2434">
        <v>44.36</v>
      </c>
      <c r="D2434">
        <f t="shared" ref="D2434:D2497" si="418">WEEKDAY(A2434,2)</f>
        <v>5</v>
      </c>
      <c r="E2434" s="1">
        <f t="shared" si="409"/>
        <v>42216</v>
      </c>
      <c r="F2434" s="1">
        <f t="shared" si="411"/>
        <v>42215</v>
      </c>
      <c r="G2434" s="1">
        <f t="shared" si="412"/>
        <v>42214</v>
      </c>
      <c r="H2434" s="1">
        <f t="shared" si="413"/>
        <v>42213</v>
      </c>
      <c r="I2434" s="2">
        <f t="shared" si="414"/>
        <v>47.12</v>
      </c>
      <c r="J2434">
        <f t="shared" si="408"/>
        <v>0</v>
      </c>
      <c r="K2434" s="2">
        <f t="shared" si="410"/>
        <v>0</v>
      </c>
      <c r="L2434" s="2">
        <f t="shared" si="415"/>
        <v>0</v>
      </c>
      <c r="M2434" s="2">
        <f t="shared" si="416"/>
        <v>1</v>
      </c>
      <c r="N2434">
        <f t="shared" si="417"/>
        <v>-7.1466824165208696</v>
      </c>
    </row>
    <row r="2435" spans="1:14" x14ac:dyDescent="0.3">
      <c r="A2435" s="1">
        <v>42226</v>
      </c>
      <c r="B2435">
        <v>45.66</v>
      </c>
      <c r="D2435">
        <f t="shared" si="418"/>
        <v>1</v>
      </c>
      <c r="E2435" s="1">
        <f t="shared" si="409"/>
        <v>42219</v>
      </c>
      <c r="F2435" s="1">
        <f t="shared" si="411"/>
        <v>42218</v>
      </c>
      <c r="G2435" s="1">
        <f t="shared" si="412"/>
        <v>42217</v>
      </c>
      <c r="H2435" s="1">
        <f t="shared" si="413"/>
        <v>42216</v>
      </c>
      <c r="I2435" s="2">
        <f t="shared" si="414"/>
        <v>45.17</v>
      </c>
      <c r="J2435">
        <f t="shared" ref="J2435:J2498" si="419">C2434</f>
        <v>44.36</v>
      </c>
      <c r="K2435" s="2">
        <f t="shared" si="410"/>
        <v>44.36</v>
      </c>
      <c r="L2435" s="2">
        <f t="shared" si="415"/>
        <v>43.87</v>
      </c>
      <c r="M2435" s="2">
        <f t="shared" si="416"/>
        <v>0.98895401262398552</v>
      </c>
      <c r="N2435">
        <f t="shared" si="417"/>
        <v>-3.1795586890709021E-2</v>
      </c>
    </row>
    <row r="2436" spans="1:14" x14ac:dyDescent="0.3">
      <c r="A2436" s="1">
        <v>42227</v>
      </c>
      <c r="B2436">
        <v>43.87</v>
      </c>
      <c r="D2436">
        <f t="shared" si="418"/>
        <v>2</v>
      </c>
      <c r="E2436" s="1">
        <f t="shared" si="409"/>
        <v>42220</v>
      </c>
      <c r="F2436" s="1">
        <f t="shared" si="411"/>
        <v>42219</v>
      </c>
      <c r="G2436" s="1">
        <f t="shared" si="412"/>
        <v>42218</v>
      </c>
      <c r="H2436" s="1">
        <f t="shared" si="413"/>
        <v>42217</v>
      </c>
      <c r="I2436" s="2">
        <f t="shared" si="414"/>
        <v>45.74</v>
      </c>
      <c r="J2436">
        <f t="shared" si="419"/>
        <v>0</v>
      </c>
      <c r="K2436" s="2">
        <f t="shared" si="410"/>
        <v>44.36</v>
      </c>
      <c r="L2436" s="2">
        <f t="shared" si="415"/>
        <v>43.87</v>
      </c>
      <c r="M2436" s="2">
        <f t="shared" si="416"/>
        <v>0.98895401262398552</v>
      </c>
      <c r="N2436">
        <f t="shared" si="417"/>
        <v>-5.284992072055636</v>
      </c>
    </row>
    <row r="2437" spans="1:14" x14ac:dyDescent="0.3">
      <c r="A2437" s="1">
        <v>42228</v>
      </c>
      <c r="B2437">
        <v>44.01</v>
      </c>
      <c r="D2437">
        <f t="shared" si="418"/>
        <v>3</v>
      </c>
      <c r="E2437" s="1">
        <f t="shared" si="409"/>
        <v>42221</v>
      </c>
      <c r="F2437" s="1">
        <f t="shared" si="411"/>
        <v>42220</v>
      </c>
      <c r="G2437" s="1">
        <f t="shared" si="412"/>
        <v>42219</v>
      </c>
      <c r="H2437" s="1">
        <f t="shared" si="413"/>
        <v>42218</v>
      </c>
      <c r="I2437" s="2">
        <f t="shared" si="414"/>
        <v>45.15</v>
      </c>
      <c r="J2437">
        <f t="shared" si="419"/>
        <v>0</v>
      </c>
      <c r="K2437" s="2">
        <f t="shared" si="410"/>
        <v>44.36</v>
      </c>
      <c r="L2437" s="2">
        <f t="shared" si="415"/>
        <v>43.87</v>
      </c>
      <c r="M2437" s="2">
        <f t="shared" si="416"/>
        <v>0.98895401262398552</v>
      </c>
      <c r="N2437">
        <f t="shared" si="417"/>
        <v>-3.668084634403812</v>
      </c>
    </row>
    <row r="2438" spans="1:14" x14ac:dyDescent="0.3">
      <c r="A2438" s="1">
        <v>42229</v>
      </c>
      <c r="B2438">
        <v>42.98</v>
      </c>
      <c r="D2438">
        <f t="shared" si="418"/>
        <v>4</v>
      </c>
      <c r="E2438" s="1">
        <f t="shared" si="409"/>
        <v>42222</v>
      </c>
      <c r="F2438" s="1">
        <f t="shared" si="411"/>
        <v>42221</v>
      </c>
      <c r="G2438" s="1">
        <f t="shared" si="412"/>
        <v>42220</v>
      </c>
      <c r="H2438" s="1">
        <f t="shared" si="413"/>
        <v>42219</v>
      </c>
      <c r="I2438" s="2">
        <f t="shared" si="414"/>
        <v>44.66</v>
      </c>
      <c r="J2438">
        <f t="shared" si="419"/>
        <v>0</v>
      </c>
      <c r="K2438" s="2">
        <f t="shared" si="410"/>
        <v>44.36</v>
      </c>
      <c r="L2438" s="2">
        <f t="shared" si="415"/>
        <v>43.87</v>
      </c>
      <c r="M2438" s="2">
        <f t="shared" si="416"/>
        <v>0.98895401262398552</v>
      </c>
      <c r="N2438">
        <f t="shared" si="417"/>
        <v>-4.9450802501691049</v>
      </c>
    </row>
    <row r="2439" spans="1:14" x14ac:dyDescent="0.3">
      <c r="A2439" s="1">
        <v>42230</v>
      </c>
      <c r="B2439">
        <v>43.11</v>
      </c>
      <c r="D2439">
        <f t="shared" si="418"/>
        <v>5</v>
      </c>
      <c r="E2439" s="1">
        <f t="shared" ref="E2439:E2502" si="420">A2439-7</f>
        <v>42223</v>
      </c>
      <c r="F2439" s="1">
        <f t="shared" si="411"/>
        <v>42222</v>
      </c>
      <c r="G2439" s="1">
        <f t="shared" si="412"/>
        <v>42221</v>
      </c>
      <c r="H2439" s="1">
        <f t="shared" si="413"/>
        <v>42220</v>
      </c>
      <c r="I2439" s="2">
        <f t="shared" si="414"/>
        <v>43.87</v>
      </c>
      <c r="J2439">
        <f t="shared" si="419"/>
        <v>0</v>
      </c>
      <c r="K2439" s="2">
        <f t="shared" ref="K2439:K2502" si="421">SUMIFS($J$2:$J$3507,$A$2:$A$3507,"&gt;"&amp;E2439,$A$2:$A$3507,"&lt;="&amp;A2439)</f>
        <v>44.36</v>
      </c>
      <c r="L2439" s="2">
        <f t="shared" si="415"/>
        <v>43.87</v>
      </c>
      <c r="M2439" s="2">
        <f t="shared" si="416"/>
        <v>0.98895401262398552</v>
      </c>
      <c r="N2439">
        <f t="shared" si="417"/>
        <v>-2.8583173723123059</v>
      </c>
    </row>
    <row r="2440" spans="1:14" x14ac:dyDescent="0.3">
      <c r="A2440" s="1">
        <v>42233</v>
      </c>
      <c r="B2440">
        <v>42.41</v>
      </c>
      <c r="D2440">
        <f t="shared" si="418"/>
        <v>1</v>
      </c>
      <c r="E2440" s="1">
        <f t="shared" si="420"/>
        <v>42226</v>
      </c>
      <c r="F2440" s="1">
        <f t="shared" ref="F2440:F2503" si="422">E2440-1</f>
        <v>42225</v>
      </c>
      <c r="G2440" s="1">
        <f t="shared" ref="G2440:G2503" si="423">E2440-2</f>
        <v>42224</v>
      </c>
      <c r="H2440" s="1">
        <f t="shared" ref="H2440:H2503" si="424">E2440-3</f>
        <v>42223</v>
      </c>
      <c r="I2440" s="2">
        <f t="shared" ref="I2440:I2503" si="425">IF(SUMIFS($B$2:$B$3507,$A$2:$A$3507,"="&amp;E2440)=0,IF(SUMIFS($B$2:$B$3507,$A$2:$A$3507,"="&amp;F2440)=0,IF(SUMIFS($B$2:$B$3507,$A$2:$A$3507,"="&amp;G2440)=0,SUMIFS($B$2:$B$3507,$A$2:$A$3507,"="&amp;H2440),SUMIFS($B$2:$B$3507,$A$2:$A$3507,"="&amp;G2440)),SUMIFS($B$2:$B$3507,$A$2:$A$3507,"="&amp;F2440)),SUMIFS($B$2:$B$3507,$A$2:$A$3507,"="&amp;E2440))</f>
        <v>45.66</v>
      </c>
      <c r="J2440">
        <f t="shared" si="419"/>
        <v>0</v>
      </c>
      <c r="K2440" s="2">
        <f t="shared" si="421"/>
        <v>0</v>
      </c>
      <c r="L2440" s="2">
        <f t="shared" ref="L2440:L2503" si="426">IF(K2440&lt;&gt;0,LOOKUP(K2440,C2434:C2440,B2434:B2440),0)</f>
        <v>0</v>
      </c>
      <c r="M2440" s="2">
        <f t="shared" si="416"/>
        <v>1</v>
      </c>
      <c r="N2440">
        <f t="shared" si="417"/>
        <v>-7.3838457615150066</v>
      </c>
    </row>
    <row r="2441" spans="1:14" x14ac:dyDescent="0.3">
      <c r="A2441" s="1">
        <v>42234</v>
      </c>
      <c r="B2441">
        <v>43.12</v>
      </c>
      <c r="D2441">
        <f t="shared" si="418"/>
        <v>2</v>
      </c>
      <c r="E2441" s="1">
        <f t="shared" si="420"/>
        <v>42227</v>
      </c>
      <c r="F2441" s="1">
        <f t="shared" si="422"/>
        <v>42226</v>
      </c>
      <c r="G2441" s="1">
        <f t="shared" si="423"/>
        <v>42225</v>
      </c>
      <c r="H2441" s="1">
        <f t="shared" si="424"/>
        <v>42224</v>
      </c>
      <c r="I2441" s="2">
        <f t="shared" si="425"/>
        <v>43.87</v>
      </c>
      <c r="J2441">
        <f t="shared" si="419"/>
        <v>0</v>
      </c>
      <c r="K2441" s="2">
        <f t="shared" si="421"/>
        <v>0</v>
      </c>
      <c r="L2441" s="2">
        <f t="shared" si="426"/>
        <v>0</v>
      </c>
      <c r="M2441" s="2">
        <f t="shared" ref="M2441:M2504" si="427">IF(K2441&lt;&gt;0,L2441/K2441,1)</f>
        <v>1</v>
      </c>
      <c r="N2441">
        <f t="shared" ref="N2441:N2504" si="428">LN(B2441*M2441/I2441)*100</f>
        <v>-1.7243788577380841</v>
      </c>
    </row>
    <row r="2442" spans="1:14" x14ac:dyDescent="0.3">
      <c r="A2442" s="1">
        <v>42235</v>
      </c>
      <c r="B2442">
        <v>41.27</v>
      </c>
      <c r="D2442">
        <f t="shared" si="418"/>
        <v>3</v>
      </c>
      <c r="E2442" s="1">
        <f t="shared" si="420"/>
        <v>42228</v>
      </c>
      <c r="F2442" s="1">
        <f t="shared" si="422"/>
        <v>42227</v>
      </c>
      <c r="G2442" s="1">
        <f t="shared" si="423"/>
        <v>42226</v>
      </c>
      <c r="H2442" s="1">
        <f t="shared" si="424"/>
        <v>42225</v>
      </c>
      <c r="I2442" s="2">
        <f t="shared" si="425"/>
        <v>44.01</v>
      </c>
      <c r="J2442">
        <f t="shared" si="419"/>
        <v>0</v>
      </c>
      <c r="K2442" s="2">
        <f t="shared" si="421"/>
        <v>0</v>
      </c>
      <c r="L2442" s="2">
        <f t="shared" si="426"/>
        <v>0</v>
      </c>
      <c r="M2442" s="2">
        <f t="shared" si="427"/>
        <v>1</v>
      </c>
      <c r="N2442">
        <f t="shared" si="428"/>
        <v>-6.4281037058509511</v>
      </c>
    </row>
    <row r="2443" spans="1:14" x14ac:dyDescent="0.3">
      <c r="A2443" s="1">
        <v>42236</v>
      </c>
      <c r="B2443">
        <v>41.32</v>
      </c>
      <c r="D2443">
        <f t="shared" si="418"/>
        <v>4</v>
      </c>
      <c r="E2443" s="1">
        <f t="shared" si="420"/>
        <v>42229</v>
      </c>
      <c r="F2443" s="1">
        <f t="shared" si="422"/>
        <v>42228</v>
      </c>
      <c r="G2443" s="1">
        <f t="shared" si="423"/>
        <v>42227</v>
      </c>
      <c r="H2443" s="1">
        <f t="shared" si="424"/>
        <v>42226</v>
      </c>
      <c r="I2443" s="2">
        <f t="shared" si="425"/>
        <v>42.98</v>
      </c>
      <c r="J2443">
        <f t="shared" si="419"/>
        <v>0</v>
      </c>
      <c r="K2443" s="2">
        <f t="shared" si="421"/>
        <v>0</v>
      </c>
      <c r="L2443" s="2">
        <f t="shared" si="426"/>
        <v>0</v>
      </c>
      <c r="M2443" s="2">
        <f t="shared" si="427"/>
        <v>1</v>
      </c>
      <c r="N2443">
        <f t="shared" si="428"/>
        <v>-3.9388246962926492</v>
      </c>
    </row>
    <row r="2444" spans="1:14" x14ac:dyDescent="0.3">
      <c r="A2444" s="1">
        <v>42237</v>
      </c>
      <c r="B2444">
        <v>40.450000000000003</v>
      </c>
      <c r="D2444">
        <f t="shared" si="418"/>
        <v>5</v>
      </c>
      <c r="E2444" s="1">
        <f t="shared" si="420"/>
        <v>42230</v>
      </c>
      <c r="F2444" s="1">
        <f t="shared" si="422"/>
        <v>42229</v>
      </c>
      <c r="G2444" s="1">
        <f t="shared" si="423"/>
        <v>42228</v>
      </c>
      <c r="H2444" s="1">
        <f t="shared" si="424"/>
        <v>42227</v>
      </c>
      <c r="I2444" s="2">
        <f t="shared" si="425"/>
        <v>43.11</v>
      </c>
      <c r="J2444">
        <f t="shared" si="419"/>
        <v>0</v>
      </c>
      <c r="K2444" s="2">
        <f t="shared" si="421"/>
        <v>0</v>
      </c>
      <c r="L2444" s="2">
        <f t="shared" si="426"/>
        <v>0</v>
      </c>
      <c r="M2444" s="2">
        <f t="shared" si="427"/>
        <v>1</v>
      </c>
      <c r="N2444">
        <f t="shared" si="428"/>
        <v>-6.3688345254542522</v>
      </c>
    </row>
    <row r="2445" spans="1:14" x14ac:dyDescent="0.3">
      <c r="A2445" s="1">
        <v>42240</v>
      </c>
      <c r="B2445">
        <v>38.24</v>
      </c>
      <c r="D2445">
        <f t="shared" si="418"/>
        <v>1</v>
      </c>
      <c r="E2445" s="1">
        <f t="shared" si="420"/>
        <v>42233</v>
      </c>
      <c r="F2445" s="1">
        <f t="shared" si="422"/>
        <v>42232</v>
      </c>
      <c r="G2445" s="1">
        <f t="shared" si="423"/>
        <v>42231</v>
      </c>
      <c r="H2445" s="1">
        <f t="shared" si="424"/>
        <v>42230</v>
      </c>
      <c r="I2445" s="2">
        <f t="shared" si="425"/>
        <v>42.41</v>
      </c>
      <c r="J2445">
        <f t="shared" si="419"/>
        <v>0</v>
      </c>
      <c r="K2445" s="2">
        <f t="shared" si="421"/>
        <v>0</v>
      </c>
      <c r="L2445" s="2">
        <f t="shared" si="426"/>
        <v>0</v>
      </c>
      <c r="M2445" s="2">
        <f t="shared" si="427"/>
        <v>1</v>
      </c>
      <c r="N2445">
        <f t="shared" si="428"/>
        <v>-10.350209530329865</v>
      </c>
    </row>
    <row r="2446" spans="1:14" x14ac:dyDescent="0.3">
      <c r="A2446" s="1">
        <v>42241</v>
      </c>
      <c r="B2446">
        <v>39.31</v>
      </c>
      <c r="D2446">
        <f t="shared" si="418"/>
        <v>2</v>
      </c>
      <c r="E2446" s="1">
        <f t="shared" si="420"/>
        <v>42234</v>
      </c>
      <c r="F2446" s="1">
        <f t="shared" si="422"/>
        <v>42233</v>
      </c>
      <c r="G2446" s="1">
        <f t="shared" si="423"/>
        <v>42232</v>
      </c>
      <c r="H2446" s="1">
        <f t="shared" si="424"/>
        <v>42231</v>
      </c>
      <c r="I2446" s="2">
        <f t="shared" si="425"/>
        <v>43.12</v>
      </c>
      <c r="J2446">
        <f t="shared" si="419"/>
        <v>0</v>
      </c>
      <c r="K2446" s="2">
        <f t="shared" si="421"/>
        <v>0</v>
      </c>
      <c r="L2446" s="2">
        <f t="shared" si="426"/>
        <v>0</v>
      </c>
      <c r="M2446" s="2">
        <f t="shared" si="427"/>
        <v>1</v>
      </c>
      <c r="N2446">
        <f t="shared" si="428"/>
        <v>-9.2507987166972701</v>
      </c>
    </row>
    <row r="2447" spans="1:14" x14ac:dyDescent="0.3">
      <c r="A2447" s="1">
        <v>42242</v>
      </c>
      <c r="B2447">
        <v>38.6</v>
      </c>
      <c r="D2447">
        <f t="shared" si="418"/>
        <v>3</v>
      </c>
      <c r="E2447" s="1">
        <f t="shared" si="420"/>
        <v>42235</v>
      </c>
      <c r="F2447" s="1">
        <f t="shared" si="422"/>
        <v>42234</v>
      </c>
      <c r="G2447" s="1">
        <f t="shared" si="423"/>
        <v>42233</v>
      </c>
      <c r="H2447" s="1">
        <f t="shared" si="424"/>
        <v>42232</v>
      </c>
      <c r="I2447" s="2">
        <f t="shared" si="425"/>
        <v>41.27</v>
      </c>
      <c r="J2447">
        <f t="shared" si="419"/>
        <v>0</v>
      </c>
      <c r="K2447" s="2">
        <f t="shared" si="421"/>
        <v>0</v>
      </c>
      <c r="L2447" s="2">
        <f t="shared" si="426"/>
        <v>0</v>
      </c>
      <c r="M2447" s="2">
        <f t="shared" si="427"/>
        <v>1</v>
      </c>
      <c r="N2447">
        <f t="shared" si="428"/>
        <v>-6.6883567293705291</v>
      </c>
    </row>
    <row r="2448" spans="1:14" x14ac:dyDescent="0.3">
      <c r="A2448" s="1">
        <v>42243</v>
      </c>
      <c r="B2448">
        <v>42.56</v>
      </c>
      <c r="D2448">
        <f t="shared" si="418"/>
        <v>4</v>
      </c>
      <c r="E2448" s="1">
        <f t="shared" si="420"/>
        <v>42236</v>
      </c>
      <c r="F2448" s="1">
        <f t="shared" si="422"/>
        <v>42235</v>
      </c>
      <c r="G2448" s="1">
        <f t="shared" si="423"/>
        <v>42234</v>
      </c>
      <c r="H2448" s="1">
        <f t="shared" si="424"/>
        <v>42233</v>
      </c>
      <c r="I2448" s="2">
        <f t="shared" si="425"/>
        <v>41.32</v>
      </c>
      <c r="J2448">
        <f t="shared" si="419"/>
        <v>0</v>
      </c>
      <c r="K2448" s="2">
        <f t="shared" si="421"/>
        <v>0</v>
      </c>
      <c r="L2448" s="2">
        <f t="shared" si="426"/>
        <v>0</v>
      </c>
      <c r="M2448" s="2">
        <f t="shared" si="427"/>
        <v>1</v>
      </c>
      <c r="N2448">
        <f t="shared" si="428"/>
        <v>2.9568200781951184</v>
      </c>
    </row>
    <row r="2449" spans="1:14" x14ac:dyDescent="0.3">
      <c r="A2449" s="1">
        <v>42244</v>
      </c>
      <c r="B2449">
        <v>45.22</v>
      </c>
      <c r="D2449">
        <f t="shared" si="418"/>
        <v>5</v>
      </c>
      <c r="E2449" s="1">
        <f t="shared" si="420"/>
        <v>42237</v>
      </c>
      <c r="F2449" s="1">
        <f t="shared" si="422"/>
        <v>42236</v>
      </c>
      <c r="G2449" s="1">
        <f t="shared" si="423"/>
        <v>42235</v>
      </c>
      <c r="H2449" s="1">
        <f t="shared" si="424"/>
        <v>42234</v>
      </c>
      <c r="I2449" s="2">
        <f t="shared" si="425"/>
        <v>40.450000000000003</v>
      </c>
      <c r="J2449">
        <f t="shared" si="419"/>
        <v>0</v>
      </c>
      <c r="K2449" s="2">
        <f t="shared" si="421"/>
        <v>0</v>
      </c>
      <c r="L2449" s="2">
        <f t="shared" si="426"/>
        <v>0</v>
      </c>
      <c r="M2449" s="2">
        <f t="shared" si="427"/>
        <v>1</v>
      </c>
      <c r="N2449">
        <f t="shared" si="428"/>
        <v>11.147282334532289</v>
      </c>
    </row>
    <row r="2450" spans="1:14" x14ac:dyDescent="0.3">
      <c r="A2450" s="1">
        <v>42247</v>
      </c>
      <c r="B2450">
        <v>49.2</v>
      </c>
      <c r="D2450">
        <f t="shared" si="418"/>
        <v>1</v>
      </c>
      <c r="E2450" s="1">
        <f t="shared" si="420"/>
        <v>42240</v>
      </c>
      <c r="F2450" s="1">
        <f t="shared" si="422"/>
        <v>42239</v>
      </c>
      <c r="G2450" s="1">
        <f t="shared" si="423"/>
        <v>42238</v>
      </c>
      <c r="H2450" s="1">
        <f t="shared" si="424"/>
        <v>42237</v>
      </c>
      <c r="I2450" s="2">
        <f t="shared" si="425"/>
        <v>38.24</v>
      </c>
      <c r="J2450">
        <f t="shared" si="419"/>
        <v>0</v>
      </c>
      <c r="K2450" s="2">
        <f t="shared" si="421"/>
        <v>0</v>
      </c>
      <c r="L2450" s="2">
        <f t="shared" si="426"/>
        <v>0</v>
      </c>
      <c r="M2450" s="2">
        <f t="shared" si="427"/>
        <v>1</v>
      </c>
      <c r="N2450">
        <f t="shared" si="428"/>
        <v>25.201153531506193</v>
      </c>
    </row>
    <row r="2451" spans="1:14" x14ac:dyDescent="0.3">
      <c r="A2451" s="1">
        <v>42248</v>
      </c>
      <c r="B2451">
        <v>45.41</v>
      </c>
      <c r="D2451">
        <f t="shared" si="418"/>
        <v>2</v>
      </c>
      <c r="E2451" s="1">
        <f t="shared" si="420"/>
        <v>42241</v>
      </c>
      <c r="F2451" s="1">
        <f t="shared" si="422"/>
        <v>42240</v>
      </c>
      <c r="G2451" s="1">
        <f t="shared" si="423"/>
        <v>42239</v>
      </c>
      <c r="H2451" s="1">
        <f t="shared" si="424"/>
        <v>42238</v>
      </c>
      <c r="I2451" s="2">
        <f t="shared" si="425"/>
        <v>39.31</v>
      </c>
      <c r="J2451">
        <f t="shared" si="419"/>
        <v>0</v>
      </c>
      <c r="K2451" s="2">
        <f t="shared" si="421"/>
        <v>0</v>
      </c>
      <c r="L2451" s="2">
        <f t="shared" si="426"/>
        <v>0</v>
      </c>
      <c r="M2451" s="2">
        <f t="shared" si="427"/>
        <v>1</v>
      </c>
      <c r="N2451">
        <f t="shared" si="428"/>
        <v>14.425340567609062</v>
      </c>
    </row>
    <row r="2452" spans="1:14" x14ac:dyDescent="0.3">
      <c r="A2452" s="1">
        <v>42249</v>
      </c>
      <c r="B2452">
        <v>46.25</v>
      </c>
      <c r="D2452">
        <f t="shared" si="418"/>
        <v>3</v>
      </c>
      <c r="E2452" s="1">
        <f t="shared" si="420"/>
        <v>42242</v>
      </c>
      <c r="F2452" s="1">
        <f t="shared" si="422"/>
        <v>42241</v>
      </c>
      <c r="G2452" s="1">
        <f t="shared" si="423"/>
        <v>42240</v>
      </c>
      <c r="H2452" s="1">
        <f t="shared" si="424"/>
        <v>42239</v>
      </c>
      <c r="I2452" s="2">
        <f t="shared" si="425"/>
        <v>38.6</v>
      </c>
      <c r="J2452">
        <f t="shared" si="419"/>
        <v>0</v>
      </c>
      <c r="K2452" s="2">
        <f t="shared" si="421"/>
        <v>0</v>
      </c>
      <c r="L2452" s="2">
        <f t="shared" si="426"/>
        <v>0</v>
      </c>
      <c r="M2452" s="2">
        <f t="shared" si="427"/>
        <v>1</v>
      </c>
      <c r="N2452">
        <f t="shared" si="428"/>
        <v>18.080918748764905</v>
      </c>
    </row>
    <row r="2453" spans="1:14" x14ac:dyDescent="0.3">
      <c r="A2453" s="1">
        <v>42250</v>
      </c>
      <c r="B2453">
        <v>46.75</v>
      </c>
      <c r="D2453">
        <f t="shared" si="418"/>
        <v>4</v>
      </c>
      <c r="E2453" s="1">
        <f t="shared" si="420"/>
        <v>42243</v>
      </c>
      <c r="F2453" s="1">
        <f t="shared" si="422"/>
        <v>42242</v>
      </c>
      <c r="G2453" s="1">
        <f t="shared" si="423"/>
        <v>42241</v>
      </c>
      <c r="H2453" s="1">
        <f t="shared" si="424"/>
        <v>42240</v>
      </c>
      <c r="I2453" s="2">
        <f t="shared" si="425"/>
        <v>42.56</v>
      </c>
      <c r="J2453">
        <f t="shared" si="419"/>
        <v>0</v>
      </c>
      <c r="K2453" s="2">
        <f t="shared" si="421"/>
        <v>0</v>
      </c>
      <c r="L2453" s="2">
        <f t="shared" si="426"/>
        <v>0</v>
      </c>
      <c r="M2453" s="2">
        <f t="shared" si="427"/>
        <v>1</v>
      </c>
      <c r="N2453">
        <f t="shared" si="428"/>
        <v>9.3899410701307069</v>
      </c>
    </row>
    <row r="2454" spans="1:14" x14ac:dyDescent="0.3">
      <c r="A2454" s="1">
        <v>42251</v>
      </c>
      <c r="B2454">
        <v>46.05</v>
      </c>
      <c r="D2454">
        <f t="shared" si="418"/>
        <v>5</v>
      </c>
      <c r="E2454" s="1">
        <f t="shared" si="420"/>
        <v>42244</v>
      </c>
      <c r="F2454" s="1">
        <f t="shared" si="422"/>
        <v>42243</v>
      </c>
      <c r="G2454" s="1">
        <f t="shared" si="423"/>
        <v>42242</v>
      </c>
      <c r="H2454" s="1">
        <f t="shared" si="424"/>
        <v>42241</v>
      </c>
      <c r="I2454" s="2">
        <f t="shared" si="425"/>
        <v>45.22</v>
      </c>
      <c r="J2454">
        <f t="shared" si="419"/>
        <v>0</v>
      </c>
      <c r="K2454" s="2">
        <f t="shared" si="421"/>
        <v>0</v>
      </c>
      <c r="L2454" s="2">
        <f t="shared" si="426"/>
        <v>0</v>
      </c>
      <c r="M2454" s="2">
        <f t="shared" si="427"/>
        <v>1</v>
      </c>
      <c r="N2454">
        <f t="shared" si="428"/>
        <v>1.8188295851492022</v>
      </c>
    </row>
    <row r="2455" spans="1:14" x14ac:dyDescent="0.3">
      <c r="A2455" s="1">
        <v>42255</v>
      </c>
      <c r="B2455">
        <v>45.94</v>
      </c>
      <c r="D2455">
        <f t="shared" si="418"/>
        <v>2</v>
      </c>
      <c r="E2455" s="1">
        <f t="shared" si="420"/>
        <v>42248</v>
      </c>
      <c r="F2455" s="1">
        <f t="shared" si="422"/>
        <v>42247</v>
      </c>
      <c r="G2455" s="1">
        <f t="shared" si="423"/>
        <v>42246</v>
      </c>
      <c r="H2455" s="1">
        <f t="shared" si="424"/>
        <v>42245</v>
      </c>
      <c r="I2455" s="2">
        <f t="shared" si="425"/>
        <v>45.41</v>
      </c>
      <c r="J2455">
        <f t="shared" si="419"/>
        <v>0</v>
      </c>
      <c r="K2455" s="2">
        <f t="shared" si="421"/>
        <v>0</v>
      </c>
      <c r="L2455" s="2">
        <f t="shared" si="426"/>
        <v>0</v>
      </c>
      <c r="M2455" s="2">
        <f t="shared" si="427"/>
        <v>1</v>
      </c>
      <c r="N2455">
        <f t="shared" si="428"/>
        <v>1.1603852151092449</v>
      </c>
    </row>
    <row r="2456" spans="1:14" x14ac:dyDescent="0.3">
      <c r="A2456" s="1">
        <v>42256</v>
      </c>
      <c r="B2456">
        <v>44.15</v>
      </c>
      <c r="C2456">
        <v>44.8</v>
      </c>
      <c r="D2456">
        <f t="shared" si="418"/>
        <v>3</v>
      </c>
      <c r="E2456" s="1">
        <f t="shared" si="420"/>
        <v>42249</v>
      </c>
      <c r="F2456" s="1">
        <f t="shared" si="422"/>
        <v>42248</v>
      </c>
      <c r="G2456" s="1">
        <f t="shared" si="423"/>
        <v>42247</v>
      </c>
      <c r="H2456" s="1">
        <f t="shared" si="424"/>
        <v>42246</v>
      </c>
      <c r="I2456" s="2">
        <f t="shared" si="425"/>
        <v>46.25</v>
      </c>
      <c r="J2456">
        <f t="shared" si="419"/>
        <v>0</v>
      </c>
      <c r="K2456" s="2">
        <f t="shared" si="421"/>
        <v>0</v>
      </c>
      <c r="L2456" s="2">
        <f t="shared" si="426"/>
        <v>0</v>
      </c>
      <c r="M2456" s="2">
        <f t="shared" si="427"/>
        <v>1</v>
      </c>
      <c r="N2456">
        <f t="shared" si="428"/>
        <v>-4.6468536908465161</v>
      </c>
    </row>
    <row r="2457" spans="1:14" x14ac:dyDescent="0.3">
      <c r="A2457" s="1">
        <v>42257</v>
      </c>
      <c r="B2457">
        <v>46.44</v>
      </c>
      <c r="D2457">
        <f t="shared" si="418"/>
        <v>4</v>
      </c>
      <c r="E2457" s="1">
        <f t="shared" si="420"/>
        <v>42250</v>
      </c>
      <c r="F2457" s="1">
        <f t="shared" si="422"/>
        <v>42249</v>
      </c>
      <c r="G2457" s="1">
        <f t="shared" si="423"/>
        <v>42248</v>
      </c>
      <c r="H2457" s="1">
        <f t="shared" si="424"/>
        <v>42247</v>
      </c>
      <c r="I2457" s="2">
        <f t="shared" si="425"/>
        <v>46.75</v>
      </c>
      <c r="J2457">
        <f t="shared" si="419"/>
        <v>44.8</v>
      </c>
      <c r="K2457" s="2">
        <f t="shared" si="421"/>
        <v>44.8</v>
      </c>
      <c r="L2457" s="2">
        <f t="shared" si="426"/>
        <v>44.15</v>
      </c>
      <c r="M2457" s="2">
        <f t="shared" si="427"/>
        <v>0.98549107142857151</v>
      </c>
      <c r="N2457">
        <f t="shared" si="428"/>
        <v>-2.1268311275975735</v>
      </c>
    </row>
    <row r="2458" spans="1:14" x14ac:dyDescent="0.3">
      <c r="A2458" s="1">
        <v>42258</v>
      </c>
      <c r="B2458">
        <v>45.16</v>
      </c>
      <c r="D2458">
        <f t="shared" si="418"/>
        <v>5</v>
      </c>
      <c r="E2458" s="1">
        <f t="shared" si="420"/>
        <v>42251</v>
      </c>
      <c r="F2458" s="1">
        <f t="shared" si="422"/>
        <v>42250</v>
      </c>
      <c r="G2458" s="1">
        <f t="shared" si="423"/>
        <v>42249</v>
      </c>
      <c r="H2458" s="1">
        <f t="shared" si="424"/>
        <v>42248</v>
      </c>
      <c r="I2458" s="2">
        <f t="shared" si="425"/>
        <v>46.05</v>
      </c>
      <c r="J2458">
        <f t="shared" si="419"/>
        <v>0</v>
      </c>
      <c r="K2458" s="2">
        <f t="shared" si="421"/>
        <v>44.8</v>
      </c>
      <c r="L2458" s="2">
        <f t="shared" si="426"/>
        <v>44.15</v>
      </c>
      <c r="M2458" s="2">
        <f t="shared" si="427"/>
        <v>0.98549107142857151</v>
      </c>
      <c r="N2458">
        <f t="shared" si="428"/>
        <v>-3.4131235790824959</v>
      </c>
    </row>
    <row r="2459" spans="1:14" x14ac:dyDescent="0.3">
      <c r="A2459" s="1">
        <v>42261</v>
      </c>
      <c r="B2459">
        <v>44.43</v>
      </c>
      <c r="D2459">
        <f t="shared" si="418"/>
        <v>1</v>
      </c>
      <c r="E2459" s="1">
        <f t="shared" si="420"/>
        <v>42254</v>
      </c>
      <c r="F2459" s="1">
        <f t="shared" si="422"/>
        <v>42253</v>
      </c>
      <c r="G2459" s="1">
        <f t="shared" si="423"/>
        <v>42252</v>
      </c>
      <c r="H2459" s="1">
        <f t="shared" si="424"/>
        <v>42251</v>
      </c>
      <c r="I2459" s="2">
        <f t="shared" si="425"/>
        <v>46.05</v>
      </c>
      <c r="J2459">
        <f t="shared" si="419"/>
        <v>0</v>
      </c>
      <c r="K2459" s="2">
        <f t="shared" si="421"/>
        <v>44.8</v>
      </c>
      <c r="L2459" s="2">
        <f t="shared" si="426"/>
        <v>44.15</v>
      </c>
      <c r="M2459" s="2">
        <f t="shared" si="427"/>
        <v>0.98549107142857151</v>
      </c>
      <c r="N2459">
        <f t="shared" si="428"/>
        <v>-5.0428058124469111</v>
      </c>
    </row>
    <row r="2460" spans="1:14" x14ac:dyDescent="0.3">
      <c r="A2460" s="1">
        <v>42262</v>
      </c>
      <c r="B2460">
        <v>45</v>
      </c>
      <c r="D2460">
        <f t="shared" si="418"/>
        <v>2</v>
      </c>
      <c r="E2460" s="1">
        <f t="shared" si="420"/>
        <v>42255</v>
      </c>
      <c r="F2460" s="1">
        <f t="shared" si="422"/>
        <v>42254</v>
      </c>
      <c r="G2460" s="1">
        <f t="shared" si="423"/>
        <v>42253</v>
      </c>
      <c r="H2460" s="1">
        <f t="shared" si="424"/>
        <v>42252</v>
      </c>
      <c r="I2460" s="2">
        <f t="shared" si="425"/>
        <v>45.94</v>
      </c>
      <c r="J2460">
        <f t="shared" si="419"/>
        <v>0</v>
      </c>
      <c r="K2460" s="2">
        <f t="shared" si="421"/>
        <v>44.8</v>
      </c>
      <c r="L2460" s="2">
        <f t="shared" si="426"/>
        <v>44.15</v>
      </c>
      <c r="M2460" s="2">
        <f t="shared" si="427"/>
        <v>0.98549107142857151</v>
      </c>
      <c r="N2460">
        <f t="shared" si="428"/>
        <v>-3.5288919861602834</v>
      </c>
    </row>
    <row r="2461" spans="1:14" x14ac:dyDescent="0.3">
      <c r="A2461" s="1">
        <v>42263</v>
      </c>
      <c r="B2461">
        <v>47.51</v>
      </c>
      <c r="D2461">
        <f t="shared" si="418"/>
        <v>3</v>
      </c>
      <c r="E2461" s="1">
        <f t="shared" si="420"/>
        <v>42256</v>
      </c>
      <c r="F2461" s="1">
        <f t="shared" si="422"/>
        <v>42255</v>
      </c>
      <c r="G2461" s="1">
        <f t="shared" si="423"/>
        <v>42254</v>
      </c>
      <c r="H2461" s="1">
        <f t="shared" si="424"/>
        <v>42253</v>
      </c>
      <c r="I2461" s="2">
        <f t="shared" si="425"/>
        <v>44.15</v>
      </c>
      <c r="J2461">
        <f t="shared" si="419"/>
        <v>0</v>
      </c>
      <c r="K2461" s="2">
        <f t="shared" si="421"/>
        <v>44.8</v>
      </c>
      <c r="L2461" s="2">
        <f t="shared" si="426"/>
        <v>44.15</v>
      </c>
      <c r="M2461" s="2">
        <f t="shared" si="427"/>
        <v>0.98549107142857151</v>
      </c>
      <c r="N2461">
        <f t="shared" si="428"/>
        <v>5.8732075777890405</v>
      </c>
    </row>
    <row r="2462" spans="1:14" x14ac:dyDescent="0.3">
      <c r="A2462" s="1">
        <v>42264</v>
      </c>
      <c r="B2462">
        <v>47.2</v>
      </c>
      <c r="D2462">
        <f t="shared" si="418"/>
        <v>4</v>
      </c>
      <c r="E2462" s="1">
        <f t="shared" si="420"/>
        <v>42257</v>
      </c>
      <c r="F2462" s="1">
        <f t="shared" si="422"/>
        <v>42256</v>
      </c>
      <c r="G2462" s="1">
        <f t="shared" si="423"/>
        <v>42255</v>
      </c>
      <c r="H2462" s="1">
        <f t="shared" si="424"/>
        <v>42254</v>
      </c>
      <c r="I2462" s="2">
        <f t="shared" si="425"/>
        <v>46.44</v>
      </c>
      <c r="J2462">
        <f t="shared" si="419"/>
        <v>0</v>
      </c>
      <c r="K2462" s="2">
        <f t="shared" si="421"/>
        <v>0</v>
      </c>
      <c r="L2462" s="2">
        <f t="shared" si="426"/>
        <v>0</v>
      </c>
      <c r="M2462" s="2">
        <f t="shared" si="427"/>
        <v>1</v>
      </c>
      <c r="N2462">
        <f t="shared" si="428"/>
        <v>1.6232735761819144</v>
      </c>
    </row>
    <row r="2463" spans="1:14" x14ac:dyDescent="0.3">
      <c r="A2463" s="1">
        <v>42265</v>
      </c>
      <c r="B2463">
        <v>45.02</v>
      </c>
      <c r="D2463">
        <f t="shared" si="418"/>
        <v>5</v>
      </c>
      <c r="E2463" s="1">
        <f t="shared" si="420"/>
        <v>42258</v>
      </c>
      <c r="F2463" s="1">
        <f t="shared" si="422"/>
        <v>42257</v>
      </c>
      <c r="G2463" s="1">
        <f t="shared" si="423"/>
        <v>42256</v>
      </c>
      <c r="H2463" s="1">
        <f t="shared" si="424"/>
        <v>42255</v>
      </c>
      <c r="I2463" s="2">
        <f t="shared" si="425"/>
        <v>45.16</v>
      </c>
      <c r="J2463">
        <f t="shared" si="419"/>
        <v>0</v>
      </c>
      <c r="K2463" s="2">
        <f t="shared" si="421"/>
        <v>0</v>
      </c>
      <c r="L2463" s="2">
        <f t="shared" si="426"/>
        <v>0</v>
      </c>
      <c r="M2463" s="2">
        <f t="shared" si="427"/>
        <v>1</v>
      </c>
      <c r="N2463">
        <f t="shared" si="428"/>
        <v>-0.3104903802874987</v>
      </c>
    </row>
    <row r="2464" spans="1:14" x14ac:dyDescent="0.3">
      <c r="A2464" s="1">
        <v>42268</v>
      </c>
      <c r="B2464">
        <v>46.96</v>
      </c>
      <c r="D2464">
        <f t="shared" si="418"/>
        <v>1</v>
      </c>
      <c r="E2464" s="1">
        <f t="shared" si="420"/>
        <v>42261</v>
      </c>
      <c r="F2464" s="1">
        <f t="shared" si="422"/>
        <v>42260</v>
      </c>
      <c r="G2464" s="1">
        <f t="shared" si="423"/>
        <v>42259</v>
      </c>
      <c r="H2464" s="1">
        <f t="shared" si="424"/>
        <v>42258</v>
      </c>
      <c r="I2464" s="2">
        <f t="shared" si="425"/>
        <v>44.43</v>
      </c>
      <c r="J2464">
        <f t="shared" si="419"/>
        <v>0</v>
      </c>
      <c r="K2464" s="2">
        <f t="shared" si="421"/>
        <v>0</v>
      </c>
      <c r="L2464" s="2">
        <f t="shared" si="426"/>
        <v>0</v>
      </c>
      <c r="M2464" s="2">
        <f t="shared" si="427"/>
        <v>1</v>
      </c>
      <c r="N2464">
        <f t="shared" si="428"/>
        <v>5.5381258572023979</v>
      </c>
    </row>
    <row r="2465" spans="1:14" x14ac:dyDescent="0.3">
      <c r="A2465" s="1">
        <v>42269</v>
      </c>
      <c r="B2465">
        <v>46.36</v>
      </c>
      <c r="D2465">
        <f t="shared" si="418"/>
        <v>2</v>
      </c>
      <c r="E2465" s="1">
        <f t="shared" si="420"/>
        <v>42262</v>
      </c>
      <c r="F2465" s="1">
        <f t="shared" si="422"/>
        <v>42261</v>
      </c>
      <c r="G2465" s="1">
        <f t="shared" si="423"/>
        <v>42260</v>
      </c>
      <c r="H2465" s="1">
        <f t="shared" si="424"/>
        <v>42259</v>
      </c>
      <c r="I2465" s="2">
        <f t="shared" si="425"/>
        <v>45</v>
      </c>
      <c r="J2465">
        <f t="shared" si="419"/>
        <v>0</v>
      </c>
      <c r="K2465" s="2">
        <f t="shared" si="421"/>
        <v>0</v>
      </c>
      <c r="L2465" s="2">
        <f t="shared" si="426"/>
        <v>0</v>
      </c>
      <c r="M2465" s="2">
        <f t="shared" si="427"/>
        <v>1</v>
      </c>
      <c r="N2465">
        <f t="shared" si="428"/>
        <v>2.9774528701231135</v>
      </c>
    </row>
    <row r="2466" spans="1:14" x14ac:dyDescent="0.3">
      <c r="A2466" s="1">
        <v>42270</v>
      </c>
      <c r="B2466">
        <v>44.48</v>
      </c>
      <c r="D2466">
        <f t="shared" si="418"/>
        <v>3</v>
      </c>
      <c r="E2466" s="1">
        <f t="shared" si="420"/>
        <v>42263</v>
      </c>
      <c r="F2466" s="1">
        <f t="shared" si="422"/>
        <v>42262</v>
      </c>
      <c r="G2466" s="1">
        <f t="shared" si="423"/>
        <v>42261</v>
      </c>
      <c r="H2466" s="1">
        <f t="shared" si="424"/>
        <v>42260</v>
      </c>
      <c r="I2466" s="2">
        <f t="shared" si="425"/>
        <v>47.51</v>
      </c>
      <c r="J2466">
        <f t="shared" si="419"/>
        <v>0</v>
      </c>
      <c r="K2466" s="2">
        <f t="shared" si="421"/>
        <v>0</v>
      </c>
      <c r="L2466" s="2">
        <f t="shared" si="426"/>
        <v>0</v>
      </c>
      <c r="M2466" s="2">
        <f t="shared" si="427"/>
        <v>1</v>
      </c>
      <c r="N2466">
        <f t="shared" si="428"/>
        <v>-6.5900565256503087</v>
      </c>
    </row>
    <row r="2467" spans="1:14" x14ac:dyDescent="0.3">
      <c r="A2467" s="1">
        <v>42271</v>
      </c>
      <c r="B2467">
        <v>44.91</v>
      </c>
      <c r="D2467">
        <f t="shared" si="418"/>
        <v>4</v>
      </c>
      <c r="E2467" s="1">
        <f t="shared" si="420"/>
        <v>42264</v>
      </c>
      <c r="F2467" s="1">
        <f t="shared" si="422"/>
        <v>42263</v>
      </c>
      <c r="G2467" s="1">
        <f t="shared" si="423"/>
        <v>42262</v>
      </c>
      <c r="H2467" s="1">
        <f t="shared" si="424"/>
        <v>42261</v>
      </c>
      <c r="I2467" s="2">
        <f t="shared" si="425"/>
        <v>47.2</v>
      </c>
      <c r="J2467">
        <f t="shared" si="419"/>
        <v>0</v>
      </c>
      <c r="K2467" s="2">
        <f t="shared" si="421"/>
        <v>0</v>
      </c>
      <c r="L2467" s="2">
        <f t="shared" si="426"/>
        <v>0</v>
      </c>
      <c r="M2467" s="2">
        <f t="shared" si="427"/>
        <v>1</v>
      </c>
      <c r="N2467">
        <f t="shared" si="428"/>
        <v>-4.9733405491863101</v>
      </c>
    </row>
    <row r="2468" spans="1:14" x14ac:dyDescent="0.3">
      <c r="A2468" s="1">
        <v>42272</v>
      </c>
      <c r="B2468">
        <v>45.7</v>
      </c>
      <c r="D2468">
        <f t="shared" si="418"/>
        <v>5</v>
      </c>
      <c r="E2468" s="1">
        <f t="shared" si="420"/>
        <v>42265</v>
      </c>
      <c r="F2468" s="1">
        <f t="shared" si="422"/>
        <v>42264</v>
      </c>
      <c r="G2468" s="1">
        <f t="shared" si="423"/>
        <v>42263</v>
      </c>
      <c r="H2468" s="1">
        <f t="shared" si="424"/>
        <v>42262</v>
      </c>
      <c r="I2468" s="2">
        <f t="shared" si="425"/>
        <v>45.02</v>
      </c>
      <c r="J2468">
        <f t="shared" si="419"/>
        <v>0</v>
      </c>
      <c r="K2468" s="2">
        <f t="shared" si="421"/>
        <v>0</v>
      </c>
      <c r="L2468" s="2">
        <f t="shared" si="426"/>
        <v>0</v>
      </c>
      <c r="M2468" s="2">
        <f t="shared" si="427"/>
        <v>1</v>
      </c>
      <c r="N2468">
        <f t="shared" si="428"/>
        <v>1.4991462421572799</v>
      </c>
    </row>
    <row r="2469" spans="1:14" x14ac:dyDescent="0.3">
      <c r="A2469" s="1">
        <v>42275</v>
      </c>
      <c r="B2469">
        <v>44.43</v>
      </c>
      <c r="D2469">
        <f t="shared" si="418"/>
        <v>1</v>
      </c>
      <c r="E2469" s="1">
        <f t="shared" si="420"/>
        <v>42268</v>
      </c>
      <c r="F2469" s="1">
        <f t="shared" si="422"/>
        <v>42267</v>
      </c>
      <c r="G2469" s="1">
        <f t="shared" si="423"/>
        <v>42266</v>
      </c>
      <c r="H2469" s="1">
        <f t="shared" si="424"/>
        <v>42265</v>
      </c>
      <c r="I2469" s="2">
        <f t="shared" si="425"/>
        <v>46.96</v>
      </c>
      <c r="J2469">
        <f t="shared" si="419"/>
        <v>0</v>
      </c>
      <c r="K2469" s="2">
        <f t="shared" si="421"/>
        <v>0</v>
      </c>
      <c r="L2469" s="2">
        <f t="shared" si="426"/>
        <v>0</v>
      </c>
      <c r="M2469" s="2">
        <f t="shared" si="427"/>
        <v>1</v>
      </c>
      <c r="N2469">
        <f t="shared" si="428"/>
        <v>-5.5381258572023935</v>
      </c>
    </row>
    <row r="2470" spans="1:14" x14ac:dyDescent="0.3">
      <c r="A2470" s="1">
        <v>42276</v>
      </c>
      <c r="B2470">
        <v>45.23</v>
      </c>
      <c r="D2470">
        <f t="shared" si="418"/>
        <v>2</v>
      </c>
      <c r="E2470" s="1">
        <f t="shared" si="420"/>
        <v>42269</v>
      </c>
      <c r="F2470" s="1">
        <f t="shared" si="422"/>
        <v>42268</v>
      </c>
      <c r="G2470" s="1">
        <f t="shared" si="423"/>
        <v>42267</v>
      </c>
      <c r="H2470" s="1">
        <f t="shared" si="424"/>
        <v>42266</v>
      </c>
      <c r="I2470" s="2">
        <f t="shared" si="425"/>
        <v>46.36</v>
      </c>
      <c r="J2470">
        <f t="shared" si="419"/>
        <v>0</v>
      </c>
      <c r="K2470" s="2">
        <f t="shared" si="421"/>
        <v>0</v>
      </c>
      <c r="L2470" s="2">
        <f t="shared" si="426"/>
        <v>0</v>
      </c>
      <c r="M2470" s="2">
        <f t="shared" si="427"/>
        <v>1</v>
      </c>
      <c r="N2470">
        <f t="shared" si="428"/>
        <v>-2.467643498179918</v>
      </c>
    </row>
    <row r="2471" spans="1:14" x14ac:dyDescent="0.3">
      <c r="A2471" s="1">
        <v>42277</v>
      </c>
      <c r="B2471">
        <v>45.09</v>
      </c>
      <c r="D2471">
        <f t="shared" si="418"/>
        <v>3</v>
      </c>
      <c r="E2471" s="1">
        <f t="shared" si="420"/>
        <v>42270</v>
      </c>
      <c r="F2471" s="1">
        <f t="shared" si="422"/>
        <v>42269</v>
      </c>
      <c r="G2471" s="1">
        <f t="shared" si="423"/>
        <v>42268</v>
      </c>
      <c r="H2471" s="1">
        <f t="shared" si="424"/>
        <v>42267</v>
      </c>
      <c r="I2471" s="2">
        <f t="shared" si="425"/>
        <v>44.48</v>
      </c>
      <c r="J2471">
        <f t="shared" si="419"/>
        <v>0</v>
      </c>
      <c r="K2471" s="2">
        <f t="shared" si="421"/>
        <v>0</v>
      </c>
      <c r="L2471" s="2">
        <f t="shared" si="426"/>
        <v>0</v>
      </c>
      <c r="M2471" s="2">
        <f t="shared" si="427"/>
        <v>1</v>
      </c>
      <c r="N2471">
        <f t="shared" si="428"/>
        <v>1.3620842490666041</v>
      </c>
    </row>
    <row r="2472" spans="1:14" x14ac:dyDescent="0.3">
      <c r="A2472" s="1">
        <v>42278</v>
      </c>
      <c r="B2472">
        <v>44.74</v>
      </c>
      <c r="D2472">
        <f t="shared" si="418"/>
        <v>4</v>
      </c>
      <c r="E2472" s="1">
        <f t="shared" si="420"/>
        <v>42271</v>
      </c>
      <c r="F2472" s="1">
        <f t="shared" si="422"/>
        <v>42270</v>
      </c>
      <c r="G2472" s="1">
        <f t="shared" si="423"/>
        <v>42269</v>
      </c>
      <c r="H2472" s="1">
        <f t="shared" si="424"/>
        <v>42268</v>
      </c>
      <c r="I2472" s="2">
        <f t="shared" si="425"/>
        <v>44.91</v>
      </c>
      <c r="J2472">
        <f t="shared" si="419"/>
        <v>0</v>
      </c>
      <c r="K2472" s="2">
        <f t="shared" si="421"/>
        <v>0</v>
      </c>
      <c r="L2472" s="2">
        <f t="shared" si="426"/>
        <v>0</v>
      </c>
      <c r="M2472" s="2">
        <f t="shared" si="427"/>
        <v>1</v>
      </c>
      <c r="N2472">
        <f t="shared" si="428"/>
        <v>-0.37925310376630106</v>
      </c>
    </row>
    <row r="2473" spans="1:14" x14ac:dyDescent="0.3">
      <c r="A2473" s="1">
        <v>42279</v>
      </c>
      <c r="B2473">
        <v>45.54</v>
      </c>
      <c r="D2473">
        <f t="shared" si="418"/>
        <v>5</v>
      </c>
      <c r="E2473" s="1">
        <f t="shared" si="420"/>
        <v>42272</v>
      </c>
      <c r="F2473" s="1">
        <f t="shared" si="422"/>
        <v>42271</v>
      </c>
      <c r="G2473" s="1">
        <f t="shared" si="423"/>
        <v>42270</v>
      </c>
      <c r="H2473" s="1">
        <f t="shared" si="424"/>
        <v>42269</v>
      </c>
      <c r="I2473" s="2">
        <f t="shared" si="425"/>
        <v>45.7</v>
      </c>
      <c r="J2473">
        <f t="shared" si="419"/>
        <v>0</v>
      </c>
      <c r="K2473" s="2">
        <f t="shared" si="421"/>
        <v>0</v>
      </c>
      <c r="L2473" s="2">
        <f t="shared" si="426"/>
        <v>0</v>
      </c>
      <c r="M2473" s="2">
        <f t="shared" si="427"/>
        <v>1</v>
      </c>
      <c r="N2473">
        <f t="shared" si="428"/>
        <v>-0.3507237264565537</v>
      </c>
    </row>
    <row r="2474" spans="1:14" x14ac:dyDescent="0.3">
      <c r="A2474" s="1">
        <v>42282</v>
      </c>
      <c r="B2474">
        <v>46.26</v>
      </c>
      <c r="D2474">
        <f t="shared" si="418"/>
        <v>1</v>
      </c>
      <c r="E2474" s="1">
        <f t="shared" si="420"/>
        <v>42275</v>
      </c>
      <c r="F2474" s="1">
        <f t="shared" si="422"/>
        <v>42274</v>
      </c>
      <c r="G2474" s="1">
        <f t="shared" si="423"/>
        <v>42273</v>
      </c>
      <c r="H2474" s="1">
        <f t="shared" si="424"/>
        <v>42272</v>
      </c>
      <c r="I2474" s="2">
        <f t="shared" si="425"/>
        <v>44.43</v>
      </c>
      <c r="J2474">
        <f t="shared" si="419"/>
        <v>0</v>
      </c>
      <c r="K2474" s="2">
        <f t="shared" si="421"/>
        <v>0</v>
      </c>
      <c r="L2474" s="2">
        <f t="shared" si="426"/>
        <v>0</v>
      </c>
      <c r="M2474" s="2">
        <f t="shared" si="427"/>
        <v>1</v>
      </c>
      <c r="N2474">
        <f t="shared" si="428"/>
        <v>4.0362739855476066</v>
      </c>
    </row>
    <row r="2475" spans="1:14" x14ac:dyDescent="0.3">
      <c r="A2475" s="1">
        <v>42283</v>
      </c>
      <c r="B2475">
        <v>48.53</v>
      </c>
      <c r="D2475">
        <f t="shared" si="418"/>
        <v>2</v>
      </c>
      <c r="E2475" s="1">
        <f t="shared" si="420"/>
        <v>42276</v>
      </c>
      <c r="F2475" s="1">
        <f t="shared" si="422"/>
        <v>42275</v>
      </c>
      <c r="G2475" s="1">
        <f t="shared" si="423"/>
        <v>42274</v>
      </c>
      <c r="H2475" s="1">
        <f t="shared" si="424"/>
        <v>42273</v>
      </c>
      <c r="I2475" s="2">
        <f t="shared" si="425"/>
        <v>45.23</v>
      </c>
      <c r="J2475">
        <f t="shared" si="419"/>
        <v>0</v>
      </c>
      <c r="K2475" s="2">
        <f t="shared" si="421"/>
        <v>0</v>
      </c>
      <c r="L2475" s="2">
        <f t="shared" si="426"/>
        <v>0</v>
      </c>
      <c r="M2475" s="2">
        <f t="shared" si="427"/>
        <v>1</v>
      </c>
      <c r="N2475">
        <f t="shared" si="428"/>
        <v>7.0421579927373221</v>
      </c>
    </row>
    <row r="2476" spans="1:14" x14ac:dyDescent="0.3">
      <c r="A2476" s="1">
        <v>42284</v>
      </c>
      <c r="B2476">
        <v>47.81</v>
      </c>
      <c r="D2476">
        <f t="shared" si="418"/>
        <v>3</v>
      </c>
      <c r="E2476" s="1">
        <f t="shared" si="420"/>
        <v>42277</v>
      </c>
      <c r="F2476" s="1">
        <f t="shared" si="422"/>
        <v>42276</v>
      </c>
      <c r="G2476" s="1">
        <f t="shared" si="423"/>
        <v>42275</v>
      </c>
      <c r="H2476" s="1">
        <f t="shared" si="424"/>
        <v>42274</v>
      </c>
      <c r="I2476" s="2">
        <f t="shared" si="425"/>
        <v>45.09</v>
      </c>
      <c r="J2476">
        <f t="shared" si="419"/>
        <v>0</v>
      </c>
      <c r="K2476" s="2">
        <f t="shared" si="421"/>
        <v>0</v>
      </c>
      <c r="L2476" s="2">
        <f t="shared" si="426"/>
        <v>0</v>
      </c>
      <c r="M2476" s="2">
        <f t="shared" si="427"/>
        <v>1</v>
      </c>
      <c r="N2476">
        <f t="shared" si="428"/>
        <v>5.8574330205019089</v>
      </c>
    </row>
    <row r="2477" spans="1:14" x14ac:dyDescent="0.3">
      <c r="A2477" s="1">
        <v>42285</v>
      </c>
      <c r="B2477">
        <v>49.43</v>
      </c>
      <c r="D2477">
        <f t="shared" si="418"/>
        <v>4</v>
      </c>
      <c r="E2477" s="1">
        <f t="shared" si="420"/>
        <v>42278</v>
      </c>
      <c r="F2477" s="1">
        <f t="shared" si="422"/>
        <v>42277</v>
      </c>
      <c r="G2477" s="1">
        <f t="shared" si="423"/>
        <v>42276</v>
      </c>
      <c r="H2477" s="1">
        <f t="shared" si="424"/>
        <v>42275</v>
      </c>
      <c r="I2477" s="2">
        <f t="shared" si="425"/>
        <v>44.74</v>
      </c>
      <c r="J2477">
        <f t="shared" si="419"/>
        <v>0</v>
      </c>
      <c r="K2477" s="2">
        <f t="shared" si="421"/>
        <v>0</v>
      </c>
      <c r="L2477" s="2">
        <f t="shared" si="426"/>
        <v>0</v>
      </c>
      <c r="M2477" s="2">
        <f t="shared" si="427"/>
        <v>1</v>
      </c>
      <c r="N2477">
        <f t="shared" si="428"/>
        <v>9.9689571256884371</v>
      </c>
    </row>
    <row r="2478" spans="1:14" x14ac:dyDescent="0.3">
      <c r="A2478" s="1">
        <v>42286</v>
      </c>
      <c r="B2478">
        <v>49.63</v>
      </c>
      <c r="C2478">
        <v>50.14</v>
      </c>
      <c r="D2478">
        <f t="shared" si="418"/>
        <v>5</v>
      </c>
      <c r="E2478" s="1">
        <f t="shared" si="420"/>
        <v>42279</v>
      </c>
      <c r="F2478" s="1">
        <f t="shared" si="422"/>
        <v>42278</v>
      </c>
      <c r="G2478" s="1">
        <f t="shared" si="423"/>
        <v>42277</v>
      </c>
      <c r="H2478" s="1">
        <f t="shared" si="424"/>
        <v>42276</v>
      </c>
      <c r="I2478" s="2">
        <f t="shared" si="425"/>
        <v>45.54</v>
      </c>
      <c r="J2478">
        <f t="shared" si="419"/>
        <v>0</v>
      </c>
      <c r="K2478" s="2">
        <f t="shared" si="421"/>
        <v>0</v>
      </c>
      <c r="L2478" s="2">
        <f t="shared" si="426"/>
        <v>0</v>
      </c>
      <c r="M2478" s="2">
        <f t="shared" si="427"/>
        <v>1</v>
      </c>
      <c r="N2478">
        <f t="shared" si="428"/>
        <v>8.6004428963755863</v>
      </c>
    </row>
    <row r="2479" spans="1:14" x14ac:dyDescent="0.3">
      <c r="A2479" s="1">
        <v>42289</v>
      </c>
      <c r="B2479">
        <v>47.61</v>
      </c>
      <c r="D2479">
        <f t="shared" si="418"/>
        <v>1</v>
      </c>
      <c r="E2479" s="1">
        <f t="shared" si="420"/>
        <v>42282</v>
      </c>
      <c r="F2479" s="1">
        <f t="shared" si="422"/>
        <v>42281</v>
      </c>
      <c r="G2479" s="1">
        <f t="shared" si="423"/>
        <v>42280</v>
      </c>
      <c r="H2479" s="1">
        <f t="shared" si="424"/>
        <v>42279</v>
      </c>
      <c r="I2479" s="2">
        <f t="shared" si="425"/>
        <v>46.26</v>
      </c>
      <c r="J2479">
        <f t="shared" si="419"/>
        <v>50.14</v>
      </c>
      <c r="K2479" s="2">
        <f t="shared" si="421"/>
        <v>50.14</v>
      </c>
      <c r="L2479" s="2">
        <f t="shared" si="426"/>
        <v>49.63</v>
      </c>
      <c r="M2479" s="2">
        <f t="shared" si="427"/>
        <v>0.98982848025528525</v>
      </c>
      <c r="N2479">
        <f t="shared" si="428"/>
        <v>1.854156327233649</v>
      </c>
    </row>
    <row r="2480" spans="1:14" x14ac:dyDescent="0.3">
      <c r="A2480" s="1">
        <v>42290</v>
      </c>
      <c r="B2480">
        <v>47.15</v>
      </c>
      <c r="D2480">
        <f t="shared" si="418"/>
        <v>2</v>
      </c>
      <c r="E2480" s="1">
        <f t="shared" si="420"/>
        <v>42283</v>
      </c>
      <c r="F2480" s="1">
        <f t="shared" si="422"/>
        <v>42282</v>
      </c>
      <c r="G2480" s="1">
        <f t="shared" si="423"/>
        <v>42281</v>
      </c>
      <c r="H2480" s="1">
        <f t="shared" si="424"/>
        <v>42280</v>
      </c>
      <c r="I2480" s="2">
        <f t="shared" si="425"/>
        <v>48.53</v>
      </c>
      <c r="J2480">
        <f t="shared" si="419"/>
        <v>0</v>
      </c>
      <c r="K2480" s="2">
        <f t="shared" si="421"/>
        <v>50.14</v>
      </c>
      <c r="L2480" s="2">
        <f t="shared" si="426"/>
        <v>49.63</v>
      </c>
      <c r="M2480" s="2">
        <f t="shared" si="427"/>
        <v>0.98982848025528525</v>
      </c>
      <c r="N2480">
        <f t="shared" si="428"/>
        <v>-3.9071757468456281</v>
      </c>
    </row>
    <row r="2481" spans="1:14" x14ac:dyDescent="0.3">
      <c r="A2481" s="1">
        <v>42291</v>
      </c>
      <c r="B2481">
        <v>47.16</v>
      </c>
      <c r="D2481">
        <f t="shared" si="418"/>
        <v>3</v>
      </c>
      <c r="E2481" s="1">
        <f t="shared" si="420"/>
        <v>42284</v>
      </c>
      <c r="F2481" s="1">
        <f t="shared" si="422"/>
        <v>42283</v>
      </c>
      <c r="G2481" s="1">
        <f t="shared" si="423"/>
        <v>42282</v>
      </c>
      <c r="H2481" s="1">
        <f t="shared" si="424"/>
        <v>42281</v>
      </c>
      <c r="I2481" s="2">
        <f t="shared" si="425"/>
        <v>47.81</v>
      </c>
      <c r="J2481">
        <f t="shared" si="419"/>
        <v>0</v>
      </c>
      <c r="K2481" s="2">
        <f t="shared" si="421"/>
        <v>50.14</v>
      </c>
      <c r="L2481" s="2">
        <f t="shared" si="426"/>
        <v>49.63</v>
      </c>
      <c r="M2481" s="2">
        <f t="shared" si="427"/>
        <v>0.98982848025528525</v>
      </c>
      <c r="N2481">
        <f t="shared" si="428"/>
        <v>-2.3912350099639772</v>
      </c>
    </row>
    <row r="2482" spans="1:14" x14ac:dyDescent="0.3">
      <c r="A2482" s="1">
        <v>42292</v>
      </c>
      <c r="B2482">
        <v>46.87</v>
      </c>
      <c r="D2482">
        <f t="shared" si="418"/>
        <v>4</v>
      </c>
      <c r="E2482" s="1">
        <f t="shared" si="420"/>
        <v>42285</v>
      </c>
      <c r="F2482" s="1">
        <f t="shared" si="422"/>
        <v>42284</v>
      </c>
      <c r="G2482" s="1">
        <f t="shared" si="423"/>
        <v>42283</v>
      </c>
      <c r="H2482" s="1">
        <f t="shared" si="424"/>
        <v>42282</v>
      </c>
      <c r="I2482" s="2">
        <f t="shared" si="425"/>
        <v>49.43</v>
      </c>
      <c r="J2482">
        <f t="shared" si="419"/>
        <v>0</v>
      </c>
      <c r="K2482" s="2">
        <f t="shared" si="421"/>
        <v>50.14</v>
      </c>
      <c r="L2482" s="2">
        <f t="shared" si="426"/>
        <v>49.63</v>
      </c>
      <c r="M2482" s="2">
        <f t="shared" si="427"/>
        <v>0.98982848025528525</v>
      </c>
      <c r="N2482">
        <f t="shared" si="428"/>
        <v>-6.3403318515051046</v>
      </c>
    </row>
    <row r="2483" spans="1:14" x14ac:dyDescent="0.3">
      <c r="A2483" s="1">
        <v>42293</v>
      </c>
      <c r="B2483">
        <v>47.72</v>
      </c>
      <c r="D2483">
        <f t="shared" si="418"/>
        <v>5</v>
      </c>
      <c r="E2483" s="1">
        <f t="shared" si="420"/>
        <v>42286</v>
      </c>
      <c r="F2483" s="1">
        <f t="shared" si="422"/>
        <v>42285</v>
      </c>
      <c r="G2483" s="1">
        <f t="shared" si="423"/>
        <v>42284</v>
      </c>
      <c r="H2483" s="1">
        <f t="shared" si="424"/>
        <v>42283</v>
      </c>
      <c r="I2483" s="2">
        <f t="shared" si="425"/>
        <v>49.63</v>
      </c>
      <c r="J2483">
        <f t="shared" si="419"/>
        <v>0</v>
      </c>
      <c r="K2483" s="2">
        <f t="shared" si="421"/>
        <v>50.14</v>
      </c>
      <c r="L2483" s="2">
        <f t="shared" si="426"/>
        <v>49.63</v>
      </c>
      <c r="M2483" s="2">
        <f t="shared" si="427"/>
        <v>0.98982848025528525</v>
      </c>
      <c r="N2483">
        <f t="shared" si="428"/>
        <v>-4.9468495500432006</v>
      </c>
    </row>
    <row r="2484" spans="1:14" x14ac:dyDescent="0.3">
      <c r="A2484" s="1">
        <v>42296</v>
      </c>
      <c r="B2484">
        <v>46.28</v>
      </c>
      <c r="D2484">
        <f t="shared" si="418"/>
        <v>1</v>
      </c>
      <c r="E2484" s="1">
        <f t="shared" si="420"/>
        <v>42289</v>
      </c>
      <c r="F2484" s="1">
        <f t="shared" si="422"/>
        <v>42288</v>
      </c>
      <c r="G2484" s="1">
        <f t="shared" si="423"/>
        <v>42287</v>
      </c>
      <c r="H2484" s="1">
        <f t="shared" si="424"/>
        <v>42286</v>
      </c>
      <c r="I2484" s="2">
        <f t="shared" si="425"/>
        <v>47.61</v>
      </c>
      <c r="J2484">
        <f t="shared" si="419"/>
        <v>0</v>
      </c>
      <c r="K2484" s="2">
        <f t="shared" si="421"/>
        <v>0</v>
      </c>
      <c r="L2484" s="2">
        <f t="shared" si="426"/>
        <v>0</v>
      </c>
      <c r="M2484" s="2">
        <f t="shared" si="427"/>
        <v>1</v>
      </c>
      <c r="N2484">
        <f t="shared" si="428"/>
        <v>-2.8332920880951491</v>
      </c>
    </row>
    <row r="2485" spans="1:14" x14ac:dyDescent="0.3">
      <c r="A2485" s="1">
        <v>42297</v>
      </c>
      <c r="B2485">
        <v>46.29</v>
      </c>
      <c r="D2485">
        <f t="shared" si="418"/>
        <v>2</v>
      </c>
      <c r="E2485" s="1">
        <f t="shared" si="420"/>
        <v>42290</v>
      </c>
      <c r="F2485" s="1">
        <f t="shared" si="422"/>
        <v>42289</v>
      </c>
      <c r="G2485" s="1">
        <f t="shared" si="423"/>
        <v>42288</v>
      </c>
      <c r="H2485" s="1">
        <f t="shared" si="424"/>
        <v>42287</v>
      </c>
      <c r="I2485" s="2">
        <f t="shared" si="425"/>
        <v>47.15</v>
      </c>
      <c r="J2485">
        <f t="shared" si="419"/>
        <v>0</v>
      </c>
      <c r="K2485" s="2">
        <f t="shared" si="421"/>
        <v>0</v>
      </c>
      <c r="L2485" s="2">
        <f t="shared" si="426"/>
        <v>0</v>
      </c>
      <c r="M2485" s="2">
        <f t="shared" si="427"/>
        <v>1</v>
      </c>
      <c r="N2485">
        <f t="shared" si="428"/>
        <v>-1.8408054036287376</v>
      </c>
    </row>
    <row r="2486" spans="1:14" x14ac:dyDescent="0.3">
      <c r="A2486" s="1">
        <v>42298</v>
      </c>
      <c r="B2486">
        <v>45.2</v>
      </c>
      <c r="D2486">
        <f t="shared" si="418"/>
        <v>3</v>
      </c>
      <c r="E2486" s="1">
        <f t="shared" si="420"/>
        <v>42291</v>
      </c>
      <c r="F2486" s="1">
        <f t="shared" si="422"/>
        <v>42290</v>
      </c>
      <c r="G2486" s="1">
        <f t="shared" si="423"/>
        <v>42289</v>
      </c>
      <c r="H2486" s="1">
        <f t="shared" si="424"/>
        <v>42288</v>
      </c>
      <c r="I2486" s="2">
        <f t="shared" si="425"/>
        <v>47.16</v>
      </c>
      <c r="J2486">
        <f t="shared" si="419"/>
        <v>0</v>
      </c>
      <c r="K2486" s="2">
        <f t="shared" si="421"/>
        <v>0</v>
      </c>
      <c r="L2486" s="2">
        <f t="shared" si="426"/>
        <v>0</v>
      </c>
      <c r="M2486" s="2">
        <f t="shared" si="427"/>
        <v>1</v>
      </c>
      <c r="N2486">
        <f t="shared" si="428"/>
        <v>-4.244898883098454</v>
      </c>
    </row>
    <row r="2487" spans="1:14" x14ac:dyDescent="0.3">
      <c r="A2487" s="1">
        <v>42299</v>
      </c>
      <c r="B2487">
        <v>45.38</v>
      </c>
      <c r="D2487">
        <f t="shared" si="418"/>
        <v>4</v>
      </c>
      <c r="E2487" s="1">
        <f t="shared" si="420"/>
        <v>42292</v>
      </c>
      <c r="F2487" s="1">
        <f t="shared" si="422"/>
        <v>42291</v>
      </c>
      <c r="G2487" s="1">
        <f t="shared" si="423"/>
        <v>42290</v>
      </c>
      <c r="H2487" s="1">
        <f t="shared" si="424"/>
        <v>42289</v>
      </c>
      <c r="I2487" s="2">
        <f t="shared" si="425"/>
        <v>46.87</v>
      </c>
      <c r="J2487">
        <f t="shared" si="419"/>
        <v>0</v>
      </c>
      <c r="K2487" s="2">
        <f t="shared" si="421"/>
        <v>0</v>
      </c>
      <c r="L2487" s="2">
        <f t="shared" si="426"/>
        <v>0</v>
      </c>
      <c r="M2487" s="2">
        <f t="shared" si="427"/>
        <v>1</v>
      </c>
      <c r="N2487">
        <f t="shared" si="428"/>
        <v>-3.2306332582918937</v>
      </c>
    </row>
    <row r="2488" spans="1:14" x14ac:dyDescent="0.3">
      <c r="A2488" s="1">
        <v>42300</v>
      </c>
      <c r="B2488">
        <v>44.6</v>
      </c>
      <c r="D2488">
        <f t="shared" si="418"/>
        <v>5</v>
      </c>
      <c r="E2488" s="1">
        <f t="shared" si="420"/>
        <v>42293</v>
      </c>
      <c r="F2488" s="1">
        <f t="shared" si="422"/>
        <v>42292</v>
      </c>
      <c r="G2488" s="1">
        <f t="shared" si="423"/>
        <v>42291</v>
      </c>
      <c r="H2488" s="1">
        <f t="shared" si="424"/>
        <v>42290</v>
      </c>
      <c r="I2488" s="2">
        <f t="shared" si="425"/>
        <v>47.72</v>
      </c>
      <c r="J2488">
        <f t="shared" si="419"/>
        <v>0</v>
      </c>
      <c r="K2488" s="2">
        <f t="shared" si="421"/>
        <v>0</v>
      </c>
      <c r="L2488" s="2">
        <f t="shared" si="426"/>
        <v>0</v>
      </c>
      <c r="M2488" s="2">
        <f t="shared" si="427"/>
        <v>1</v>
      </c>
      <c r="N2488">
        <f t="shared" si="428"/>
        <v>-6.7616738203696913</v>
      </c>
    </row>
    <row r="2489" spans="1:14" x14ac:dyDescent="0.3">
      <c r="A2489" s="1">
        <v>42303</v>
      </c>
      <c r="B2489">
        <v>43.98</v>
      </c>
      <c r="D2489">
        <f t="shared" si="418"/>
        <v>1</v>
      </c>
      <c r="E2489" s="1">
        <f t="shared" si="420"/>
        <v>42296</v>
      </c>
      <c r="F2489" s="1">
        <f t="shared" si="422"/>
        <v>42295</v>
      </c>
      <c r="G2489" s="1">
        <f t="shared" si="423"/>
        <v>42294</v>
      </c>
      <c r="H2489" s="1">
        <f t="shared" si="424"/>
        <v>42293</v>
      </c>
      <c r="I2489" s="2">
        <f t="shared" si="425"/>
        <v>46.28</v>
      </c>
      <c r="J2489">
        <f t="shared" si="419"/>
        <v>0</v>
      </c>
      <c r="K2489" s="2">
        <f t="shared" si="421"/>
        <v>0</v>
      </c>
      <c r="L2489" s="2">
        <f t="shared" si="426"/>
        <v>0</v>
      </c>
      <c r="M2489" s="2">
        <f t="shared" si="427"/>
        <v>1</v>
      </c>
      <c r="N2489">
        <f t="shared" si="428"/>
        <v>-5.0974917198860821</v>
      </c>
    </row>
    <row r="2490" spans="1:14" x14ac:dyDescent="0.3">
      <c r="A2490" s="1">
        <v>42304</v>
      </c>
      <c r="B2490">
        <v>43.2</v>
      </c>
      <c r="D2490">
        <f t="shared" si="418"/>
        <v>2</v>
      </c>
      <c r="E2490" s="1">
        <f t="shared" si="420"/>
        <v>42297</v>
      </c>
      <c r="F2490" s="1">
        <f t="shared" si="422"/>
        <v>42296</v>
      </c>
      <c r="G2490" s="1">
        <f t="shared" si="423"/>
        <v>42295</v>
      </c>
      <c r="H2490" s="1">
        <f t="shared" si="424"/>
        <v>42294</v>
      </c>
      <c r="I2490" s="2">
        <f t="shared" si="425"/>
        <v>46.29</v>
      </c>
      <c r="J2490">
        <f t="shared" si="419"/>
        <v>0</v>
      </c>
      <c r="K2490" s="2">
        <f t="shared" si="421"/>
        <v>0</v>
      </c>
      <c r="L2490" s="2">
        <f t="shared" si="426"/>
        <v>0</v>
      </c>
      <c r="M2490" s="2">
        <f t="shared" si="427"/>
        <v>1</v>
      </c>
      <c r="N2490">
        <f t="shared" si="428"/>
        <v>-6.9085459793114437</v>
      </c>
    </row>
    <row r="2491" spans="1:14" x14ac:dyDescent="0.3">
      <c r="A2491" s="1">
        <v>42305</v>
      </c>
      <c r="B2491">
        <v>45.94</v>
      </c>
      <c r="D2491">
        <f t="shared" si="418"/>
        <v>3</v>
      </c>
      <c r="E2491" s="1">
        <f t="shared" si="420"/>
        <v>42298</v>
      </c>
      <c r="F2491" s="1">
        <f t="shared" si="422"/>
        <v>42297</v>
      </c>
      <c r="G2491" s="1">
        <f t="shared" si="423"/>
        <v>42296</v>
      </c>
      <c r="H2491" s="1">
        <f t="shared" si="424"/>
        <v>42295</v>
      </c>
      <c r="I2491" s="2">
        <f t="shared" si="425"/>
        <v>45.2</v>
      </c>
      <c r="J2491">
        <f t="shared" si="419"/>
        <v>0</v>
      </c>
      <c r="K2491" s="2">
        <f t="shared" si="421"/>
        <v>0</v>
      </c>
      <c r="L2491" s="2">
        <f t="shared" si="426"/>
        <v>0</v>
      </c>
      <c r="M2491" s="2">
        <f t="shared" si="427"/>
        <v>1</v>
      </c>
      <c r="N2491">
        <f t="shared" si="428"/>
        <v>1.6239110422766638</v>
      </c>
    </row>
    <row r="2492" spans="1:14" x14ac:dyDescent="0.3">
      <c r="A2492" s="1">
        <v>42306</v>
      </c>
      <c r="B2492">
        <v>46.06</v>
      </c>
      <c r="D2492">
        <f t="shared" si="418"/>
        <v>4</v>
      </c>
      <c r="E2492" s="1">
        <f t="shared" si="420"/>
        <v>42299</v>
      </c>
      <c r="F2492" s="1">
        <f t="shared" si="422"/>
        <v>42298</v>
      </c>
      <c r="G2492" s="1">
        <f t="shared" si="423"/>
        <v>42297</v>
      </c>
      <c r="H2492" s="1">
        <f t="shared" si="424"/>
        <v>42296</v>
      </c>
      <c r="I2492" s="2">
        <f t="shared" si="425"/>
        <v>45.38</v>
      </c>
      <c r="J2492">
        <f t="shared" si="419"/>
        <v>0</v>
      </c>
      <c r="K2492" s="2">
        <f t="shared" si="421"/>
        <v>0</v>
      </c>
      <c r="L2492" s="2">
        <f t="shared" si="426"/>
        <v>0</v>
      </c>
      <c r="M2492" s="2">
        <f t="shared" si="427"/>
        <v>1</v>
      </c>
      <c r="N2492">
        <f t="shared" si="428"/>
        <v>1.4873415040843483</v>
      </c>
    </row>
    <row r="2493" spans="1:14" x14ac:dyDescent="0.3">
      <c r="A2493" s="1">
        <v>42307</v>
      </c>
      <c r="B2493">
        <v>46.59</v>
      </c>
      <c r="D2493">
        <f t="shared" si="418"/>
        <v>5</v>
      </c>
      <c r="E2493" s="1">
        <f t="shared" si="420"/>
        <v>42300</v>
      </c>
      <c r="F2493" s="1">
        <f t="shared" si="422"/>
        <v>42299</v>
      </c>
      <c r="G2493" s="1">
        <f t="shared" si="423"/>
        <v>42298</v>
      </c>
      <c r="H2493" s="1">
        <f t="shared" si="424"/>
        <v>42297</v>
      </c>
      <c r="I2493" s="2">
        <f t="shared" si="425"/>
        <v>44.6</v>
      </c>
      <c r="J2493">
        <f t="shared" si="419"/>
        <v>0</v>
      </c>
      <c r="K2493" s="2">
        <f t="shared" si="421"/>
        <v>0</v>
      </c>
      <c r="L2493" s="2">
        <f t="shared" si="426"/>
        <v>0</v>
      </c>
      <c r="M2493" s="2">
        <f t="shared" si="427"/>
        <v>1</v>
      </c>
      <c r="N2493">
        <f t="shared" si="428"/>
        <v>4.3652066802686944</v>
      </c>
    </row>
    <row r="2494" spans="1:14" x14ac:dyDescent="0.3">
      <c r="A2494" s="1">
        <v>42310</v>
      </c>
      <c r="B2494">
        <v>46.14</v>
      </c>
      <c r="D2494">
        <f t="shared" si="418"/>
        <v>1</v>
      </c>
      <c r="E2494" s="1">
        <f t="shared" si="420"/>
        <v>42303</v>
      </c>
      <c r="F2494" s="1">
        <f t="shared" si="422"/>
        <v>42302</v>
      </c>
      <c r="G2494" s="1">
        <f t="shared" si="423"/>
        <v>42301</v>
      </c>
      <c r="H2494" s="1">
        <f t="shared" si="424"/>
        <v>42300</v>
      </c>
      <c r="I2494" s="2">
        <f t="shared" si="425"/>
        <v>43.98</v>
      </c>
      <c r="J2494">
        <f t="shared" si="419"/>
        <v>0</v>
      </c>
      <c r="K2494" s="2">
        <f t="shared" si="421"/>
        <v>0</v>
      </c>
      <c r="L2494" s="2">
        <f t="shared" si="426"/>
        <v>0</v>
      </c>
      <c r="M2494" s="2">
        <f t="shared" si="427"/>
        <v>1</v>
      </c>
      <c r="N2494">
        <f t="shared" si="428"/>
        <v>4.7945267618992471</v>
      </c>
    </row>
    <row r="2495" spans="1:14" x14ac:dyDescent="0.3">
      <c r="A2495" s="1">
        <v>42311</v>
      </c>
      <c r="B2495">
        <v>47.9</v>
      </c>
      <c r="D2495">
        <f t="shared" si="418"/>
        <v>2</v>
      </c>
      <c r="E2495" s="1">
        <f t="shared" si="420"/>
        <v>42304</v>
      </c>
      <c r="F2495" s="1">
        <f t="shared" si="422"/>
        <v>42303</v>
      </c>
      <c r="G2495" s="1">
        <f t="shared" si="423"/>
        <v>42302</v>
      </c>
      <c r="H2495" s="1">
        <f t="shared" si="424"/>
        <v>42301</v>
      </c>
      <c r="I2495" s="2">
        <f t="shared" si="425"/>
        <v>43.2</v>
      </c>
      <c r="J2495">
        <f t="shared" si="419"/>
        <v>0</v>
      </c>
      <c r="K2495" s="2">
        <f t="shared" si="421"/>
        <v>0</v>
      </c>
      <c r="L2495" s="2">
        <f t="shared" si="426"/>
        <v>0</v>
      </c>
      <c r="M2495" s="2">
        <f t="shared" si="427"/>
        <v>1</v>
      </c>
      <c r="N2495">
        <f t="shared" si="428"/>
        <v>10.32750091668049</v>
      </c>
    </row>
    <row r="2496" spans="1:14" x14ac:dyDescent="0.3">
      <c r="A2496" s="1">
        <v>42312</v>
      </c>
      <c r="B2496">
        <v>46.32</v>
      </c>
      <c r="D2496">
        <f t="shared" si="418"/>
        <v>3</v>
      </c>
      <c r="E2496" s="1">
        <f t="shared" si="420"/>
        <v>42305</v>
      </c>
      <c r="F2496" s="1">
        <f t="shared" si="422"/>
        <v>42304</v>
      </c>
      <c r="G2496" s="1">
        <f t="shared" si="423"/>
        <v>42303</v>
      </c>
      <c r="H2496" s="1">
        <f t="shared" si="424"/>
        <v>42302</v>
      </c>
      <c r="I2496" s="2">
        <f t="shared" si="425"/>
        <v>45.94</v>
      </c>
      <c r="J2496">
        <f t="shared" si="419"/>
        <v>0</v>
      </c>
      <c r="K2496" s="2">
        <f t="shared" si="421"/>
        <v>0</v>
      </c>
      <c r="L2496" s="2">
        <f t="shared" si="426"/>
        <v>0</v>
      </c>
      <c r="M2496" s="2">
        <f t="shared" si="427"/>
        <v>1</v>
      </c>
      <c r="N2496">
        <f t="shared" si="428"/>
        <v>0.82376360037875929</v>
      </c>
    </row>
    <row r="2497" spans="1:14" x14ac:dyDescent="0.3">
      <c r="A2497" s="1">
        <v>42313</v>
      </c>
      <c r="B2497">
        <v>45.2</v>
      </c>
      <c r="D2497">
        <f t="shared" si="418"/>
        <v>4</v>
      </c>
      <c r="E2497" s="1">
        <f t="shared" si="420"/>
        <v>42306</v>
      </c>
      <c r="F2497" s="1">
        <f t="shared" si="422"/>
        <v>42305</v>
      </c>
      <c r="G2497" s="1">
        <f t="shared" si="423"/>
        <v>42304</v>
      </c>
      <c r="H2497" s="1">
        <f t="shared" si="424"/>
        <v>42303</v>
      </c>
      <c r="I2497" s="2">
        <f t="shared" si="425"/>
        <v>46.06</v>
      </c>
      <c r="J2497">
        <f t="shared" si="419"/>
        <v>0</v>
      </c>
      <c r="K2497" s="2">
        <f t="shared" si="421"/>
        <v>0</v>
      </c>
      <c r="L2497" s="2">
        <f t="shared" si="426"/>
        <v>0</v>
      </c>
      <c r="M2497" s="2">
        <f t="shared" si="427"/>
        <v>1</v>
      </c>
      <c r="N2497">
        <f t="shared" si="428"/>
        <v>-1.8847807554353642</v>
      </c>
    </row>
    <row r="2498" spans="1:14" x14ac:dyDescent="0.3">
      <c r="A2498" s="1">
        <v>42314</v>
      </c>
      <c r="B2498">
        <v>44.29</v>
      </c>
      <c r="D2498">
        <f t="shared" ref="D2498:D2561" si="429">WEEKDAY(A2498,2)</f>
        <v>5</v>
      </c>
      <c r="E2498" s="1">
        <f t="shared" si="420"/>
        <v>42307</v>
      </c>
      <c r="F2498" s="1">
        <f t="shared" si="422"/>
        <v>42306</v>
      </c>
      <c r="G2498" s="1">
        <f t="shared" si="423"/>
        <v>42305</v>
      </c>
      <c r="H2498" s="1">
        <f t="shared" si="424"/>
        <v>42304</v>
      </c>
      <c r="I2498" s="2">
        <f t="shared" si="425"/>
        <v>46.59</v>
      </c>
      <c r="J2498">
        <f t="shared" si="419"/>
        <v>0</v>
      </c>
      <c r="K2498" s="2">
        <f t="shared" si="421"/>
        <v>0</v>
      </c>
      <c r="L2498" s="2">
        <f t="shared" si="426"/>
        <v>0</v>
      </c>
      <c r="M2498" s="2">
        <f t="shared" si="427"/>
        <v>1</v>
      </c>
      <c r="N2498">
        <f t="shared" si="428"/>
        <v>-5.0627007893598686</v>
      </c>
    </row>
    <row r="2499" spans="1:14" x14ac:dyDescent="0.3">
      <c r="A2499" s="1">
        <v>42317</v>
      </c>
      <c r="B2499">
        <v>43.87</v>
      </c>
      <c r="C2499">
        <v>45.12</v>
      </c>
      <c r="D2499">
        <f t="shared" si="429"/>
        <v>1</v>
      </c>
      <c r="E2499" s="1">
        <f t="shared" si="420"/>
        <v>42310</v>
      </c>
      <c r="F2499" s="1">
        <f t="shared" si="422"/>
        <v>42309</v>
      </c>
      <c r="G2499" s="1">
        <f t="shared" si="423"/>
        <v>42308</v>
      </c>
      <c r="H2499" s="1">
        <f t="shared" si="424"/>
        <v>42307</v>
      </c>
      <c r="I2499" s="2">
        <f t="shared" si="425"/>
        <v>46.14</v>
      </c>
      <c r="J2499">
        <f t="shared" ref="J2499:J2562" si="430">C2498</f>
        <v>0</v>
      </c>
      <c r="K2499" s="2">
        <f t="shared" si="421"/>
        <v>0</v>
      </c>
      <c r="L2499" s="2">
        <f t="shared" si="426"/>
        <v>0</v>
      </c>
      <c r="M2499" s="2">
        <f t="shared" si="427"/>
        <v>1</v>
      </c>
      <c r="N2499">
        <f t="shared" si="428"/>
        <v>-5.0449537567485034</v>
      </c>
    </row>
    <row r="2500" spans="1:14" x14ac:dyDescent="0.3">
      <c r="A2500" s="1">
        <v>42318</v>
      </c>
      <c r="B2500">
        <v>45.44</v>
      </c>
      <c r="D2500">
        <f t="shared" si="429"/>
        <v>2</v>
      </c>
      <c r="E2500" s="1">
        <f t="shared" si="420"/>
        <v>42311</v>
      </c>
      <c r="F2500" s="1">
        <f t="shared" si="422"/>
        <v>42310</v>
      </c>
      <c r="G2500" s="1">
        <f t="shared" si="423"/>
        <v>42309</v>
      </c>
      <c r="H2500" s="1">
        <f t="shared" si="424"/>
        <v>42308</v>
      </c>
      <c r="I2500" s="2">
        <f t="shared" si="425"/>
        <v>47.9</v>
      </c>
      <c r="J2500">
        <f t="shared" si="430"/>
        <v>45.12</v>
      </c>
      <c r="K2500" s="2">
        <f t="shared" si="421"/>
        <v>45.12</v>
      </c>
      <c r="L2500" s="2">
        <f t="shared" si="426"/>
        <v>43.87</v>
      </c>
      <c r="M2500" s="2">
        <f t="shared" si="427"/>
        <v>0.97229609929078009</v>
      </c>
      <c r="N2500">
        <f t="shared" si="428"/>
        <v>-8.0817622015654589</v>
      </c>
    </row>
    <row r="2501" spans="1:14" x14ac:dyDescent="0.3">
      <c r="A2501" s="1">
        <v>42319</v>
      </c>
      <c r="B2501">
        <v>44.2</v>
      </c>
      <c r="D2501">
        <f t="shared" si="429"/>
        <v>3</v>
      </c>
      <c r="E2501" s="1">
        <f t="shared" si="420"/>
        <v>42312</v>
      </c>
      <c r="F2501" s="1">
        <f t="shared" si="422"/>
        <v>42311</v>
      </c>
      <c r="G2501" s="1">
        <f t="shared" si="423"/>
        <v>42310</v>
      </c>
      <c r="H2501" s="1">
        <f t="shared" si="424"/>
        <v>42309</v>
      </c>
      <c r="I2501" s="2">
        <f t="shared" si="425"/>
        <v>46.32</v>
      </c>
      <c r="J2501">
        <f t="shared" si="430"/>
        <v>0</v>
      </c>
      <c r="K2501" s="2">
        <f t="shared" si="421"/>
        <v>45.12</v>
      </c>
      <c r="L2501" s="2">
        <f t="shared" si="426"/>
        <v>43.87</v>
      </c>
      <c r="M2501" s="2">
        <f t="shared" si="427"/>
        <v>0.97229609929078009</v>
      </c>
      <c r="N2501">
        <f t="shared" si="428"/>
        <v>-7.4943936192768152</v>
      </c>
    </row>
    <row r="2502" spans="1:14" x14ac:dyDescent="0.3">
      <c r="A2502" s="1">
        <v>42320</v>
      </c>
      <c r="B2502">
        <v>43.03</v>
      </c>
      <c r="D2502">
        <f t="shared" si="429"/>
        <v>4</v>
      </c>
      <c r="E2502" s="1">
        <f t="shared" si="420"/>
        <v>42313</v>
      </c>
      <c r="F2502" s="1">
        <f t="shared" si="422"/>
        <v>42312</v>
      </c>
      <c r="G2502" s="1">
        <f t="shared" si="423"/>
        <v>42311</v>
      </c>
      <c r="H2502" s="1">
        <f t="shared" si="424"/>
        <v>42310</v>
      </c>
      <c r="I2502" s="2">
        <f t="shared" si="425"/>
        <v>45.2</v>
      </c>
      <c r="J2502">
        <f t="shared" si="430"/>
        <v>0</v>
      </c>
      <c r="K2502" s="2">
        <f t="shared" si="421"/>
        <v>45.12</v>
      </c>
      <c r="L2502" s="2">
        <f t="shared" si="426"/>
        <v>43.87</v>
      </c>
      <c r="M2502" s="2">
        <f t="shared" si="427"/>
        <v>0.97229609929078009</v>
      </c>
      <c r="N2502">
        <f t="shared" si="428"/>
        <v>-7.729443199935818</v>
      </c>
    </row>
    <row r="2503" spans="1:14" x14ac:dyDescent="0.3">
      <c r="A2503" s="1">
        <v>42321</v>
      </c>
      <c r="B2503">
        <v>42</v>
      </c>
      <c r="D2503">
        <f t="shared" si="429"/>
        <v>5</v>
      </c>
      <c r="E2503" s="1">
        <f t="shared" ref="E2503:E2566" si="431">A2503-7</f>
        <v>42314</v>
      </c>
      <c r="F2503" s="1">
        <f t="shared" si="422"/>
        <v>42313</v>
      </c>
      <c r="G2503" s="1">
        <f t="shared" si="423"/>
        <v>42312</v>
      </c>
      <c r="H2503" s="1">
        <f t="shared" si="424"/>
        <v>42311</v>
      </c>
      <c r="I2503" s="2">
        <f t="shared" si="425"/>
        <v>44.29</v>
      </c>
      <c r="J2503">
        <f t="shared" si="430"/>
        <v>0</v>
      </c>
      <c r="K2503" s="2">
        <f t="shared" ref="K2503:K2566" si="432">SUMIFS($J$2:$J$3507,$A$2:$A$3507,"&gt;"&amp;E2503,$A$2:$A$3507,"&lt;="&amp;A2503)</f>
        <v>45.12</v>
      </c>
      <c r="L2503" s="2">
        <f t="shared" si="426"/>
        <v>43.87</v>
      </c>
      <c r="M2503" s="2">
        <f t="shared" si="427"/>
        <v>0.97229609929078009</v>
      </c>
      <c r="N2503">
        <f t="shared" si="428"/>
        <v>-8.1184191663419369</v>
      </c>
    </row>
    <row r="2504" spans="1:14" x14ac:dyDescent="0.3">
      <c r="A2504" s="1">
        <v>42324</v>
      </c>
      <c r="B2504">
        <v>42.79</v>
      </c>
      <c r="D2504">
        <f t="shared" si="429"/>
        <v>1</v>
      </c>
      <c r="E2504" s="1">
        <f t="shared" si="431"/>
        <v>42317</v>
      </c>
      <c r="F2504" s="1">
        <f t="shared" ref="F2504:F2567" si="433">E2504-1</f>
        <v>42316</v>
      </c>
      <c r="G2504" s="1">
        <f t="shared" ref="G2504:G2567" si="434">E2504-2</f>
        <v>42315</v>
      </c>
      <c r="H2504" s="1">
        <f t="shared" ref="H2504:H2567" si="435">E2504-3</f>
        <v>42314</v>
      </c>
      <c r="I2504" s="2">
        <f t="shared" ref="I2504:I2567" si="436">IF(SUMIFS($B$2:$B$3507,$A$2:$A$3507,"="&amp;E2504)=0,IF(SUMIFS($B$2:$B$3507,$A$2:$A$3507,"="&amp;F2504)=0,IF(SUMIFS($B$2:$B$3507,$A$2:$A$3507,"="&amp;G2504)=0,SUMIFS($B$2:$B$3507,$A$2:$A$3507,"="&amp;H2504),SUMIFS($B$2:$B$3507,$A$2:$A$3507,"="&amp;G2504)),SUMIFS($B$2:$B$3507,$A$2:$A$3507,"="&amp;F2504)),SUMIFS($B$2:$B$3507,$A$2:$A$3507,"="&amp;E2504))</f>
        <v>43.87</v>
      </c>
      <c r="J2504">
        <f t="shared" si="430"/>
        <v>0</v>
      </c>
      <c r="K2504" s="2">
        <f t="shared" si="432"/>
        <v>45.12</v>
      </c>
      <c r="L2504" s="2">
        <f t="shared" ref="L2504:L2567" si="437">IF(K2504&lt;&gt;0,LOOKUP(K2504,C2498:C2504,B2498:B2504),0)</f>
        <v>43.87</v>
      </c>
      <c r="M2504" s="2">
        <f t="shared" si="427"/>
        <v>0.97229609929078009</v>
      </c>
      <c r="N2504">
        <f t="shared" si="428"/>
        <v>-5.3021176761077919</v>
      </c>
    </row>
    <row r="2505" spans="1:14" x14ac:dyDescent="0.3">
      <c r="A2505" s="1">
        <v>42325</v>
      </c>
      <c r="B2505">
        <v>41.71</v>
      </c>
      <c r="D2505">
        <f t="shared" si="429"/>
        <v>2</v>
      </c>
      <c r="E2505" s="1">
        <f t="shared" si="431"/>
        <v>42318</v>
      </c>
      <c r="F2505" s="1">
        <f t="shared" si="433"/>
        <v>42317</v>
      </c>
      <c r="G2505" s="1">
        <f t="shared" si="434"/>
        <v>42316</v>
      </c>
      <c r="H2505" s="1">
        <f t="shared" si="435"/>
        <v>42315</v>
      </c>
      <c r="I2505" s="2">
        <f t="shared" si="436"/>
        <v>45.44</v>
      </c>
      <c r="J2505">
        <f t="shared" si="430"/>
        <v>0</v>
      </c>
      <c r="K2505" s="2">
        <f t="shared" si="432"/>
        <v>0</v>
      </c>
      <c r="L2505" s="2">
        <f t="shared" si="437"/>
        <v>0</v>
      </c>
      <c r="M2505" s="2">
        <f t="shared" ref="M2505:M2568" si="438">IF(K2505&lt;&gt;0,L2505/K2505,1)</f>
        <v>1</v>
      </c>
      <c r="N2505">
        <f t="shared" ref="N2505:N2568" si="439">LN(B2505*M2505/I2505)*100</f>
        <v>-8.565186620404198</v>
      </c>
    </row>
    <row r="2506" spans="1:14" x14ac:dyDescent="0.3">
      <c r="A2506" s="1">
        <v>42326</v>
      </c>
      <c r="B2506">
        <v>41.95</v>
      </c>
      <c r="D2506">
        <f t="shared" si="429"/>
        <v>3</v>
      </c>
      <c r="E2506" s="1">
        <f t="shared" si="431"/>
        <v>42319</v>
      </c>
      <c r="F2506" s="1">
        <f t="shared" si="433"/>
        <v>42318</v>
      </c>
      <c r="G2506" s="1">
        <f t="shared" si="434"/>
        <v>42317</v>
      </c>
      <c r="H2506" s="1">
        <f t="shared" si="435"/>
        <v>42316</v>
      </c>
      <c r="I2506" s="2">
        <f t="shared" si="436"/>
        <v>44.2</v>
      </c>
      <c r="J2506">
        <f t="shared" si="430"/>
        <v>0</v>
      </c>
      <c r="K2506" s="2">
        <f t="shared" si="432"/>
        <v>0</v>
      </c>
      <c r="L2506" s="2">
        <f t="shared" si="437"/>
        <v>0</v>
      </c>
      <c r="M2506" s="2">
        <f t="shared" si="438"/>
        <v>1</v>
      </c>
      <c r="N2506">
        <f t="shared" si="439"/>
        <v>-5.22463561704373</v>
      </c>
    </row>
    <row r="2507" spans="1:14" x14ac:dyDescent="0.3">
      <c r="A2507" s="1">
        <v>42327</v>
      </c>
      <c r="B2507">
        <v>41.72</v>
      </c>
      <c r="D2507">
        <f t="shared" si="429"/>
        <v>4</v>
      </c>
      <c r="E2507" s="1">
        <f t="shared" si="431"/>
        <v>42320</v>
      </c>
      <c r="F2507" s="1">
        <f t="shared" si="433"/>
        <v>42319</v>
      </c>
      <c r="G2507" s="1">
        <f t="shared" si="434"/>
        <v>42318</v>
      </c>
      <c r="H2507" s="1">
        <f t="shared" si="435"/>
        <v>42317</v>
      </c>
      <c r="I2507" s="2">
        <f t="shared" si="436"/>
        <v>43.03</v>
      </c>
      <c r="J2507">
        <f t="shared" si="430"/>
        <v>0</v>
      </c>
      <c r="K2507" s="2">
        <f t="shared" si="432"/>
        <v>0</v>
      </c>
      <c r="L2507" s="2">
        <f t="shared" si="437"/>
        <v>0</v>
      </c>
      <c r="M2507" s="2">
        <f t="shared" si="438"/>
        <v>1</v>
      </c>
      <c r="N2507">
        <f t="shared" si="439"/>
        <v>-3.0916916717936584</v>
      </c>
    </row>
    <row r="2508" spans="1:14" x14ac:dyDescent="0.3">
      <c r="A2508" s="1">
        <v>42328</v>
      </c>
      <c r="B2508">
        <v>41.9</v>
      </c>
      <c r="D2508">
        <f t="shared" si="429"/>
        <v>5</v>
      </c>
      <c r="E2508" s="1">
        <f t="shared" si="431"/>
        <v>42321</v>
      </c>
      <c r="F2508" s="1">
        <f t="shared" si="433"/>
        <v>42320</v>
      </c>
      <c r="G2508" s="1">
        <f t="shared" si="434"/>
        <v>42319</v>
      </c>
      <c r="H2508" s="1">
        <f t="shared" si="435"/>
        <v>42318</v>
      </c>
      <c r="I2508" s="2">
        <f t="shared" si="436"/>
        <v>42</v>
      </c>
      <c r="J2508">
        <f t="shared" si="430"/>
        <v>0</v>
      </c>
      <c r="K2508" s="2">
        <f t="shared" si="432"/>
        <v>0</v>
      </c>
      <c r="L2508" s="2">
        <f t="shared" si="437"/>
        <v>0</v>
      </c>
      <c r="M2508" s="2">
        <f t="shared" si="438"/>
        <v>1</v>
      </c>
      <c r="N2508">
        <f t="shared" si="439"/>
        <v>-0.23837913552762505</v>
      </c>
    </row>
    <row r="2509" spans="1:14" x14ac:dyDescent="0.3">
      <c r="A2509" s="1">
        <v>42331</v>
      </c>
      <c r="B2509">
        <v>41.75</v>
      </c>
      <c r="D2509">
        <f t="shared" si="429"/>
        <v>1</v>
      </c>
      <c r="E2509" s="1">
        <f t="shared" si="431"/>
        <v>42324</v>
      </c>
      <c r="F2509" s="1">
        <f t="shared" si="433"/>
        <v>42323</v>
      </c>
      <c r="G2509" s="1">
        <f t="shared" si="434"/>
        <v>42322</v>
      </c>
      <c r="H2509" s="1">
        <f t="shared" si="435"/>
        <v>42321</v>
      </c>
      <c r="I2509" s="2">
        <f t="shared" si="436"/>
        <v>42.79</v>
      </c>
      <c r="J2509">
        <f t="shared" si="430"/>
        <v>0</v>
      </c>
      <c r="K2509" s="2">
        <f t="shared" si="432"/>
        <v>0</v>
      </c>
      <c r="L2509" s="2">
        <f t="shared" si="437"/>
        <v>0</v>
      </c>
      <c r="M2509" s="2">
        <f t="shared" si="438"/>
        <v>1</v>
      </c>
      <c r="N2509">
        <f t="shared" si="439"/>
        <v>-2.4604979131860971</v>
      </c>
    </row>
    <row r="2510" spans="1:14" x14ac:dyDescent="0.3">
      <c r="A2510" s="1">
        <v>42332</v>
      </c>
      <c r="B2510">
        <v>42.87</v>
      </c>
      <c r="D2510">
        <f t="shared" si="429"/>
        <v>2</v>
      </c>
      <c r="E2510" s="1">
        <f t="shared" si="431"/>
        <v>42325</v>
      </c>
      <c r="F2510" s="1">
        <f t="shared" si="433"/>
        <v>42324</v>
      </c>
      <c r="G2510" s="1">
        <f t="shared" si="434"/>
        <v>42323</v>
      </c>
      <c r="H2510" s="1">
        <f t="shared" si="435"/>
        <v>42322</v>
      </c>
      <c r="I2510" s="2">
        <f t="shared" si="436"/>
        <v>41.71</v>
      </c>
      <c r="J2510">
        <f t="shared" si="430"/>
        <v>0</v>
      </c>
      <c r="K2510" s="2">
        <f t="shared" si="432"/>
        <v>0</v>
      </c>
      <c r="L2510" s="2">
        <f t="shared" si="437"/>
        <v>0</v>
      </c>
      <c r="M2510" s="2">
        <f t="shared" si="438"/>
        <v>1</v>
      </c>
      <c r="N2510">
        <f t="shared" si="439"/>
        <v>2.7431372401031751</v>
      </c>
    </row>
    <row r="2511" spans="1:14" x14ac:dyDescent="0.3">
      <c r="A2511" s="1">
        <v>42333</v>
      </c>
      <c r="B2511">
        <v>43.04</v>
      </c>
      <c r="D2511">
        <f t="shared" si="429"/>
        <v>3</v>
      </c>
      <c r="E2511" s="1">
        <f t="shared" si="431"/>
        <v>42326</v>
      </c>
      <c r="F2511" s="1">
        <f t="shared" si="433"/>
        <v>42325</v>
      </c>
      <c r="G2511" s="1">
        <f t="shared" si="434"/>
        <v>42324</v>
      </c>
      <c r="H2511" s="1">
        <f t="shared" si="435"/>
        <v>42323</v>
      </c>
      <c r="I2511" s="2">
        <f t="shared" si="436"/>
        <v>41.95</v>
      </c>
      <c r="J2511">
        <f t="shared" si="430"/>
        <v>0</v>
      </c>
      <c r="K2511" s="2">
        <f t="shared" si="432"/>
        <v>0</v>
      </c>
      <c r="L2511" s="2">
        <f t="shared" si="437"/>
        <v>0</v>
      </c>
      <c r="M2511" s="2">
        <f t="shared" si="438"/>
        <v>1</v>
      </c>
      <c r="N2511">
        <f t="shared" si="439"/>
        <v>2.5651482940313661</v>
      </c>
    </row>
    <row r="2512" spans="1:14" x14ac:dyDescent="0.3">
      <c r="A2512" s="1">
        <v>42335</v>
      </c>
      <c r="B2512">
        <v>41.71</v>
      </c>
      <c r="D2512">
        <f t="shared" si="429"/>
        <v>5</v>
      </c>
      <c r="E2512" s="1">
        <f t="shared" si="431"/>
        <v>42328</v>
      </c>
      <c r="F2512" s="1">
        <f t="shared" si="433"/>
        <v>42327</v>
      </c>
      <c r="G2512" s="1">
        <f t="shared" si="434"/>
        <v>42326</v>
      </c>
      <c r="H2512" s="1">
        <f t="shared" si="435"/>
        <v>42325</v>
      </c>
      <c r="I2512" s="2">
        <f t="shared" si="436"/>
        <v>41.9</v>
      </c>
      <c r="J2512">
        <f t="shared" si="430"/>
        <v>0</v>
      </c>
      <c r="K2512" s="2">
        <f t="shared" si="432"/>
        <v>0</v>
      </c>
      <c r="L2512" s="2">
        <f t="shared" si="437"/>
        <v>0</v>
      </c>
      <c r="M2512" s="2">
        <f t="shared" si="438"/>
        <v>1</v>
      </c>
      <c r="N2512">
        <f t="shared" si="439"/>
        <v>-0.4544918719238164</v>
      </c>
    </row>
    <row r="2513" spans="1:14" x14ac:dyDescent="0.3">
      <c r="A2513" s="1">
        <v>42338</v>
      </c>
      <c r="B2513">
        <v>41.65</v>
      </c>
      <c r="D2513">
        <f t="shared" si="429"/>
        <v>1</v>
      </c>
      <c r="E2513" s="1">
        <f t="shared" si="431"/>
        <v>42331</v>
      </c>
      <c r="F2513" s="1">
        <f t="shared" si="433"/>
        <v>42330</v>
      </c>
      <c r="G2513" s="1">
        <f t="shared" si="434"/>
        <v>42329</v>
      </c>
      <c r="H2513" s="1">
        <f t="shared" si="435"/>
        <v>42328</v>
      </c>
      <c r="I2513" s="2">
        <f t="shared" si="436"/>
        <v>41.75</v>
      </c>
      <c r="J2513">
        <f t="shared" si="430"/>
        <v>0</v>
      </c>
      <c r="K2513" s="2">
        <f t="shared" si="432"/>
        <v>0</v>
      </c>
      <c r="L2513" s="2">
        <f t="shared" si="437"/>
        <v>0</v>
      </c>
      <c r="M2513" s="2">
        <f t="shared" si="438"/>
        <v>1</v>
      </c>
      <c r="N2513">
        <f t="shared" si="439"/>
        <v>-0.23980826840128547</v>
      </c>
    </row>
    <row r="2514" spans="1:14" x14ac:dyDescent="0.3">
      <c r="A2514" s="1">
        <v>42339</v>
      </c>
      <c r="B2514">
        <v>41.85</v>
      </c>
      <c r="D2514">
        <f t="shared" si="429"/>
        <v>2</v>
      </c>
      <c r="E2514" s="1">
        <f t="shared" si="431"/>
        <v>42332</v>
      </c>
      <c r="F2514" s="1">
        <f t="shared" si="433"/>
        <v>42331</v>
      </c>
      <c r="G2514" s="1">
        <f t="shared" si="434"/>
        <v>42330</v>
      </c>
      <c r="H2514" s="1">
        <f t="shared" si="435"/>
        <v>42329</v>
      </c>
      <c r="I2514" s="2">
        <f t="shared" si="436"/>
        <v>42.87</v>
      </c>
      <c r="J2514">
        <f t="shared" si="430"/>
        <v>0</v>
      </c>
      <c r="K2514" s="2">
        <f t="shared" si="432"/>
        <v>0</v>
      </c>
      <c r="L2514" s="2">
        <f t="shared" si="437"/>
        <v>0</v>
      </c>
      <c r="M2514" s="2">
        <f t="shared" si="438"/>
        <v>1</v>
      </c>
      <c r="N2514">
        <f t="shared" si="439"/>
        <v>-2.4080483674401258</v>
      </c>
    </row>
    <row r="2515" spans="1:14" x14ac:dyDescent="0.3">
      <c r="A2515" s="1">
        <v>42340</v>
      </c>
      <c r="B2515">
        <v>39.94</v>
      </c>
      <c r="D2515">
        <f t="shared" si="429"/>
        <v>3</v>
      </c>
      <c r="E2515" s="1">
        <f t="shared" si="431"/>
        <v>42333</v>
      </c>
      <c r="F2515" s="1">
        <f t="shared" si="433"/>
        <v>42332</v>
      </c>
      <c r="G2515" s="1">
        <f t="shared" si="434"/>
        <v>42331</v>
      </c>
      <c r="H2515" s="1">
        <f t="shared" si="435"/>
        <v>42330</v>
      </c>
      <c r="I2515" s="2">
        <f t="shared" si="436"/>
        <v>43.04</v>
      </c>
      <c r="J2515">
        <f t="shared" si="430"/>
        <v>0</v>
      </c>
      <c r="K2515" s="2">
        <f t="shared" si="432"/>
        <v>0</v>
      </c>
      <c r="L2515" s="2">
        <f t="shared" si="437"/>
        <v>0</v>
      </c>
      <c r="M2515" s="2">
        <f t="shared" si="438"/>
        <v>1</v>
      </c>
      <c r="N2515">
        <f t="shared" si="439"/>
        <v>-7.4751587865859905</v>
      </c>
    </row>
    <row r="2516" spans="1:14" x14ac:dyDescent="0.3">
      <c r="A2516" s="1">
        <v>42341</v>
      </c>
      <c r="B2516">
        <v>41.08</v>
      </c>
      <c r="D2516">
        <f t="shared" si="429"/>
        <v>4</v>
      </c>
      <c r="E2516" s="1">
        <f t="shared" si="431"/>
        <v>42334</v>
      </c>
      <c r="F2516" s="1">
        <f t="shared" si="433"/>
        <v>42333</v>
      </c>
      <c r="G2516" s="1">
        <f t="shared" si="434"/>
        <v>42332</v>
      </c>
      <c r="H2516" s="1">
        <f t="shared" si="435"/>
        <v>42331</v>
      </c>
      <c r="I2516" s="2">
        <f t="shared" si="436"/>
        <v>43.04</v>
      </c>
      <c r="J2516">
        <f t="shared" si="430"/>
        <v>0</v>
      </c>
      <c r="K2516" s="2">
        <f t="shared" si="432"/>
        <v>0</v>
      </c>
      <c r="L2516" s="2">
        <f t="shared" si="437"/>
        <v>0</v>
      </c>
      <c r="M2516" s="2">
        <f t="shared" si="438"/>
        <v>1</v>
      </c>
      <c r="N2516">
        <f t="shared" si="439"/>
        <v>-4.6608530793171505</v>
      </c>
    </row>
    <row r="2517" spans="1:14" x14ac:dyDescent="0.3">
      <c r="A2517" s="1">
        <v>42342</v>
      </c>
      <c r="B2517">
        <v>39.97</v>
      </c>
      <c r="D2517">
        <f t="shared" si="429"/>
        <v>5</v>
      </c>
      <c r="E2517" s="1">
        <f t="shared" si="431"/>
        <v>42335</v>
      </c>
      <c r="F2517" s="1">
        <f t="shared" si="433"/>
        <v>42334</v>
      </c>
      <c r="G2517" s="1">
        <f t="shared" si="434"/>
        <v>42333</v>
      </c>
      <c r="H2517" s="1">
        <f t="shared" si="435"/>
        <v>42332</v>
      </c>
      <c r="I2517" s="2">
        <f t="shared" si="436"/>
        <v>41.71</v>
      </c>
      <c r="J2517">
        <f t="shared" si="430"/>
        <v>0</v>
      </c>
      <c r="K2517" s="2">
        <f t="shared" si="432"/>
        <v>0</v>
      </c>
      <c r="L2517" s="2">
        <f t="shared" si="437"/>
        <v>0</v>
      </c>
      <c r="M2517" s="2">
        <f t="shared" si="438"/>
        <v>1</v>
      </c>
      <c r="N2517">
        <f t="shared" si="439"/>
        <v>-4.2611735485621791</v>
      </c>
    </row>
    <row r="2518" spans="1:14" x14ac:dyDescent="0.3">
      <c r="A2518" s="1">
        <v>42345</v>
      </c>
      <c r="B2518">
        <v>37.65</v>
      </c>
      <c r="D2518">
        <f t="shared" si="429"/>
        <v>1</v>
      </c>
      <c r="E2518" s="1">
        <f t="shared" si="431"/>
        <v>42338</v>
      </c>
      <c r="F2518" s="1">
        <f t="shared" si="433"/>
        <v>42337</v>
      </c>
      <c r="G2518" s="1">
        <f t="shared" si="434"/>
        <v>42336</v>
      </c>
      <c r="H2518" s="1">
        <f t="shared" si="435"/>
        <v>42335</v>
      </c>
      <c r="I2518" s="2">
        <f t="shared" si="436"/>
        <v>41.65</v>
      </c>
      <c r="J2518">
        <f t="shared" si="430"/>
        <v>0</v>
      </c>
      <c r="K2518" s="2">
        <f t="shared" si="432"/>
        <v>0</v>
      </c>
      <c r="L2518" s="2">
        <f t="shared" si="437"/>
        <v>0</v>
      </c>
      <c r="M2518" s="2">
        <f t="shared" si="438"/>
        <v>1</v>
      </c>
      <c r="N2518">
        <f t="shared" si="439"/>
        <v>-10.096841436694909</v>
      </c>
    </row>
    <row r="2519" spans="1:14" x14ac:dyDescent="0.3">
      <c r="A2519" s="1">
        <v>42346</v>
      </c>
      <c r="B2519">
        <v>37.51</v>
      </c>
      <c r="D2519">
        <f t="shared" si="429"/>
        <v>2</v>
      </c>
      <c r="E2519" s="1">
        <f t="shared" si="431"/>
        <v>42339</v>
      </c>
      <c r="F2519" s="1">
        <f t="shared" si="433"/>
        <v>42338</v>
      </c>
      <c r="G2519" s="1">
        <f t="shared" si="434"/>
        <v>42337</v>
      </c>
      <c r="H2519" s="1">
        <f t="shared" si="435"/>
        <v>42336</v>
      </c>
      <c r="I2519" s="2">
        <f t="shared" si="436"/>
        <v>41.85</v>
      </c>
      <c r="J2519">
        <f t="shared" si="430"/>
        <v>0</v>
      </c>
      <c r="K2519" s="2">
        <f t="shared" si="432"/>
        <v>0</v>
      </c>
      <c r="L2519" s="2">
        <f t="shared" si="437"/>
        <v>0</v>
      </c>
      <c r="M2519" s="2">
        <f t="shared" si="438"/>
        <v>1</v>
      </c>
      <c r="N2519">
        <f t="shared" si="439"/>
        <v>-10.94842328416884</v>
      </c>
    </row>
    <row r="2520" spans="1:14" x14ac:dyDescent="0.3">
      <c r="A2520" s="1">
        <v>42347</v>
      </c>
      <c r="B2520">
        <v>37.159999999999997</v>
      </c>
      <c r="C2520">
        <v>38.72</v>
      </c>
      <c r="D2520">
        <f t="shared" si="429"/>
        <v>3</v>
      </c>
      <c r="E2520" s="1">
        <f t="shared" si="431"/>
        <v>42340</v>
      </c>
      <c r="F2520" s="1">
        <f t="shared" si="433"/>
        <v>42339</v>
      </c>
      <c r="G2520" s="1">
        <f t="shared" si="434"/>
        <v>42338</v>
      </c>
      <c r="H2520" s="1">
        <f t="shared" si="435"/>
        <v>42337</v>
      </c>
      <c r="I2520" s="2">
        <f t="shared" si="436"/>
        <v>39.94</v>
      </c>
      <c r="J2520">
        <f t="shared" si="430"/>
        <v>0</v>
      </c>
      <c r="K2520" s="2">
        <f t="shared" si="432"/>
        <v>0</v>
      </c>
      <c r="L2520" s="2">
        <f t="shared" si="437"/>
        <v>0</v>
      </c>
      <c r="M2520" s="2">
        <f t="shared" si="438"/>
        <v>1</v>
      </c>
      <c r="N2520">
        <f t="shared" si="439"/>
        <v>-7.2145414042031479</v>
      </c>
    </row>
    <row r="2521" spans="1:14" x14ac:dyDescent="0.3">
      <c r="A2521" s="1">
        <v>42348</v>
      </c>
      <c r="B2521">
        <v>38.43</v>
      </c>
      <c r="D2521">
        <f t="shared" si="429"/>
        <v>4</v>
      </c>
      <c r="E2521" s="1">
        <f t="shared" si="431"/>
        <v>42341</v>
      </c>
      <c r="F2521" s="1">
        <f t="shared" si="433"/>
        <v>42340</v>
      </c>
      <c r="G2521" s="1">
        <f t="shared" si="434"/>
        <v>42339</v>
      </c>
      <c r="H2521" s="1">
        <f t="shared" si="435"/>
        <v>42338</v>
      </c>
      <c r="I2521" s="2">
        <f t="shared" si="436"/>
        <v>41.08</v>
      </c>
      <c r="J2521">
        <f t="shared" si="430"/>
        <v>38.72</v>
      </c>
      <c r="K2521" s="2">
        <f t="shared" si="432"/>
        <v>38.72</v>
      </c>
      <c r="L2521" s="2">
        <f t="shared" si="437"/>
        <v>37.159999999999997</v>
      </c>
      <c r="M2521" s="2">
        <f t="shared" si="438"/>
        <v>0.95971074380165289</v>
      </c>
      <c r="N2521">
        <f t="shared" si="439"/>
        <v>-10.780632894634333</v>
      </c>
    </row>
    <row r="2522" spans="1:14" x14ac:dyDescent="0.3">
      <c r="A2522" s="1">
        <v>42349</v>
      </c>
      <c r="B2522">
        <v>37.25</v>
      </c>
      <c r="D2522">
        <f t="shared" si="429"/>
        <v>5</v>
      </c>
      <c r="E2522" s="1">
        <f t="shared" si="431"/>
        <v>42342</v>
      </c>
      <c r="F2522" s="1">
        <f t="shared" si="433"/>
        <v>42341</v>
      </c>
      <c r="G2522" s="1">
        <f t="shared" si="434"/>
        <v>42340</v>
      </c>
      <c r="H2522" s="1">
        <f t="shared" si="435"/>
        <v>42339</v>
      </c>
      <c r="I2522" s="2">
        <f t="shared" si="436"/>
        <v>39.97</v>
      </c>
      <c r="J2522">
        <f t="shared" si="430"/>
        <v>0</v>
      </c>
      <c r="K2522" s="2">
        <f t="shared" si="432"/>
        <v>38.72</v>
      </c>
      <c r="L2522" s="2">
        <f t="shared" si="437"/>
        <v>37.159999999999997</v>
      </c>
      <c r="M2522" s="2">
        <f t="shared" si="438"/>
        <v>0.95971074380165289</v>
      </c>
      <c r="N2522">
        <f t="shared" si="439"/>
        <v>-11.160057636040213</v>
      </c>
    </row>
    <row r="2523" spans="1:14" x14ac:dyDescent="0.3">
      <c r="A2523" s="1">
        <v>42352</v>
      </c>
      <c r="B2523">
        <v>37.6</v>
      </c>
      <c r="D2523">
        <f t="shared" si="429"/>
        <v>1</v>
      </c>
      <c r="E2523" s="1">
        <f t="shared" si="431"/>
        <v>42345</v>
      </c>
      <c r="F2523" s="1">
        <f t="shared" si="433"/>
        <v>42344</v>
      </c>
      <c r="G2523" s="1">
        <f t="shared" si="434"/>
        <v>42343</v>
      </c>
      <c r="H2523" s="1">
        <f t="shared" si="435"/>
        <v>42342</v>
      </c>
      <c r="I2523" s="2">
        <f t="shared" si="436"/>
        <v>37.65</v>
      </c>
      <c r="J2523">
        <f t="shared" si="430"/>
        <v>0</v>
      </c>
      <c r="K2523" s="2">
        <f t="shared" si="432"/>
        <v>38.72</v>
      </c>
      <c r="L2523" s="2">
        <f t="shared" si="437"/>
        <v>37.159999999999997</v>
      </c>
      <c r="M2523" s="2">
        <f t="shared" si="438"/>
        <v>0.95971074380165289</v>
      </c>
      <c r="N2523">
        <f t="shared" si="439"/>
        <v>-4.2452252312792229</v>
      </c>
    </row>
    <row r="2524" spans="1:14" x14ac:dyDescent="0.3">
      <c r="A2524" s="1">
        <v>42353</v>
      </c>
      <c r="B2524">
        <v>38.51</v>
      </c>
      <c r="D2524">
        <f t="shared" si="429"/>
        <v>2</v>
      </c>
      <c r="E2524" s="1">
        <f t="shared" si="431"/>
        <v>42346</v>
      </c>
      <c r="F2524" s="1">
        <f t="shared" si="433"/>
        <v>42345</v>
      </c>
      <c r="G2524" s="1">
        <f t="shared" si="434"/>
        <v>42344</v>
      </c>
      <c r="H2524" s="1">
        <f t="shared" si="435"/>
        <v>42343</v>
      </c>
      <c r="I2524" s="2">
        <f t="shared" si="436"/>
        <v>37.51</v>
      </c>
      <c r="J2524">
        <f t="shared" si="430"/>
        <v>0</v>
      </c>
      <c r="K2524" s="2">
        <f t="shared" si="432"/>
        <v>38.72</v>
      </c>
      <c r="L2524" s="2">
        <f t="shared" si="437"/>
        <v>37.159999999999997</v>
      </c>
      <c r="M2524" s="2">
        <f t="shared" si="438"/>
        <v>0.95971074380165289</v>
      </c>
      <c r="N2524">
        <f t="shared" si="439"/>
        <v>-1.4812964729716886</v>
      </c>
    </row>
    <row r="2525" spans="1:14" x14ac:dyDescent="0.3">
      <c r="A2525" s="1">
        <v>42354</v>
      </c>
      <c r="B2525">
        <v>36.75</v>
      </c>
      <c r="D2525">
        <f t="shared" si="429"/>
        <v>3</v>
      </c>
      <c r="E2525" s="1">
        <f t="shared" si="431"/>
        <v>42347</v>
      </c>
      <c r="F2525" s="1">
        <f t="shared" si="433"/>
        <v>42346</v>
      </c>
      <c r="G2525" s="1">
        <f t="shared" si="434"/>
        <v>42345</v>
      </c>
      <c r="H2525" s="1">
        <f t="shared" si="435"/>
        <v>42344</v>
      </c>
      <c r="I2525" s="2">
        <f t="shared" si="436"/>
        <v>37.159999999999997</v>
      </c>
      <c r="J2525">
        <f t="shared" si="430"/>
        <v>0</v>
      </c>
      <c r="K2525" s="2">
        <f t="shared" si="432"/>
        <v>38.72</v>
      </c>
      <c r="L2525" s="2">
        <f t="shared" si="437"/>
        <v>37.159999999999997</v>
      </c>
      <c r="M2525" s="2">
        <f t="shared" si="438"/>
        <v>0.95971074380165289</v>
      </c>
      <c r="N2525">
        <f t="shared" si="439"/>
        <v>-5.2218036749530423</v>
      </c>
    </row>
    <row r="2526" spans="1:14" x14ac:dyDescent="0.3">
      <c r="A2526" s="1">
        <v>42355</v>
      </c>
      <c r="B2526">
        <v>36.270000000000003</v>
      </c>
      <c r="D2526">
        <f t="shared" si="429"/>
        <v>4</v>
      </c>
      <c r="E2526" s="1">
        <f t="shared" si="431"/>
        <v>42348</v>
      </c>
      <c r="F2526" s="1">
        <f t="shared" si="433"/>
        <v>42347</v>
      </c>
      <c r="G2526" s="1">
        <f t="shared" si="434"/>
        <v>42346</v>
      </c>
      <c r="H2526" s="1">
        <f t="shared" si="435"/>
        <v>42345</v>
      </c>
      <c r="I2526" s="2">
        <f t="shared" si="436"/>
        <v>38.43</v>
      </c>
      <c r="J2526">
        <f t="shared" si="430"/>
        <v>0</v>
      </c>
      <c r="K2526" s="2">
        <f t="shared" si="432"/>
        <v>0</v>
      </c>
      <c r="L2526" s="2">
        <f t="shared" si="437"/>
        <v>0</v>
      </c>
      <c r="M2526" s="2">
        <f t="shared" si="438"/>
        <v>1</v>
      </c>
      <c r="N2526">
        <f t="shared" si="439"/>
        <v>-5.7847451281941522</v>
      </c>
    </row>
    <row r="2527" spans="1:14" x14ac:dyDescent="0.3">
      <c r="A2527" s="1">
        <v>42356</v>
      </c>
      <c r="B2527">
        <v>36.06</v>
      </c>
      <c r="D2527">
        <f t="shared" si="429"/>
        <v>5</v>
      </c>
      <c r="E2527" s="1">
        <f t="shared" si="431"/>
        <v>42349</v>
      </c>
      <c r="F2527" s="1">
        <f t="shared" si="433"/>
        <v>42348</v>
      </c>
      <c r="G2527" s="1">
        <f t="shared" si="434"/>
        <v>42347</v>
      </c>
      <c r="H2527" s="1">
        <f t="shared" si="435"/>
        <v>42346</v>
      </c>
      <c r="I2527" s="2">
        <f t="shared" si="436"/>
        <v>37.25</v>
      </c>
      <c r="J2527">
        <f t="shared" si="430"/>
        <v>0</v>
      </c>
      <c r="K2527" s="2">
        <f t="shared" si="432"/>
        <v>0</v>
      </c>
      <c r="L2527" s="2">
        <f t="shared" si="437"/>
        <v>0</v>
      </c>
      <c r="M2527" s="2">
        <f t="shared" si="438"/>
        <v>1</v>
      </c>
      <c r="N2527">
        <f t="shared" si="439"/>
        <v>-3.2467727050397266</v>
      </c>
    </row>
    <row r="2528" spans="1:14" x14ac:dyDescent="0.3">
      <c r="A2528" s="1">
        <v>42359</v>
      </c>
      <c r="B2528">
        <v>35.81</v>
      </c>
      <c r="D2528">
        <f t="shared" si="429"/>
        <v>1</v>
      </c>
      <c r="E2528" s="1">
        <f t="shared" si="431"/>
        <v>42352</v>
      </c>
      <c r="F2528" s="1">
        <f t="shared" si="433"/>
        <v>42351</v>
      </c>
      <c r="G2528" s="1">
        <f t="shared" si="434"/>
        <v>42350</v>
      </c>
      <c r="H2528" s="1">
        <f t="shared" si="435"/>
        <v>42349</v>
      </c>
      <c r="I2528" s="2">
        <f t="shared" si="436"/>
        <v>37.6</v>
      </c>
      <c r="J2528">
        <f t="shared" si="430"/>
        <v>0</v>
      </c>
      <c r="K2528" s="2">
        <f t="shared" si="432"/>
        <v>0</v>
      </c>
      <c r="L2528" s="2">
        <f t="shared" si="437"/>
        <v>0</v>
      </c>
      <c r="M2528" s="2">
        <f t="shared" si="438"/>
        <v>1</v>
      </c>
      <c r="N2528">
        <f t="shared" si="439"/>
        <v>-4.8776866385507418</v>
      </c>
    </row>
    <row r="2529" spans="1:14" x14ac:dyDescent="0.3">
      <c r="A2529" s="1">
        <v>42360</v>
      </c>
      <c r="B2529">
        <v>36.14</v>
      </c>
      <c r="D2529">
        <f t="shared" si="429"/>
        <v>2</v>
      </c>
      <c r="E2529" s="1">
        <f t="shared" si="431"/>
        <v>42353</v>
      </c>
      <c r="F2529" s="1">
        <f t="shared" si="433"/>
        <v>42352</v>
      </c>
      <c r="G2529" s="1">
        <f t="shared" si="434"/>
        <v>42351</v>
      </c>
      <c r="H2529" s="1">
        <f t="shared" si="435"/>
        <v>42350</v>
      </c>
      <c r="I2529" s="2">
        <f t="shared" si="436"/>
        <v>38.51</v>
      </c>
      <c r="J2529">
        <f t="shared" si="430"/>
        <v>0</v>
      </c>
      <c r="K2529" s="2">
        <f t="shared" si="432"/>
        <v>0</v>
      </c>
      <c r="L2529" s="2">
        <f t="shared" si="437"/>
        <v>0</v>
      </c>
      <c r="M2529" s="2">
        <f t="shared" si="438"/>
        <v>1</v>
      </c>
      <c r="N2529">
        <f t="shared" si="439"/>
        <v>-6.3517662662734971</v>
      </c>
    </row>
    <row r="2530" spans="1:14" x14ac:dyDescent="0.3">
      <c r="A2530" s="1">
        <v>42361</v>
      </c>
      <c r="B2530">
        <v>37.5</v>
      </c>
      <c r="D2530">
        <f t="shared" si="429"/>
        <v>3</v>
      </c>
      <c r="E2530" s="1">
        <f t="shared" si="431"/>
        <v>42354</v>
      </c>
      <c r="F2530" s="1">
        <f t="shared" si="433"/>
        <v>42353</v>
      </c>
      <c r="G2530" s="1">
        <f t="shared" si="434"/>
        <v>42352</v>
      </c>
      <c r="H2530" s="1">
        <f t="shared" si="435"/>
        <v>42351</v>
      </c>
      <c r="I2530" s="2">
        <f t="shared" si="436"/>
        <v>36.75</v>
      </c>
      <c r="J2530">
        <f t="shared" si="430"/>
        <v>0</v>
      </c>
      <c r="K2530" s="2">
        <f t="shared" si="432"/>
        <v>0</v>
      </c>
      <c r="L2530" s="2">
        <f t="shared" si="437"/>
        <v>0</v>
      </c>
      <c r="M2530" s="2">
        <f t="shared" si="438"/>
        <v>1</v>
      </c>
      <c r="N2530">
        <f t="shared" si="439"/>
        <v>2.020270731751947</v>
      </c>
    </row>
    <row r="2531" spans="1:14" x14ac:dyDescent="0.3">
      <c r="A2531" s="1">
        <v>42362</v>
      </c>
      <c r="B2531">
        <v>38.1</v>
      </c>
      <c r="D2531">
        <f t="shared" si="429"/>
        <v>4</v>
      </c>
      <c r="E2531" s="1">
        <f t="shared" si="431"/>
        <v>42355</v>
      </c>
      <c r="F2531" s="1">
        <f t="shared" si="433"/>
        <v>42354</v>
      </c>
      <c r="G2531" s="1">
        <f t="shared" si="434"/>
        <v>42353</v>
      </c>
      <c r="H2531" s="1">
        <f t="shared" si="435"/>
        <v>42352</v>
      </c>
      <c r="I2531" s="2">
        <f t="shared" si="436"/>
        <v>36.270000000000003</v>
      </c>
      <c r="J2531">
        <f t="shared" si="430"/>
        <v>0</v>
      </c>
      <c r="K2531" s="2">
        <f t="shared" si="432"/>
        <v>0</v>
      </c>
      <c r="L2531" s="2">
        <f t="shared" si="437"/>
        <v>0</v>
      </c>
      <c r="M2531" s="2">
        <f t="shared" si="438"/>
        <v>1</v>
      </c>
      <c r="N2531">
        <f t="shared" si="439"/>
        <v>4.9223328837844207</v>
      </c>
    </row>
    <row r="2532" spans="1:14" x14ac:dyDescent="0.3">
      <c r="A2532" s="1">
        <v>42366</v>
      </c>
      <c r="B2532">
        <v>36.81</v>
      </c>
      <c r="D2532">
        <f t="shared" si="429"/>
        <v>1</v>
      </c>
      <c r="E2532" s="1">
        <f t="shared" si="431"/>
        <v>42359</v>
      </c>
      <c r="F2532" s="1">
        <f t="shared" si="433"/>
        <v>42358</v>
      </c>
      <c r="G2532" s="1">
        <f t="shared" si="434"/>
        <v>42357</v>
      </c>
      <c r="H2532" s="1">
        <f t="shared" si="435"/>
        <v>42356</v>
      </c>
      <c r="I2532" s="2">
        <f t="shared" si="436"/>
        <v>35.81</v>
      </c>
      <c r="J2532">
        <f t="shared" si="430"/>
        <v>0</v>
      </c>
      <c r="K2532" s="2">
        <f t="shared" si="432"/>
        <v>0</v>
      </c>
      <c r="L2532" s="2">
        <f t="shared" si="437"/>
        <v>0</v>
      </c>
      <c r="M2532" s="2">
        <f t="shared" si="438"/>
        <v>1</v>
      </c>
      <c r="N2532">
        <f t="shared" si="439"/>
        <v>2.7542363380588464</v>
      </c>
    </row>
    <row r="2533" spans="1:14" x14ac:dyDescent="0.3">
      <c r="A2533" s="1">
        <v>42367</v>
      </c>
      <c r="B2533">
        <v>37.869999999999997</v>
      </c>
      <c r="D2533">
        <f t="shared" si="429"/>
        <v>2</v>
      </c>
      <c r="E2533" s="1">
        <f t="shared" si="431"/>
        <v>42360</v>
      </c>
      <c r="F2533" s="1">
        <f t="shared" si="433"/>
        <v>42359</v>
      </c>
      <c r="G2533" s="1">
        <f t="shared" si="434"/>
        <v>42358</v>
      </c>
      <c r="H2533" s="1">
        <f t="shared" si="435"/>
        <v>42357</v>
      </c>
      <c r="I2533" s="2">
        <f t="shared" si="436"/>
        <v>36.14</v>
      </c>
      <c r="J2533">
        <f t="shared" si="430"/>
        <v>0</v>
      </c>
      <c r="K2533" s="2">
        <f t="shared" si="432"/>
        <v>0</v>
      </c>
      <c r="L2533" s="2">
        <f t="shared" si="437"/>
        <v>0</v>
      </c>
      <c r="M2533" s="2">
        <f t="shared" si="438"/>
        <v>1</v>
      </c>
      <c r="N2533">
        <f t="shared" si="439"/>
        <v>4.6758956749620859</v>
      </c>
    </row>
    <row r="2534" spans="1:14" x14ac:dyDescent="0.3">
      <c r="A2534" s="1">
        <v>42368</v>
      </c>
      <c r="B2534">
        <v>36.6</v>
      </c>
      <c r="D2534">
        <f t="shared" si="429"/>
        <v>3</v>
      </c>
      <c r="E2534" s="1">
        <f t="shared" si="431"/>
        <v>42361</v>
      </c>
      <c r="F2534" s="1">
        <f t="shared" si="433"/>
        <v>42360</v>
      </c>
      <c r="G2534" s="1">
        <f t="shared" si="434"/>
        <v>42359</v>
      </c>
      <c r="H2534" s="1">
        <f t="shared" si="435"/>
        <v>42358</v>
      </c>
      <c r="I2534" s="2">
        <f t="shared" si="436"/>
        <v>37.5</v>
      </c>
      <c r="J2534">
        <f t="shared" si="430"/>
        <v>0</v>
      </c>
      <c r="K2534" s="2">
        <f t="shared" si="432"/>
        <v>0</v>
      </c>
      <c r="L2534" s="2">
        <f t="shared" si="437"/>
        <v>0</v>
      </c>
      <c r="M2534" s="2">
        <f t="shared" si="438"/>
        <v>1</v>
      </c>
      <c r="N2534">
        <f t="shared" si="439"/>
        <v>-2.4292692569044472</v>
      </c>
    </row>
    <row r="2535" spans="1:14" x14ac:dyDescent="0.3">
      <c r="A2535" s="1">
        <v>42369</v>
      </c>
      <c r="B2535">
        <v>37.04</v>
      </c>
      <c r="D2535">
        <f t="shared" si="429"/>
        <v>4</v>
      </c>
      <c r="E2535" s="1">
        <f t="shared" si="431"/>
        <v>42362</v>
      </c>
      <c r="F2535" s="1">
        <f t="shared" si="433"/>
        <v>42361</v>
      </c>
      <c r="G2535" s="1">
        <f t="shared" si="434"/>
        <v>42360</v>
      </c>
      <c r="H2535" s="1">
        <f t="shared" si="435"/>
        <v>42359</v>
      </c>
      <c r="I2535" s="2">
        <f t="shared" si="436"/>
        <v>38.1</v>
      </c>
      <c r="J2535">
        <f t="shared" si="430"/>
        <v>0</v>
      </c>
      <c r="K2535" s="2">
        <f t="shared" si="432"/>
        <v>0</v>
      </c>
      <c r="L2535" s="2">
        <f t="shared" si="437"/>
        <v>0</v>
      </c>
      <c r="M2535" s="2">
        <f t="shared" si="438"/>
        <v>1</v>
      </c>
      <c r="N2535">
        <f t="shared" si="439"/>
        <v>-2.8215872354676717</v>
      </c>
    </row>
    <row r="2536" spans="1:14" x14ac:dyDescent="0.3">
      <c r="A2536" s="1">
        <v>42373</v>
      </c>
      <c r="B2536">
        <v>36.76</v>
      </c>
      <c r="D2536">
        <f t="shared" si="429"/>
        <v>1</v>
      </c>
      <c r="E2536" s="1">
        <f t="shared" si="431"/>
        <v>42366</v>
      </c>
      <c r="F2536" s="1">
        <f t="shared" si="433"/>
        <v>42365</v>
      </c>
      <c r="G2536" s="1">
        <f t="shared" si="434"/>
        <v>42364</v>
      </c>
      <c r="H2536" s="1">
        <f t="shared" si="435"/>
        <v>42363</v>
      </c>
      <c r="I2536" s="2">
        <f t="shared" si="436"/>
        <v>36.81</v>
      </c>
      <c r="J2536">
        <f t="shared" si="430"/>
        <v>0</v>
      </c>
      <c r="K2536" s="2">
        <f t="shared" si="432"/>
        <v>0</v>
      </c>
      <c r="L2536" s="2">
        <f t="shared" si="437"/>
        <v>0</v>
      </c>
      <c r="M2536" s="2">
        <f t="shared" si="438"/>
        <v>1</v>
      </c>
      <c r="N2536">
        <f t="shared" si="439"/>
        <v>-0.13592499034435962</v>
      </c>
    </row>
    <row r="2537" spans="1:14" x14ac:dyDescent="0.3">
      <c r="A2537" s="1">
        <v>42374</v>
      </c>
      <c r="B2537">
        <v>35.97</v>
      </c>
      <c r="D2537">
        <f t="shared" si="429"/>
        <v>2</v>
      </c>
      <c r="E2537" s="1">
        <f t="shared" si="431"/>
        <v>42367</v>
      </c>
      <c r="F2537" s="1">
        <f t="shared" si="433"/>
        <v>42366</v>
      </c>
      <c r="G2537" s="1">
        <f t="shared" si="434"/>
        <v>42365</v>
      </c>
      <c r="H2537" s="1">
        <f t="shared" si="435"/>
        <v>42364</v>
      </c>
      <c r="I2537" s="2">
        <f t="shared" si="436"/>
        <v>37.869999999999997</v>
      </c>
      <c r="J2537">
        <f t="shared" si="430"/>
        <v>0</v>
      </c>
      <c r="K2537" s="2">
        <f t="shared" si="432"/>
        <v>0</v>
      </c>
      <c r="L2537" s="2">
        <f t="shared" si="437"/>
        <v>0</v>
      </c>
      <c r="M2537" s="2">
        <f t="shared" si="438"/>
        <v>1</v>
      </c>
      <c r="N2537">
        <f t="shared" si="439"/>
        <v>-5.1473984206170806</v>
      </c>
    </row>
    <row r="2538" spans="1:14" x14ac:dyDescent="0.3">
      <c r="A2538" s="1">
        <v>42375</v>
      </c>
      <c r="B2538">
        <v>33.97</v>
      </c>
      <c r="D2538">
        <f t="shared" si="429"/>
        <v>3</v>
      </c>
      <c r="E2538" s="1">
        <f t="shared" si="431"/>
        <v>42368</v>
      </c>
      <c r="F2538" s="1">
        <f t="shared" si="433"/>
        <v>42367</v>
      </c>
      <c r="G2538" s="1">
        <f t="shared" si="434"/>
        <v>42366</v>
      </c>
      <c r="H2538" s="1">
        <f t="shared" si="435"/>
        <v>42365</v>
      </c>
      <c r="I2538" s="2">
        <f t="shared" si="436"/>
        <v>36.6</v>
      </c>
      <c r="J2538">
        <f t="shared" si="430"/>
        <v>0</v>
      </c>
      <c r="K2538" s="2">
        <f t="shared" si="432"/>
        <v>0</v>
      </c>
      <c r="L2538" s="2">
        <f t="shared" si="437"/>
        <v>0</v>
      </c>
      <c r="M2538" s="2">
        <f t="shared" si="438"/>
        <v>1</v>
      </c>
      <c r="N2538">
        <f t="shared" si="439"/>
        <v>-7.457045823482809</v>
      </c>
    </row>
    <row r="2539" spans="1:14" x14ac:dyDescent="0.3">
      <c r="A2539" s="1">
        <v>42376</v>
      </c>
      <c r="B2539">
        <v>33.270000000000003</v>
      </c>
      <c r="D2539">
        <f t="shared" si="429"/>
        <v>4</v>
      </c>
      <c r="E2539" s="1">
        <f t="shared" si="431"/>
        <v>42369</v>
      </c>
      <c r="F2539" s="1">
        <f t="shared" si="433"/>
        <v>42368</v>
      </c>
      <c r="G2539" s="1">
        <f t="shared" si="434"/>
        <v>42367</v>
      </c>
      <c r="H2539" s="1">
        <f t="shared" si="435"/>
        <v>42366</v>
      </c>
      <c r="I2539" s="2">
        <f t="shared" si="436"/>
        <v>37.04</v>
      </c>
      <c r="J2539">
        <f t="shared" si="430"/>
        <v>0</v>
      </c>
      <c r="K2539" s="2">
        <f t="shared" si="432"/>
        <v>0</v>
      </c>
      <c r="L2539" s="2">
        <f t="shared" si="437"/>
        <v>0</v>
      </c>
      <c r="M2539" s="2">
        <f t="shared" si="438"/>
        <v>1</v>
      </c>
      <c r="N2539">
        <f t="shared" si="439"/>
        <v>-10.734231974759316</v>
      </c>
    </row>
    <row r="2540" spans="1:14" x14ac:dyDescent="0.3">
      <c r="A2540" s="1">
        <v>42377</v>
      </c>
      <c r="B2540">
        <v>33.159999999999997</v>
      </c>
      <c r="C2540">
        <v>34.32</v>
      </c>
      <c r="D2540">
        <f t="shared" si="429"/>
        <v>5</v>
      </c>
      <c r="E2540" s="1">
        <f t="shared" si="431"/>
        <v>42370</v>
      </c>
      <c r="F2540" s="1">
        <f t="shared" si="433"/>
        <v>42369</v>
      </c>
      <c r="G2540" s="1">
        <f t="shared" si="434"/>
        <v>42368</v>
      </c>
      <c r="H2540" s="1">
        <f t="shared" si="435"/>
        <v>42367</v>
      </c>
      <c r="I2540" s="2">
        <f t="shared" si="436"/>
        <v>37.04</v>
      </c>
      <c r="J2540">
        <f t="shared" si="430"/>
        <v>0</v>
      </c>
      <c r="K2540" s="2">
        <f t="shared" si="432"/>
        <v>0</v>
      </c>
      <c r="L2540" s="2">
        <f t="shared" si="437"/>
        <v>0</v>
      </c>
      <c r="M2540" s="2">
        <f t="shared" si="438"/>
        <v>1</v>
      </c>
      <c r="N2540">
        <f t="shared" si="439"/>
        <v>-11.065407951088455</v>
      </c>
    </row>
    <row r="2541" spans="1:14" x14ac:dyDescent="0.3">
      <c r="A2541" s="1">
        <v>42380</v>
      </c>
      <c r="B2541">
        <v>32.520000000000003</v>
      </c>
      <c r="D2541">
        <f t="shared" si="429"/>
        <v>1</v>
      </c>
      <c r="E2541" s="1">
        <f t="shared" si="431"/>
        <v>42373</v>
      </c>
      <c r="F2541" s="1">
        <f t="shared" si="433"/>
        <v>42372</v>
      </c>
      <c r="G2541" s="1">
        <f t="shared" si="434"/>
        <v>42371</v>
      </c>
      <c r="H2541" s="1">
        <f t="shared" si="435"/>
        <v>42370</v>
      </c>
      <c r="I2541" s="2">
        <f t="shared" si="436"/>
        <v>36.76</v>
      </c>
      <c r="J2541">
        <f t="shared" si="430"/>
        <v>34.32</v>
      </c>
      <c r="K2541" s="2">
        <f t="shared" si="432"/>
        <v>34.32</v>
      </c>
      <c r="L2541" s="2">
        <f t="shared" si="437"/>
        <v>33.159999999999997</v>
      </c>
      <c r="M2541" s="2">
        <f t="shared" si="438"/>
        <v>0.96620046620046607</v>
      </c>
      <c r="N2541">
        <f t="shared" si="439"/>
        <v>-15.69389571605438</v>
      </c>
    </row>
    <row r="2542" spans="1:14" x14ac:dyDescent="0.3">
      <c r="A2542" s="1">
        <v>42381</v>
      </c>
      <c r="B2542">
        <v>31.52</v>
      </c>
      <c r="D2542">
        <f t="shared" si="429"/>
        <v>2</v>
      </c>
      <c r="E2542" s="1">
        <f t="shared" si="431"/>
        <v>42374</v>
      </c>
      <c r="F2542" s="1">
        <f t="shared" si="433"/>
        <v>42373</v>
      </c>
      <c r="G2542" s="1">
        <f t="shared" si="434"/>
        <v>42372</v>
      </c>
      <c r="H2542" s="1">
        <f t="shared" si="435"/>
        <v>42371</v>
      </c>
      <c r="I2542" s="2">
        <f t="shared" si="436"/>
        <v>35.97</v>
      </c>
      <c r="J2542">
        <f t="shared" si="430"/>
        <v>0</v>
      </c>
      <c r="K2542" s="2">
        <f t="shared" si="432"/>
        <v>34.32</v>
      </c>
      <c r="L2542" s="2">
        <f t="shared" si="437"/>
        <v>33.159999999999997</v>
      </c>
      <c r="M2542" s="2">
        <f t="shared" si="438"/>
        <v>0.96620046620046607</v>
      </c>
      <c r="N2542">
        <f t="shared" si="439"/>
        <v>-16.64469370705217</v>
      </c>
    </row>
    <row r="2543" spans="1:14" x14ac:dyDescent="0.3">
      <c r="A2543" s="1">
        <v>42382</v>
      </c>
      <c r="B2543">
        <v>31.39</v>
      </c>
      <c r="D2543">
        <f t="shared" si="429"/>
        <v>3</v>
      </c>
      <c r="E2543" s="1">
        <f t="shared" si="431"/>
        <v>42375</v>
      </c>
      <c r="F2543" s="1">
        <f t="shared" si="433"/>
        <v>42374</v>
      </c>
      <c r="G2543" s="1">
        <f t="shared" si="434"/>
        <v>42373</v>
      </c>
      <c r="H2543" s="1">
        <f t="shared" si="435"/>
        <v>42372</v>
      </c>
      <c r="I2543" s="2">
        <f t="shared" si="436"/>
        <v>33.97</v>
      </c>
      <c r="J2543">
        <f t="shared" si="430"/>
        <v>0</v>
      </c>
      <c r="K2543" s="2">
        <f t="shared" si="432"/>
        <v>34.32</v>
      </c>
      <c r="L2543" s="2">
        <f t="shared" si="437"/>
        <v>33.159999999999997</v>
      </c>
      <c r="M2543" s="2">
        <f t="shared" si="438"/>
        <v>0.96620046620046607</v>
      </c>
      <c r="N2543">
        <f t="shared" si="439"/>
        <v>-11.337235567129785</v>
      </c>
    </row>
    <row r="2544" spans="1:14" x14ac:dyDescent="0.3">
      <c r="A2544" s="1">
        <v>42383</v>
      </c>
      <c r="B2544">
        <v>32.11</v>
      </c>
      <c r="D2544">
        <f t="shared" si="429"/>
        <v>4</v>
      </c>
      <c r="E2544" s="1">
        <f t="shared" si="431"/>
        <v>42376</v>
      </c>
      <c r="F2544" s="1">
        <f t="shared" si="433"/>
        <v>42375</v>
      </c>
      <c r="G2544" s="1">
        <f t="shared" si="434"/>
        <v>42374</v>
      </c>
      <c r="H2544" s="1">
        <f t="shared" si="435"/>
        <v>42373</v>
      </c>
      <c r="I2544" s="2">
        <f t="shared" si="436"/>
        <v>33.270000000000003</v>
      </c>
      <c r="J2544">
        <f t="shared" si="430"/>
        <v>0</v>
      </c>
      <c r="K2544" s="2">
        <f t="shared" si="432"/>
        <v>34.32</v>
      </c>
      <c r="L2544" s="2">
        <f t="shared" si="437"/>
        <v>33.159999999999997</v>
      </c>
      <c r="M2544" s="2">
        <f t="shared" si="438"/>
        <v>0.96620046620046607</v>
      </c>
      <c r="N2544">
        <f t="shared" si="439"/>
        <v>-6.9872526281630405</v>
      </c>
    </row>
    <row r="2545" spans="1:14" x14ac:dyDescent="0.3">
      <c r="A2545" s="1">
        <v>42384</v>
      </c>
      <c r="B2545">
        <v>30.39</v>
      </c>
      <c r="D2545">
        <f t="shared" si="429"/>
        <v>5</v>
      </c>
      <c r="E2545" s="1">
        <f t="shared" si="431"/>
        <v>42377</v>
      </c>
      <c r="F2545" s="1">
        <f t="shared" si="433"/>
        <v>42376</v>
      </c>
      <c r="G2545" s="1">
        <f t="shared" si="434"/>
        <v>42375</v>
      </c>
      <c r="H2545" s="1">
        <f t="shared" si="435"/>
        <v>42374</v>
      </c>
      <c r="I2545" s="2">
        <f t="shared" si="436"/>
        <v>33.159999999999997</v>
      </c>
      <c r="J2545">
        <f t="shared" si="430"/>
        <v>0</v>
      </c>
      <c r="K2545" s="2">
        <f t="shared" si="432"/>
        <v>34.32</v>
      </c>
      <c r="L2545" s="2">
        <f t="shared" si="437"/>
        <v>33.159999999999997</v>
      </c>
      <c r="M2545" s="2">
        <f t="shared" si="438"/>
        <v>0.96620046620046607</v>
      </c>
      <c r="N2545">
        <f t="shared" si="439"/>
        <v>-12.161466769105992</v>
      </c>
    </row>
    <row r="2546" spans="1:14" x14ac:dyDescent="0.3">
      <c r="A2546" s="1">
        <v>42388</v>
      </c>
      <c r="B2546">
        <v>29.57</v>
      </c>
      <c r="D2546">
        <f t="shared" si="429"/>
        <v>2</v>
      </c>
      <c r="E2546" s="1">
        <f t="shared" si="431"/>
        <v>42381</v>
      </c>
      <c r="F2546" s="1">
        <f t="shared" si="433"/>
        <v>42380</v>
      </c>
      <c r="G2546" s="1">
        <f t="shared" si="434"/>
        <v>42379</v>
      </c>
      <c r="H2546" s="1">
        <f t="shared" si="435"/>
        <v>42378</v>
      </c>
      <c r="I2546" s="2">
        <f t="shared" si="436"/>
        <v>31.52</v>
      </c>
      <c r="J2546">
        <f t="shared" si="430"/>
        <v>0</v>
      </c>
      <c r="K2546" s="2">
        <f t="shared" si="432"/>
        <v>0</v>
      </c>
      <c r="L2546" s="2">
        <f t="shared" si="437"/>
        <v>0</v>
      </c>
      <c r="M2546" s="2">
        <f t="shared" si="438"/>
        <v>1</v>
      </c>
      <c r="N2546">
        <f t="shared" si="439"/>
        <v>-6.3861931125292513</v>
      </c>
    </row>
    <row r="2547" spans="1:14" x14ac:dyDescent="0.3">
      <c r="A2547" s="1">
        <v>42389</v>
      </c>
      <c r="B2547">
        <v>28.35</v>
      </c>
      <c r="D2547">
        <f t="shared" si="429"/>
        <v>3</v>
      </c>
      <c r="E2547" s="1">
        <f t="shared" si="431"/>
        <v>42382</v>
      </c>
      <c r="F2547" s="1">
        <f t="shared" si="433"/>
        <v>42381</v>
      </c>
      <c r="G2547" s="1">
        <f t="shared" si="434"/>
        <v>42380</v>
      </c>
      <c r="H2547" s="1">
        <f t="shared" si="435"/>
        <v>42379</v>
      </c>
      <c r="I2547" s="2">
        <f t="shared" si="436"/>
        <v>31.39</v>
      </c>
      <c r="J2547">
        <f t="shared" si="430"/>
        <v>0</v>
      </c>
      <c r="K2547" s="2">
        <f t="shared" si="432"/>
        <v>0</v>
      </c>
      <c r="L2547" s="2">
        <f t="shared" si="437"/>
        <v>0</v>
      </c>
      <c r="M2547" s="2">
        <f t="shared" si="438"/>
        <v>1</v>
      </c>
      <c r="N2547">
        <f t="shared" si="439"/>
        <v>-10.186234068010105</v>
      </c>
    </row>
    <row r="2548" spans="1:14" x14ac:dyDescent="0.3">
      <c r="A2548" s="1">
        <v>42390</v>
      </c>
      <c r="B2548">
        <v>29.53</v>
      </c>
      <c r="D2548">
        <f t="shared" si="429"/>
        <v>4</v>
      </c>
      <c r="E2548" s="1">
        <f t="shared" si="431"/>
        <v>42383</v>
      </c>
      <c r="F2548" s="1">
        <f t="shared" si="433"/>
        <v>42382</v>
      </c>
      <c r="G2548" s="1">
        <f t="shared" si="434"/>
        <v>42381</v>
      </c>
      <c r="H2548" s="1">
        <f t="shared" si="435"/>
        <v>42380</v>
      </c>
      <c r="I2548" s="2">
        <f t="shared" si="436"/>
        <v>32.11</v>
      </c>
      <c r="J2548">
        <f t="shared" si="430"/>
        <v>0</v>
      </c>
      <c r="K2548" s="2">
        <f t="shared" si="432"/>
        <v>0</v>
      </c>
      <c r="L2548" s="2">
        <f t="shared" si="437"/>
        <v>0</v>
      </c>
      <c r="M2548" s="2">
        <f t="shared" si="438"/>
        <v>1</v>
      </c>
      <c r="N2548">
        <f t="shared" si="439"/>
        <v>-8.3760812345591251</v>
      </c>
    </row>
    <row r="2549" spans="1:14" x14ac:dyDescent="0.3">
      <c r="A2549" s="1">
        <v>42391</v>
      </c>
      <c r="B2549">
        <v>32.19</v>
      </c>
      <c r="D2549">
        <f t="shared" si="429"/>
        <v>5</v>
      </c>
      <c r="E2549" s="1">
        <f t="shared" si="431"/>
        <v>42384</v>
      </c>
      <c r="F2549" s="1">
        <f t="shared" si="433"/>
        <v>42383</v>
      </c>
      <c r="G2549" s="1">
        <f t="shared" si="434"/>
        <v>42382</v>
      </c>
      <c r="H2549" s="1">
        <f t="shared" si="435"/>
        <v>42381</v>
      </c>
      <c r="I2549" s="2">
        <f t="shared" si="436"/>
        <v>30.39</v>
      </c>
      <c r="J2549">
        <f t="shared" si="430"/>
        <v>0</v>
      </c>
      <c r="K2549" s="2">
        <f t="shared" si="432"/>
        <v>0</v>
      </c>
      <c r="L2549" s="2">
        <f t="shared" si="437"/>
        <v>0</v>
      </c>
      <c r="M2549" s="2">
        <f t="shared" si="438"/>
        <v>1</v>
      </c>
      <c r="N2549">
        <f t="shared" si="439"/>
        <v>5.7542238382015043</v>
      </c>
    </row>
    <row r="2550" spans="1:14" x14ac:dyDescent="0.3">
      <c r="A2550" s="1">
        <v>42394</v>
      </c>
      <c r="B2550">
        <v>30.34</v>
      </c>
      <c r="D2550">
        <f t="shared" si="429"/>
        <v>1</v>
      </c>
      <c r="E2550" s="1">
        <f t="shared" si="431"/>
        <v>42387</v>
      </c>
      <c r="F2550" s="1">
        <f t="shared" si="433"/>
        <v>42386</v>
      </c>
      <c r="G2550" s="1">
        <f t="shared" si="434"/>
        <v>42385</v>
      </c>
      <c r="H2550" s="1">
        <f t="shared" si="435"/>
        <v>42384</v>
      </c>
      <c r="I2550" s="2">
        <f t="shared" si="436"/>
        <v>30.39</v>
      </c>
      <c r="J2550">
        <f t="shared" si="430"/>
        <v>0</v>
      </c>
      <c r="K2550" s="2">
        <f t="shared" si="432"/>
        <v>0</v>
      </c>
      <c r="L2550" s="2">
        <f t="shared" si="437"/>
        <v>0</v>
      </c>
      <c r="M2550" s="2">
        <f t="shared" si="438"/>
        <v>1</v>
      </c>
      <c r="N2550">
        <f t="shared" si="439"/>
        <v>-0.16466330083155006</v>
      </c>
    </row>
    <row r="2551" spans="1:14" x14ac:dyDescent="0.3">
      <c r="A2551" s="1">
        <v>42395</v>
      </c>
      <c r="B2551">
        <v>31.45</v>
      </c>
      <c r="D2551">
        <f t="shared" si="429"/>
        <v>2</v>
      </c>
      <c r="E2551" s="1">
        <f t="shared" si="431"/>
        <v>42388</v>
      </c>
      <c r="F2551" s="1">
        <f t="shared" si="433"/>
        <v>42387</v>
      </c>
      <c r="G2551" s="1">
        <f t="shared" si="434"/>
        <v>42386</v>
      </c>
      <c r="H2551" s="1">
        <f t="shared" si="435"/>
        <v>42385</v>
      </c>
      <c r="I2551" s="2">
        <f t="shared" si="436"/>
        <v>29.57</v>
      </c>
      <c r="J2551">
        <f t="shared" si="430"/>
        <v>0</v>
      </c>
      <c r="K2551" s="2">
        <f t="shared" si="432"/>
        <v>0</v>
      </c>
      <c r="L2551" s="2">
        <f t="shared" si="437"/>
        <v>0</v>
      </c>
      <c r="M2551" s="2">
        <f t="shared" si="438"/>
        <v>1</v>
      </c>
      <c r="N2551">
        <f t="shared" si="439"/>
        <v>6.1638649282063582</v>
      </c>
    </row>
    <row r="2552" spans="1:14" x14ac:dyDescent="0.3">
      <c r="A2552" s="1">
        <v>42396</v>
      </c>
      <c r="B2552">
        <v>32.299999999999997</v>
      </c>
      <c r="D2552">
        <f t="shared" si="429"/>
        <v>3</v>
      </c>
      <c r="E2552" s="1">
        <f t="shared" si="431"/>
        <v>42389</v>
      </c>
      <c r="F2552" s="1">
        <f t="shared" si="433"/>
        <v>42388</v>
      </c>
      <c r="G2552" s="1">
        <f t="shared" si="434"/>
        <v>42387</v>
      </c>
      <c r="H2552" s="1">
        <f t="shared" si="435"/>
        <v>42386</v>
      </c>
      <c r="I2552" s="2">
        <f t="shared" si="436"/>
        <v>28.35</v>
      </c>
      <c r="J2552">
        <f t="shared" si="430"/>
        <v>0</v>
      </c>
      <c r="K2552" s="2">
        <f t="shared" si="432"/>
        <v>0</v>
      </c>
      <c r="L2552" s="2">
        <f t="shared" si="437"/>
        <v>0</v>
      </c>
      <c r="M2552" s="2">
        <f t="shared" si="438"/>
        <v>1</v>
      </c>
      <c r="N2552">
        <f t="shared" si="439"/>
        <v>13.044020005484963</v>
      </c>
    </row>
    <row r="2553" spans="1:14" x14ac:dyDescent="0.3">
      <c r="A2553" s="1">
        <v>42397</v>
      </c>
      <c r="B2553">
        <v>33.22</v>
      </c>
      <c r="D2553">
        <f t="shared" si="429"/>
        <v>4</v>
      </c>
      <c r="E2553" s="1">
        <f t="shared" si="431"/>
        <v>42390</v>
      </c>
      <c r="F2553" s="1">
        <f t="shared" si="433"/>
        <v>42389</v>
      </c>
      <c r="G2553" s="1">
        <f t="shared" si="434"/>
        <v>42388</v>
      </c>
      <c r="H2553" s="1">
        <f t="shared" si="435"/>
        <v>42387</v>
      </c>
      <c r="I2553" s="2">
        <f t="shared" si="436"/>
        <v>29.53</v>
      </c>
      <c r="J2553">
        <f t="shared" si="430"/>
        <v>0</v>
      </c>
      <c r="K2553" s="2">
        <f t="shared" si="432"/>
        <v>0</v>
      </c>
      <c r="L2553" s="2">
        <f t="shared" si="437"/>
        <v>0</v>
      </c>
      <c r="M2553" s="2">
        <f t="shared" si="438"/>
        <v>1</v>
      </c>
      <c r="N2553">
        <f t="shared" si="439"/>
        <v>11.774540842931753</v>
      </c>
    </row>
    <row r="2554" spans="1:14" x14ac:dyDescent="0.3">
      <c r="A2554" s="1">
        <v>42398</v>
      </c>
      <c r="B2554">
        <v>33.619999999999997</v>
      </c>
      <c r="D2554">
        <f t="shared" si="429"/>
        <v>5</v>
      </c>
      <c r="E2554" s="1">
        <f t="shared" si="431"/>
        <v>42391</v>
      </c>
      <c r="F2554" s="1">
        <f t="shared" si="433"/>
        <v>42390</v>
      </c>
      <c r="G2554" s="1">
        <f t="shared" si="434"/>
        <v>42389</v>
      </c>
      <c r="H2554" s="1">
        <f t="shared" si="435"/>
        <v>42388</v>
      </c>
      <c r="I2554" s="2">
        <f t="shared" si="436"/>
        <v>32.19</v>
      </c>
      <c r="J2554">
        <f t="shared" si="430"/>
        <v>0</v>
      </c>
      <c r="K2554" s="2">
        <f t="shared" si="432"/>
        <v>0</v>
      </c>
      <c r="L2554" s="2">
        <f t="shared" si="437"/>
        <v>0</v>
      </c>
      <c r="M2554" s="2">
        <f t="shared" si="438"/>
        <v>1</v>
      </c>
      <c r="N2554">
        <f t="shared" si="439"/>
        <v>4.3465282669752696</v>
      </c>
    </row>
    <row r="2555" spans="1:14" x14ac:dyDescent="0.3">
      <c r="A2555" s="1">
        <v>42401</v>
      </c>
      <c r="B2555">
        <v>31.62</v>
      </c>
      <c r="D2555">
        <f t="shared" si="429"/>
        <v>1</v>
      </c>
      <c r="E2555" s="1">
        <f t="shared" si="431"/>
        <v>42394</v>
      </c>
      <c r="F2555" s="1">
        <f t="shared" si="433"/>
        <v>42393</v>
      </c>
      <c r="G2555" s="1">
        <f t="shared" si="434"/>
        <v>42392</v>
      </c>
      <c r="H2555" s="1">
        <f t="shared" si="435"/>
        <v>42391</v>
      </c>
      <c r="I2555" s="2">
        <f t="shared" si="436"/>
        <v>30.34</v>
      </c>
      <c r="J2555">
        <f t="shared" si="430"/>
        <v>0</v>
      </c>
      <c r="K2555" s="2">
        <f t="shared" si="432"/>
        <v>0</v>
      </c>
      <c r="L2555" s="2">
        <f t="shared" si="437"/>
        <v>0</v>
      </c>
      <c r="M2555" s="2">
        <f t="shared" si="438"/>
        <v>1</v>
      </c>
      <c r="N2555">
        <f t="shared" si="439"/>
        <v>4.1322857860939886</v>
      </c>
    </row>
    <row r="2556" spans="1:14" x14ac:dyDescent="0.3">
      <c r="A2556" s="1">
        <v>42402</v>
      </c>
      <c r="B2556">
        <v>29.88</v>
      </c>
      <c r="D2556">
        <f t="shared" si="429"/>
        <v>2</v>
      </c>
      <c r="E2556" s="1">
        <f t="shared" si="431"/>
        <v>42395</v>
      </c>
      <c r="F2556" s="1">
        <f t="shared" si="433"/>
        <v>42394</v>
      </c>
      <c r="G2556" s="1">
        <f t="shared" si="434"/>
        <v>42393</v>
      </c>
      <c r="H2556" s="1">
        <f t="shared" si="435"/>
        <v>42392</v>
      </c>
      <c r="I2556" s="2">
        <f t="shared" si="436"/>
        <v>31.45</v>
      </c>
      <c r="J2556">
        <f t="shared" si="430"/>
        <v>0</v>
      </c>
      <c r="K2556" s="2">
        <f t="shared" si="432"/>
        <v>0</v>
      </c>
      <c r="L2556" s="2">
        <f t="shared" si="437"/>
        <v>0</v>
      </c>
      <c r="M2556" s="2">
        <f t="shared" si="438"/>
        <v>1</v>
      </c>
      <c r="N2556">
        <f t="shared" si="439"/>
        <v>-5.1209622881833017</v>
      </c>
    </row>
    <row r="2557" spans="1:14" x14ac:dyDescent="0.3">
      <c r="A2557" s="1">
        <v>42403</v>
      </c>
      <c r="B2557">
        <v>32.28</v>
      </c>
      <c r="D2557">
        <f t="shared" si="429"/>
        <v>3</v>
      </c>
      <c r="E2557" s="1">
        <f t="shared" si="431"/>
        <v>42396</v>
      </c>
      <c r="F2557" s="1">
        <f t="shared" si="433"/>
        <v>42395</v>
      </c>
      <c r="G2557" s="1">
        <f t="shared" si="434"/>
        <v>42394</v>
      </c>
      <c r="H2557" s="1">
        <f t="shared" si="435"/>
        <v>42393</v>
      </c>
      <c r="I2557" s="2">
        <f t="shared" si="436"/>
        <v>32.299999999999997</v>
      </c>
      <c r="J2557">
        <f t="shared" si="430"/>
        <v>0</v>
      </c>
      <c r="K2557" s="2">
        <f t="shared" si="432"/>
        <v>0</v>
      </c>
      <c r="L2557" s="2">
        <f t="shared" si="437"/>
        <v>0</v>
      </c>
      <c r="M2557" s="2">
        <f t="shared" si="438"/>
        <v>1</v>
      </c>
      <c r="N2557">
        <f t="shared" si="439"/>
        <v>-6.1938682686265949E-2</v>
      </c>
    </row>
    <row r="2558" spans="1:14" x14ac:dyDescent="0.3">
      <c r="A2558" s="1">
        <v>42404</v>
      </c>
      <c r="B2558">
        <v>31.72</v>
      </c>
      <c r="D2558">
        <f t="shared" si="429"/>
        <v>4</v>
      </c>
      <c r="E2558" s="1">
        <f t="shared" si="431"/>
        <v>42397</v>
      </c>
      <c r="F2558" s="1">
        <f t="shared" si="433"/>
        <v>42396</v>
      </c>
      <c r="G2558" s="1">
        <f t="shared" si="434"/>
        <v>42395</v>
      </c>
      <c r="H2558" s="1">
        <f t="shared" si="435"/>
        <v>42394</v>
      </c>
      <c r="I2558" s="2">
        <f t="shared" si="436"/>
        <v>33.22</v>
      </c>
      <c r="J2558">
        <f t="shared" si="430"/>
        <v>0</v>
      </c>
      <c r="K2558" s="2">
        <f t="shared" si="432"/>
        <v>0</v>
      </c>
      <c r="L2558" s="2">
        <f t="shared" si="437"/>
        <v>0</v>
      </c>
      <c r="M2558" s="2">
        <f t="shared" si="438"/>
        <v>1</v>
      </c>
      <c r="N2558">
        <f t="shared" si="439"/>
        <v>-4.6204707418501556</v>
      </c>
    </row>
    <row r="2559" spans="1:14" x14ac:dyDescent="0.3">
      <c r="A2559" s="1">
        <v>42405</v>
      </c>
      <c r="B2559">
        <v>30.89</v>
      </c>
      <c r="D2559">
        <f t="shared" si="429"/>
        <v>5</v>
      </c>
      <c r="E2559" s="1">
        <f t="shared" si="431"/>
        <v>42398</v>
      </c>
      <c r="F2559" s="1">
        <f t="shared" si="433"/>
        <v>42397</v>
      </c>
      <c r="G2559" s="1">
        <f t="shared" si="434"/>
        <v>42396</v>
      </c>
      <c r="H2559" s="1">
        <f t="shared" si="435"/>
        <v>42395</v>
      </c>
      <c r="I2559" s="2">
        <f t="shared" si="436"/>
        <v>33.619999999999997</v>
      </c>
      <c r="J2559">
        <f t="shared" si="430"/>
        <v>0</v>
      </c>
      <c r="K2559" s="2">
        <f t="shared" si="432"/>
        <v>0</v>
      </c>
      <c r="L2559" s="2">
        <f t="shared" si="437"/>
        <v>0</v>
      </c>
      <c r="M2559" s="2">
        <f t="shared" si="438"/>
        <v>1</v>
      </c>
      <c r="N2559">
        <f t="shared" si="439"/>
        <v>-8.468862104997914</v>
      </c>
    </row>
    <row r="2560" spans="1:14" x14ac:dyDescent="0.3">
      <c r="A2560" s="1">
        <v>42408</v>
      </c>
      <c r="B2560">
        <v>29.69</v>
      </c>
      <c r="D2560">
        <f t="shared" si="429"/>
        <v>1</v>
      </c>
      <c r="E2560" s="1">
        <f t="shared" si="431"/>
        <v>42401</v>
      </c>
      <c r="F2560" s="1">
        <f t="shared" si="433"/>
        <v>42400</v>
      </c>
      <c r="G2560" s="1">
        <f t="shared" si="434"/>
        <v>42399</v>
      </c>
      <c r="H2560" s="1">
        <f t="shared" si="435"/>
        <v>42398</v>
      </c>
      <c r="I2560" s="2">
        <f t="shared" si="436"/>
        <v>31.62</v>
      </c>
      <c r="J2560">
        <f t="shared" si="430"/>
        <v>0</v>
      </c>
      <c r="K2560" s="2">
        <f t="shared" si="432"/>
        <v>0</v>
      </c>
      <c r="L2560" s="2">
        <f t="shared" si="437"/>
        <v>0</v>
      </c>
      <c r="M2560" s="2">
        <f t="shared" si="438"/>
        <v>1</v>
      </c>
      <c r="N2560">
        <f t="shared" si="439"/>
        <v>-6.2979543005657526</v>
      </c>
    </row>
    <row r="2561" spans="1:14" x14ac:dyDescent="0.3">
      <c r="A2561" s="1">
        <v>42409</v>
      </c>
      <c r="B2561">
        <v>27.94</v>
      </c>
      <c r="C2561">
        <v>29.74</v>
      </c>
      <c r="D2561">
        <f t="shared" si="429"/>
        <v>2</v>
      </c>
      <c r="E2561" s="1">
        <f t="shared" si="431"/>
        <v>42402</v>
      </c>
      <c r="F2561" s="1">
        <f t="shared" si="433"/>
        <v>42401</v>
      </c>
      <c r="G2561" s="1">
        <f t="shared" si="434"/>
        <v>42400</v>
      </c>
      <c r="H2561" s="1">
        <f t="shared" si="435"/>
        <v>42399</v>
      </c>
      <c r="I2561" s="2">
        <f t="shared" si="436"/>
        <v>29.88</v>
      </c>
      <c r="J2561">
        <f t="shared" si="430"/>
        <v>0</v>
      </c>
      <c r="K2561" s="2">
        <f t="shared" si="432"/>
        <v>0</v>
      </c>
      <c r="L2561" s="2">
        <f t="shared" si="437"/>
        <v>0</v>
      </c>
      <c r="M2561" s="2">
        <f t="shared" si="438"/>
        <v>1</v>
      </c>
      <c r="N2561">
        <f t="shared" si="439"/>
        <v>-6.7130006435800711</v>
      </c>
    </row>
    <row r="2562" spans="1:14" x14ac:dyDescent="0.3">
      <c r="A2562" s="1">
        <v>42410</v>
      </c>
      <c r="B2562">
        <v>29.66</v>
      </c>
      <c r="D2562">
        <f t="shared" ref="D2562:D2625" si="440">WEEKDAY(A2562,2)</f>
        <v>3</v>
      </c>
      <c r="E2562" s="1">
        <f t="shared" si="431"/>
        <v>42403</v>
      </c>
      <c r="F2562" s="1">
        <f t="shared" si="433"/>
        <v>42402</v>
      </c>
      <c r="G2562" s="1">
        <f t="shared" si="434"/>
        <v>42401</v>
      </c>
      <c r="H2562" s="1">
        <f t="shared" si="435"/>
        <v>42400</v>
      </c>
      <c r="I2562" s="2">
        <f t="shared" si="436"/>
        <v>32.28</v>
      </c>
      <c r="J2562">
        <f t="shared" si="430"/>
        <v>29.74</v>
      </c>
      <c r="K2562" s="2">
        <f t="shared" si="432"/>
        <v>29.74</v>
      </c>
      <c r="L2562" s="2">
        <f t="shared" si="437"/>
        <v>27.94</v>
      </c>
      <c r="M2562" s="2">
        <f t="shared" si="438"/>
        <v>0.93947545393409559</v>
      </c>
      <c r="N2562">
        <f t="shared" si="439"/>
        <v>-14.708209389515526</v>
      </c>
    </row>
    <row r="2563" spans="1:14" x14ac:dyDescent="0.3">
      <c r="A2563" s="1">
        <v>42411</v>
      </c>
      <c r="B2563">
        <v>28.83</v>
      </c>
      <c r="D2563">
        <f t="shared" si="440"/>
        <v>4</v>
      </c>
      <c r="E2563" s="1">
        <f t="shared" si="431"/>
        <v>42404</v>
      </c>
      <c r="F2563" s="1">
        <f t="shared" si="433"/>
        <v>42403</v>
      </c>
      <c r="G2563" s="1">
        <f t="shared" si="434"/>
        <v>42402</v>
      </c>
      <c r="H2563" s="1">
        <f t="shared" si="435"/>
        <v>42401</v>
      </c>
      <c r="I2563" s="2">
        <f t="shared" si="436"/>
        <v>31.72</v>
      </c>
      <c r="J2563">
        <f t="shared" ref="J2563:J2626" si="441">C2562</f>
        <v>0</v>
      </c>
      <c r="K2563" s="2">
        <f t="shared" si="432"/>
        <v>29.74</v>
      </c>
      <c r="L2563" s="2">
        <f t="shared" si="437"/>
        <v>27.94</v>
      </c>
      <c r="M2563" s="2">
        <f t="shared" si="438"/>
        <v>0.93947545393409559</v>
      </c>
      <c r="N2563">
        <f t="shared" si="439"/>
        <v>-15.796447231952962</v>
      </c>
    </row>
    <row r="2564" spans="1:14" x14ac:dyDescent="0.3">
      <c r="A2564" s="1">
        <v>42412</v>
      </c>
      <c r="B2564">
        <v>31.91</v>
      </c>
      <c r="D2564">
        <f t="shared" si="440"/>
        <v>5</v>
      </c>
      <c r="E2564" s="1">
        <f t="shared" si="431"/>
        <v>42405</v>
      </c>
      <c r="F2564" s="1">
        <f t="shared" si="433"/>
        <v>42404</v>
      </c>
      <c r="G2564" s="1">
        <f t="shared" si="434"/>
        <v>42403</v>
      </c>
      <c r="H2564" s="1">
        <f t="shared" si="435"/>
        <v>42402</v>
      </c>
      <c r="I2564" s="2">
        <f t="shared" si="436"/>
        <v>30.89</v>
      </c>
      <c r="J2564">
        <f t="shared" si="441"/>
        <v>0</v>
      </c>
      <c r="K2564" s="2">
        <f t="shared" si="432"/>
        <v>29.74</v>
      </c>
      <c r="L2564" s="2">
        <f t="shared" si="437"/>
        <v>27.94</v>
      </c>
      <c r="M2564" s="2">
        <f t="shared" si="438"/>
        <v>0.93947545393409559</v>
      </c>
      <c r="N2564">
        <f t="shared" si="439"/>
        <v>-2.9946653843531368</v>
      </c>
    </row>
    <row r="2565" spans="1:14" x14ac:dyDescent="0.3">
      <c r="A2565" s="1">
        <v>42416</v>
      </c>
      <c r="B2565">
        <v>30.97</v>
      </c>
      <c r="D2565">
        <f t="shared" si="440"/>
        <v>2</v>
      </c>
      <c r="E2565" s="1">
        <f t="shared" si="431"/>
        <v>42409</v>
      </c>
      <c r="F2565" s="1">
        <f t="shared" si="433"/>
        <v>42408</v>
      </c>
      <c r="G2565" s="1">
        <f t="shared" si="434"/>
        <v>42407</v>
      </c>
      <c r="H2565" s="1">
        <f t="shared" si="435"/>
        <v>42406</v>
      </c>
      <c r="I2565" s="2">
        <f t="shared" si="436"/>
        <v>27.94</v>
      </c>
      <c r="J2565">
        <f t="shared" si="441"/>
        <v>0</v>
      </c>
      <c r="K2565" s="2">
        <f t="shared" si="432"/>
        <v>29.74</v>
      </c>
      <c r="L2565" s="2">
        <f t="shared" si="437"/>
        <v>27.94</v>
      </c>
      <c r="M2565" s="2">
        <f t="shared" si="438"/>
        <v>0.93947545393409559</v>
      </c>
      <c r="N2565">
        <f t="shared" si="439"/>
        <v>4.0526052953102507</v>
      </c>
    </row>
    <row r="2566" spans="1:14" x14ac:dyDescent="0.3">
      <c r="A2566" s="1">
        <v>42417</v>
      </c>
      <c r="B2566">
        <v>32.979999999999997</v>
      </c>
      <c r="D2566">
        <f t="shared" si="440"/>
        <v>3</v>
      </c>
      <c r="E2566" s="1">
        <f t="shared" si="431"/>
        <v>42410</v>
      </c>
      <c r="F2566" s="1">
        <f t="shared" si="433"/>
        <v>42409</v>
      </c>
      <c r="G2566" s="1">
        <f t="shared" si="434"/>
        <v>42408</v>
      </c>
      <c r="H2566" s="1">
        <f t="shared" si="435"/>
        <v>42407</v>
      </c>
      <c r="I2566" s="2">
        <f t="shared" si="436"/>
        <v>29.66</v>
      </c>
      <c r="J2566">
        <f t="shared" si="441"/>
        <v>0</v>
      </c>
      <c r="K2566" s="2">
        <f t="shared" si="432"/>
        <v>0</v>
      </c>
      <c r="L2566" s="2">
        <f t="shared" si="437"/>
        <v>0</v>
      </c>
      <c r="M2566" s="2">
        <f t="shared" si="438"/>
        <v>1</v>
      </c>
      <c r="N2566">
        <f t="shared" si="439"/>
        <v>10.610198042166665</v>
      </c>
    </row>
    <row r="2567" spans="1:14" x14ac:dyDescent="0.3">
      <c r="A2567" s="1">
        <v>42418</v>
      </c>
      <c r="B2567">
        <v>32.93</v>
      </c>
      <c r="D2567">
        <f t="shared" si="440"/>
        <v>4</v>
      </c>
      <c r="E2567" s="1">
        <f t="shared" ref="E2567:E2630" si="442">A2567-7</f>
        <v>42411</v>
      </c>
      <c r="F2567" s="1">
        <f t="shared" si="433"/>
        <v>42410</v>
      </c>
      <c r="G2567" s="1">
        <f t="shared" si="434"/>
        <v>42409</v>
      </c>
      <c r="H2567" s="1">
        <f t="shared" si="435"/>
        <v>42408</v>
      </c>
      <c r="I2567" s="2">
        <f t="shared" si="436"/>
        <v>28.83</v>
      </c>
      <c r="J2567">
        <f t="shared" si="441"/>
        <v>0</v>
      </c>
      <c r="K2567" s="2">
        <f t="shared" ref="K2567:K2630" si="443">SUMIFS($J$2:$J$3507,$A$2:$A$3507,"&gt;"&amp;E2567,$A$2:$A$3507,"&lt;="&amp;A2567)</f>
        <v>0</v>
      </c>
      <c r="L2567" s="2">
        <f t="shared" si="437"/>
        <v>0</v>
      </c>
      <c r="M2567" s="2">
        <f t="shared" si="438"/>
        <v>1</v>
      </c>
      <c r="N2567">
        <f t="shared" si="439"/>
        <v>13.296758473796224</v>
      </c>
    </row>
    <row r="2568" spans="1:14" x14ac:dyDescent="0.3">
      <c r="A2568" s="1">
        <v>42419</v>
      </c>
      <c r="B2568">
        <v>31.75</v>
      </c>
      <c r="D2568">
        <f t="shared" si="440"/>
        <v>5</v>
      </c>
      <c r="E2568" s="1">
        <f t="shared" si="442"/>
        <v>42412</v>
      </c>
      <c r="F2568" s="1">
        <f t="shared" ref="F2568:F2631" si="444">E2568-1</f>
        <v>42411</v>
      </c>
      <c r="G2568" s="1">
        <f t="shared" ref="G2568:G2631" si="445">E2568-2</f>
        <v>42410</v>
      </c>
      <c r="H2568" s="1">
        <f t="shared" ref="H2568:H2631" si="446">E2568-3</f>
        <v>42409</v>
      </c>
      <c r="I2568" s="2">
        <f t="shared" ref="I2568:I2631" si="447">IF(SUMIFS($B$2:$B$3507,$A$2:$A$3507,"="&amp;E2568)=0,IF(SUMIFS($B$2:$B$3507,$A$2:$A$3507,"="&amp;F2568)=0,IF(SUMIFS($B$2:$B$3507,$A$2:$A$3507,"="&amp;G2568)=0,SUMIFS($B$2:$B$3507,$A$2:$A$3507,"="&amp;H2568),SUMIFS($B$2:$B$3507,$A$2:$A$3507,"="&amp;G2568)),SUMIFS($B$2:$B$3507,$A$2:$A$3507,"="&amp;F2568)),SUMIFS($B$2:$B$3507,$A$2:$A$3507,"="&amp;E2568))</f>
        <v>31.91</v>
      </c>
      <c r="J2568">
        <f t="shared" si="441"/>
        <v>0</v>
      </c>
      <c r="K2568" s="2">
        <f t="shared" si="443"/>
        <v>0</v>
      </c>
      <c r="L2568" s="2">
        <f t="shared" ref="L2568:L2631" si="448">IF(K2568&lt;&gt;0,LOOKUP(K2568,C2562:C2568,B2562:B2568),0)</f>
        <v>0</v>
      </c>
      <c r="M2568" s="2">
        <f t="shared" si="438"/>
        <v>1</v>
      </c>
      <c r="N2568">
        <f t="shared" si="439"/>
        <v>-0.50267149514514864</v>
      </c>
    </row>
    <row r="2569" spans="1:14" x14ac:dyDescent="0.3">
      <c r="A2569" s="1">
        <v>42422</v>
      </c>
      <c r="B2569">
        <v>33.39</v>
      </c>
      <c r="D2569">
        <f t="shared" si="440"/>
        <v>1</v>
      </c>
      <c r="E2569" s="1">
        <f t="shared" si="442"/>
        <v>42415</v>
      </c>
      <c r="F2569" s="1">
        <f t="shared" si="444"/>
        <v>42414</v>
      </c>
      <c r="G2569" s="1">
        <f t="shared" si="445"/>
        <v>42413</v>
      </c>
      <c r="H2569" s="1">
        <f t="shared" si="446"/>
        <v>42412</v>
      </c>
      <c r="I2569" s="2">
        <f t="shared" si="447"/>
        <v>31.91</v>
      </c>
      <c r="J2569">
        <f t="shared" si="441"/>
        <v>0</v>
      </c>
      <c r="K2569" s="2">
        <f t="shared" si="443"/>
        <v>0</v>
      </c>
      <c r="L2569" s="2">
        <f t="shared" si="448"/>
        <v>0</v>
      </c>
      <c r="M2569" s="2">
        <f t="shared" ref="M2569:M2632" si="449">IF(K2569&lt;&gt;0,L2569/K2569,1)</f>
        <v>1</v>
      </c>
      <c r="N2569">
        <f t="shared" ref="N2569:N2632" si="450">LN(B2569*M2569/I2569)*100</f>
        <v>4.5337013665411119</v>
      </c>
    </row>
    <row r="2570" spans="1:14" x14ac:dyDescent="0.3">
      <c r="A2570" s="1">
        <v>42423</v>
      </c>
      <c r="B2570">
        <v>31.87</v>
      </c>
      <c r="D2570">
        <f t="shared" si="440"/>
        <v>2</v>
      </c>
      <c r="E2570" s="1">
        <f t="shared" si="442"/>
        <v>42416</v>
      </c>
      <c r="F2570" s="1">
        <f t="shared" si="444"/>
        <v>42415</v>
      </c>
      <c r="G2570" s="1">
        <f t="shared" si="445"/>
        <v>42414</v>
      </c>
      <c r="H2570" s="1">
        <f t="shared" si="446"/>
        <v>42413</v>
      </c>
      <c r="I2570" s="2">
        <f t="shared" si="447"/>
        <v>30.97</v>
      </c>
      <c r="J2570">
        <f t="shared" si="441"/>
        <v>0</v>
      </c>
      <c r="K2570" s="2">
        <f t="shared" si="443"/>
        <v>0</v>
      </c>
      <c r="L2570" s="2">
        <f t="shared" si="448"/>
        <v>0</v>
      </c>
      <c r="M2570" s="2">
        <f t="shared" si="449"/>
        <v>1</v>
      </c>
      <c r="N2570">
        <f t="shared" si="450"/>
        <v>2.8646134444133735</v>
      </c>
    </row>
    <row r="2571" spans="1:14" x14ac:dyDescent="0.3">
      <c r="A2571" s="1">
        <v>42424</v>
      </c>
      <c r="B2571">
        <v>32.15</v>
      </c>
      <c r="D2571">
        <f t="shared" si="440"/>
        <v>3</v>
      </c>
      <c r="E2571" s="1">
        <f t="shared" si="442"/>
        <v>42417</v>
      </c>
      <c r="F2571" s="1">
        <f t="shared" si="444"/>
        <v>42416</v>
      </c>
      <c r="G2571" s="1">
        <f t="shared" si="445"/>
        <v>42415</v>
      </c>
      <c r="H2571" s="1">
        <f t="shared" si="446"/>
        <v>42414</v>
      </c>
      <c r="I2571" s="2">
        <f t="shared" si="447"/>
        <v>32.979999999999997</v>
      </c>
      <c r="J2571">
        <f t="shared" si="441"/>
        <v>0</v>
      </c>
      <c r="K2571" s="2">
        <f t="shared" si="443"/>
        <v>0</v>
      </c>
      <c r="L2571" s="2">
        <f t="shared" si="448"/>
        <v>0</v>
      </c>
      <c r="M2571" s="2">
        <f t="shared" si="449"/>
        <v>1</v>
      </c>
      <c r="N2571">
        <f t="shared" si="450"/>
        <v>-2.5488866447824359</v>
      </c>
    </row>
    <row r="2572" spans="1:14" x14ac:dyDescent="0.3">
      <c r="A2572" s="1">
        <v>42425</v>
      </c>
      <c r="B2572">
        <v>33.07</v>
      </c>
      <c r="D2572">
        <f t="shared" si="440"/>
        <v>4</v>
      </c>
      <c r="E2572" s="1">
        <f t="shared" si="442"/>
        <v>42418</v>
      </c>
      <c r="F2572" s="1">
        <f t="shared" si="444"/>
        <v>42417</v>
      </c>
      <c r="G2572" s="1">
        <f t="shared" si="445"/>
        <v>42416</v>
      </c>
      <c r="H2572" s="1">
        <f t="shared" si="446"/>
        <v>42415</v>
      </c>
      <c r="I2572" s="2">
        <f t="shared" si="447"/>
        <v>32.93</v>
      </c>
      <c r="J2572">
        <f t="shared" si="441"/>
        <v>0</v>
      </c>
      <c r="K2572" s="2">
        <f t="shared" si="443"/>
        <v>0</v>
      </c>
      <c r="L2572" s="2">
        <f t="shared" si="448"/>
        <v>0</v>
      </c>
      <c r="M2572" s="2">
        <f t="shared" si="449"/>
        <v>1</v>
      </c>
      <c r="N2572">
        <f t="shared" si="450"/>
        <v>0.4242430605428546</v>
      </c>
    </row>
    <row r="2573" spans="1:14" x14ac:dyDescent="0.3">
      <c r="A2573" s="1">
        <v>42426</v>
      </c>
      <c r="B2573">
        <v>32.78</v>
      </c>
      <c r="D2573">
        <f t="shared" si="440"/>
        <v>5</v>
      </c>
      <c r="E2573" s="1">
        <f t="shared" si="442"/>
        <v>42419</v>
      </c>
      <c r="F2573" s="1">
        <f t="shared" si="444"/>
        <v>42418</v>
      </c>
      <c r="G2573" s="1">
        <f t="shared" si="445"/>
        <v>42417</v>
      </c>
      <c r="H2573" s="1">
        <f t="shared" si="446"/>
        <v>42416</v>
      </c>
      <c r="I2573" s="2">
        <f t="shared" si="447"/>
        <v>31.75</v>
      </c>
      <c r="J2573">
        <f t="shared" si="441"/>
        <v>0</v>
      </c>
      <c r="K2573" s="2">
        <f t="shared" si="443"/>
        <v>0</v>
      </c>
      <c r="L2573" s="2">
        <f t="shared" si="448"/>
        <v>0</v>
      </c>
      <c r="M2573" s="2">
        <f t="shared" si="449"/>
        <v>1</v>
      </c>
      <c r="N2573">
        <f t="shared" si="450"/>
        <v>3.1925847976983071</v>
      </c>
    </row>
    <row r="2574" spans="1:14" x14ac:dyDescent="0.3">
      <c r="A2574" s="1">
        <v>42429</v>
      </c>
      <c r="B2574">
        <v>33.75</v>
      </c>
      <c r="D2574">
        <f t="shared" si="440"/>
        <v>1</v>
      </c>
      <c r="E2574" s="1">
        <f t="shared" si="442"/>
        <v>42422</v>
      </c>
      <c r="F2574" s="1">
        <f t="shared" si="444"/>
        <v>42421</v>
      </c>
      <c r="G2574" s="1">
        <f t="shared" si="445"/>
        <v>42420</v>
      </c>
      <c r="H2574" s="1">
        <f t="shared" si="446"/>
        <v>42419</v>
      </c>
      <c r="I2574" s="2">
        <f t="shared" si="447"/>
        <v>33.39</v>
      </c>
      <c r="J2574">
        <f t="shared" si="441"/>
        <v>0</v>
      </c>
      <c r="K2574" s="2">
        <f t="shared" si="443"/>
        <v>0</v>
      </c>
      <c r="L2574" s="2">
        <f t="shared" si="448"/>
        <v>0</v>
      </c>
      <c r="M2574" s="2">
        <f t="shared" si="449"/>
        <v>1</v>
      </c>
      <c r="N2574">
        <f t="shared" si="450"/>
        <v>1.0723963362975641</v>
      </c>
    </row>
    <row r="2575" spans="1:14" x14ac:dyDescent="0.3">
      <c r="A2575" s="1">
        <v>42430</v>
      </c>
      <c r="B2575">
        <v>34.4</v>
      </c>
      <c r="D2575">
        <f t="shared" si="440"/>
        <v>2</v>
      </c>
      <c r="E2575" s="1">
        <f t="shared" si="442"/>
        <v>42423</v>
      </c>
      <c r="F2575" s="1">
        <f t="shared" si="444"/>
        <v>42422</v>
      </c>
      <c r="G2575" s="1">
        <f t="shared" si="445"/>
        <v>42421</v>
      </c>
      <c r="H2575" s="1">
        <f t="shared" si="446"/>
        <v>42420</v>
      </c>
      <c r="I2575" s="2">
        <f t="shared" si="447"/>
        <v>31.87</v>
      </c>
      <c r="J2575">
        <f t="shared" si="441"/>
        <v>0</v>
      </c>
      <c r="K2575" s="2">
        <f t="shared" si="443"/>
        <v>0</v>
      </c>
      <c r="L2575" s="2">
        <f t="shared" si="448"/>
        <v>0</v>
      </c>
      <c r="M2575" s="2">
        <f t="shared" si="449"/>
        <v>1</v>
      </c>
      <c r="N2575">
        <f t="shared" si="450"/>
        <v>7.6391435950107596</v>
      </c>
    </row>
    <row r="2576" spans="1:14" x14ac:dyDescent="0.3">
      <c r="A2576" s="1">
        <v>42431</v>
      </c>
      <c r="B2576">
        <v>34.659999999999997</v>
      </c>
      <c r="D2576">
        <f t="shared" si="440"/>
        <v>3</v>
      </c>
      <c r="E2576" s="1">
        <f t="shared" si="442"/>
        <v>42424</v>
      </c>
      <c r="F2576" s="1">
        <f t="shared" si="444"/>
        <v>42423</v>
      </c>
      <c r="G2576" s="1">
        <f t="shared" si="445"/>
        <v>42422</v>
      </c>
      <c r="H2576" s="1">
        <f t="shared" si="446"/>
        <v>42421</v>
      </c>
      <c r="I2576" s="2">
        <f t="shared" si="447"/>
        <v>32.15</v>
      </c>
      <c r="J2576">
        <f t="shared" si="441"/>
        <v>0</v>
      </c>
      <c r="K2576" s="2">
        <f t="shared" si="443"/>
        <v>0</v>
      </c>
      <c r="L2576" s="2">
        <f t="shared" si="448"/>
        <v>0</v>
      </c>
      <c r="M2576" s="2">
        <f t="shared" si="449"/>
        <v>1</v>
      </c>
      <c r="N2576">
        <f t="shared" si="450"/>
        <v>7.5173833603831568</v>
      </c>
    </row>
    <row r="2577" spans="1:14" x14ac:dyDescent="0.3">
      <c r="A2577" s="1">
        <v>42432</v>
      </c>
      <c r="B2577">
        <v>34.57</v>
      </c>
      <c r="D2577">
        <f t="shared" si="440"/>
        <v>4</v>
      </c>
      <c r="E2577" s="1">
        <f t="shared" si="442"/>
        <v>42425</v>
      </c>
      <c r="F2577" s="1">
        <f t="shared" si="444"/>
        <v>42424</v>
      </c>
      <c r="G2577" s="1">
        <f t="shared" si="445"/>
        <v>42423</v>
      </c>
      <c r="H2577" s="1">
        <f t="shared" si="446"/>
        <v>42422</v>
      </c>
      <c r="I2577" s="2">
        <f t="shared" si="447"/>
        <v>33.07</v>
      </c>
      <c r="J2577">
        <f t="shared" si="441"/>
        <v>0</v>
      </c>
      <c r="K2577" s="2">
        <f t="shared" si="443"/>
        <v>0</v>
      </c>
      <c r="L2577" s="2">
        <f t="shared" si="448"/>
        <v>0</v>
      </c>
      <c r="M2577" s="2">
        <f t="shared" si="449"/>
        <v>1</v>
      </c>
      <c r="N2577">
        <f t="shared" si="450"/>
        <v>4.4359726939831683</v>
      </c>
    </row>
    <row r="2578" spans="1:14" x14ac:dyDescent="0.3">
      <c r="A2578" s="1">
        <v>42433</v>
      </c>
      <c r="B2578">
        <v>35.92</v>
      </c>
      <c r="D2578">
        <f t="shared" si="440"/>
        <v>5</v>
      </c>
      <c r="E2578" s="1">
        <f t="shared" si="442"/>
        <v>42426</v>
      </c>
      <c r="F2578" s="1">
        <f t="shared" si="444"/>
        <v>42425</v>
      </c>
      <c r="G2578" s="1">
        <f t="shared" si="445"/>
        <v>42424</v>
      </c>
      <c r="H2578" s="1">
        <f t="shared" si="446"/>
        <v>42423</v>
      </c>
      <c r="I2578" s="2">
        <f t="shared" si="447"/>
        <v>32.78</v>
      </c>
      <c r="J2578">
        <f t="shared" si="441"/>
        <v>0</v>
      </c>
      <c r="K2578" s="2">
        <f t="shared" si="443"/>
        <v>0</v>
      </c>
      <c r="L2578" s="2">
        <f t="shared" si="448"/>
        <v>0</v>
      </c>
      <c r="M2578" s="2">
        <f t="shared" si="449"/>
        <v>1</v>
      </c>
      <c r="N2578">
        <f t="shared" si="450"/>
        <v>9.1475670118315264</v>
      </c>
    </row>
    <row r="2579" spans="1:14" x14ac:dyDescent="0.3">
      <c r="A2579" s="1">
        <v>42436</v>
      </c>
      <c r="B2579">
        <v>37.9</v>
      </c>
      <c r="D2579">
        <f t="shared" si="440"/>
        <v>1</v>
      </c>
      <c r="E2579" s="1">
        <f t="shared" si="442"/>
        <v>42429</v>
      </c>
      <c r="F2579" s="1">
        <f t="shared" si="444"/>
        <v>42428</v>
      </c>
      <c r="G2579" s="1">
        <f t="shared" si="445"/>
        <v>42427</v>
      </c>
      <c r="H2579" s="1">
        <f t="shared" si="446"/>
        <v>42426</v>
      </c>
      <c r="I2579" s="2">
        <f t="shared" si="447"/>
        <v>33.75</v>
      </c>
      <c r="J2579">
        <f t="shared" si="441"/>
        <v>0</v>
      </c>
      <c r="K2579" s="2">
        <f t="shared" si="443"/>
        <v>0</v>
      </c>
      <c r="L2579" s="2">
        <f t="shared" si="448"/>
        <v>0</v>
      </c>
      <c r="M2579" s="2">
        <f t="shared" si="449"/>
        <v>1</v>
      </c>
      <c r="N2579">
        <f t="shared" si="450"/>
        <v>11.597069476984181</v>
      </c>
    </row>
    <row r="2580" spans="1:14" x14ac:dyDescent="0.3">
      <c r="A2580" s="1">
        <v>42437</v>
      </c>
      <c r="B2580">
        <v>36.5</v>
      </c>
      <c r="D2580">
        <f t="shared" si="440"/>
        <v>2</v>
      </c>
      <c r="E2580" s="1">
        <f t="shared" si="442"/>
        <v>42430</v>
      </c>
      <c r="F2580" s="1">
        <f t="shared" si="444"/>
        <v>42429</v>
      </c>
      <c r="G2580" s="1">
        <f t="shared" si="445"/>
        <v>42428</v>
      </c>
      <c r="H2580" s="1">
        <f t="shared" si="446"/>
        <v>42427</v>
      </c>
      <c r="I2580" s="2">
        <f t="shared" si="447"/>
        <v>34.4</v>
      </c>
      <c r="J2580">
        <f t="shared" si="441"/>
        <v>0</v>
      </c>
      <c r="K2580" s="2">
        <f t="shared" si="443"/>
        <v>0</v>
      </c>
      <c r="L2580" s="2">
        <f t="shared" si="448"/>
        <v>0</v>
      </c>
      <c r="M2580" s="2">
        <f t="shared" si="449"/>
        <v>1</v>
      </c>
      <c r="N2580">
        <f t="shared" si="450"/>
        <v>5.9255696209093252</v>
      </c>
    </row>
    <row r="2581" spans="1:14" x14ac:dyDescent="0.3">
      <c r="A2581" s="1">
        <v>42438</v>
      </c>
      <c r="B2581">
        <v>38.29</v>
      </c>
      <c r="C2581">
        <v>40.07</v>
      </c>
      <c r="D2581">
        <f t="shared" si="440"/>
        <v>3</v>
      </c>
      <c r="E2581" s="1">
        <f t="shared" si="442"/>
        <v>42431</v>
      </c>
      <c r="F2581" s="1">
        <f t="shared" si="444"/>
        <v>42430</v>
      </c>
      <c r="G2581" s="1">
        <f t="shared" si="445"/>
        <v>42429</v>
      </c>
      <c r="H2581" s="1">
        <f t="shared" si="446"/>
        <v>42428</v>
      </c>
      <c r="I2581" s="2">
        <f t="shared" si="447"/>
        <v>34.659999999999997</v>
      </c>
      <c r="J2581">
        <f t="shared" si="441"/>
        <v>0</v>
      </c>
      <c r="K2581" s="2">
        <f t="shared" si="443"/>
        <v>0</v>
      </c>
      <c r="L2581" s="2">
        <f t="shared" si="448"/>
        <v>0</v>
      </c>
      <c r="M2581" s="2">
        <f t="shared" si="449"/>
        <v>1</v>
      </c>
      <c r="N2581">
        <f t="shared" si="450"/>
        <v>9.9602481201743238</v>
      </c>
    </row>
    <row r="2582" spans="1:14" x14ac:dyDescent="0.3">
      <c r="A2582" s="1">
        <v>42439</v>
      </c>
      <c r="B2582">
        <v>39.4</v>
      </c>
      <c r="D2582">
        <f t="shared" si="440"/>
        <v>4</v>
      </c>
      <c r="E2582" s="1">
        <f t="shared" si="442"/>
        <v>42432</v>
      </c>
      <c r="F2582" s="1">
        <f t="shared" si="444"/>
        <v>42431</v>
      </c>
      <c r="G2582" s="1">
        <f t="shared" si="445"/>
        <v>42430</v>
      </c>
      <c r="H2582" s="1">
        <f t="shared" si="446"/>
        <v>42429</v>
      </c>
      <c r="I2582" s="2">
        <f t="shared" si="447"/>
        <v>34.57</v>
      </c>
      <c r="J2582">
        <f t="shared" si="441"/>
        <v>40.07</v>
      </c>
      <c r="K2582" s="2">
        <f t="shared" si="443"/>
        <v>40.07</v>
      </c>
      <c r="L2582" s="2">
        <f t="shared" si="448"/>
        <v>38.29</v>
      </c>
      <c r="M2582" s="2">
        <f t="shared" si="449"/>
        <v>0.95557773895682552</v>
      </c>
      <c r="N2582">
        <f t="shared" si="450"/>
        <v>8.5340403211504867</v>
      </c>
    </row>
    <row r="2583" spans="1:14" x14ac:dyDescent="0.3">
      <c r="A2583" s="1">
        <v>42440</v>
      </c>
      <c r="B2583">
        <v>40.090000000000003</v>
      </c>
      <c r="D2583">
        <f t="shared" si="440"/>
        <v>5</v>
      </c>
      <c r="E2583" s="1">
        <f t="shared" si="442"/>
        <v>42433</v>
      </c>
      <c r="F2583" s="1">
        <f t="shared" si="444"/>
        <v>42432</v>
      </c>
      <c r="G2583" s="1">
        <f t="shared" si="445"/>
        <v>42431</v>
      </c>
      <c r="H2583" s="1">
        <f t="shared" si="446"/>
        <v>42430</v>
      </c>
      <c r="I2583" s="2">
        <f t="shared" si="447"/>
        <v>35.92</v>
      </c>
      <c r="J2583">
        <f t="shared" si="441"/>
        <v>0</v>
      </c>
      <c r="K2583" s="2">
        <f t="shared" si="443"/>
        <v>40.07</v>
      </c>
      <c r="L2583" s="2">
        <f t="shared" si="448"/>
        <v>38.29</v>
      </c>
      <c r="M2583" s="2">
        <f t="shared" si="449"/>
        <v>0.95557773895682552</v>
      </c>
      <c r="N2583">
        <f t="shared" si="450"/>
        <v>6.4393524061566607</v>
      </c>
    </row>
    <row r="2584" spans="1:14" x14ac:dyDescent="0.3">
      <c r="A2584" s="1">
        <v>42443</v>
      </c>
      <c r="B2584">
        <v>38.840000000000003</v>
      </c>
      <c r="D2584">
        <f t="shared" si="440"/>
        <v>1</v>
      </c>
      <c r="E2584" s="1">
        <f t="shared" si="442"/>
        <v>42436</v>
      </c>
      <c r="F2584" s="1">
        <f t="shared" si="444"/>
        <v>42435</v>
      </c>
      <c r="G2584" s="1">
        <f t="shared" si="445"/>
        <v>42434</v>
      </c>
      <c r="H2584" s="1">
        <f t="shared" si="446"/>
        <v>42433</v>
      </c>
      <c r="I2584" s="2">
        <f t="shared" si="447"/>
        <v>37.9</v>
      </c>
      <c r="J2584">
        <f t="shared" si="441"/>
        <v>0</v>
      </c>
      <c r="K2584" s="2">
        <f t="shared" si="443"/>
        <v>40.07</v>
      </c>
      <c r="L2584" s="2">
        <f t="shared" si="448"/>
        <v>38.29</v>
      </c>
      <c r="M2584" s="2">
        <f t="shared" si="449"/>
        <v>0.95557773895682552</v>
      </c>
      <c r="N2584">
        <f t="shared" si="450"/>
        <v>-2.093962782410641</v>
      </c>
    </row>
    <row r="2585" spans="1:14" x14ac:dyDescent="0.3">
      <c r="A2585" s="1">
        <v>42444</v>
      </c>
      <c r="B2585">
        <v>38.08</v>
      </c>
      <c r="D2585">
        <f t="shared" si="440"/>
        <v>2</v>
      </c>
      <c r="E2585" s="1">
        <f t="shared" si="442"/>
        <v>42437</v>
      </c>
      <c r="F2585" s="1">
        <f t="shared" si="444"/>
        <v>42436</v>
      </c>
      <c r="G2585" s="1">
        <f t="shared" si="445"/>
        <v>42435</v>
      </c>
      <c r="H2585" s="1">
        <f t="shared" si="446"/>
        <v>42434</v>
      </c>
      <c r="I2585" s="2">
        <f t="shared" si="447"/>
        <v>36.5</v>
      </c>
      <c r="J2585">
        <f t="shared" si="441"/>
        <v>0</v>
      </c>
      <c r="K2585" s="2">
        <f t="shared" si="443"/>
        <v>40.07</v>
      </c>
      <c r="L2585" s="2">
        <f t="shared" si="448"/>
        <v>38.29</v>
      </c>
      <c r="M2585" s="2">
        <f t="shared" si="449"/>
        <v>0.95557773895682552</v>
      </c>
      <c r="N2585">
        <f t="shared" si="450"/>
        <v>-0.30622098241314039</v>
      </c>
    </row>
    <row r="2586" spans="1:14" x14ac:dyDescent="0.3">
      <c r="A2586" s="1">
        <v>42445</v>
      </c>
      <c r="B2586">
        <v>40</v>
      </c>
      <c r="D2586">
        <f t="shared" si="440"/>
        <v>3</v>
      </c>
      <c r="E2586" s="1">
        <f t="shared" si="442"/>
        <v>42438</v>
      </c>
      <c r="F2586" s="1">
        <f t="shared" si="444"/>
        <v>42437</v>
      </c>
      <c r="G2586" s="1">
        <f t="shared" si="445"/>
        <v>42436</v>
      </c>
      <c r="H2586" s="1">
        <f t="shared" si="446"/>
        <v>42435</v>
      </c>
      <c r="I2586" s="2">
        <f t="shared" si="447"/>
        <v>38.29</v>
      </c>
      <c r="J2586">
        <f t="shared" si="441"/>
        <v>0</v>
      </c>
      <c r="K2586" s="2">
        <f t="shared" si="443"/>
        <v>40.07</v>
      </c>
      <c r="L2586" s="2">
        <f t="shared" si="448"/>
        <v>38.29</v>
      </c>
      <c r="M2586" s="2">
        <f t="shared" si="449"/>
        <v>0.95557773895682552</v>
      </c>
      <c r="N2586">
        <f t="shared" si="450"/>
        <v>-0.17484705341168294</v>
      </c>
    </row>
    <row r="2587" spans="1:14" x14ac:dyDescent="0.3">
      <c r="A2587" s="1">
        <v>42446</v>
      </c>
      <c r="B2587">
        <v>41.66</v>
      </c>
      <c r="D2587">
        <f t="shared" si="440"/>
        <v>4</v>
      </c>
      <c r="E2587" s="1">
        <f t="shared" si="442"/>
        <v>42439</v>
      </c>
      <c r="F2587" s="1">
        <f t="shared" si="444"/>
        <v>42438</v>
      </c>
      <c r="G2587" s="1">
        <f t="shared" si="445"/>
        <v>42437</v>
      </c>
      <c r="H2587" s="1">
        <f t="shared" si="446"/>
        <v>42436</v>
      </c>
      <c r="I2587" s="2">
        <f t="shared" si="447"/>
        <v>39.4</v>
      </c>
      <c r="J2587">
        <f t="shared" si="441"/>
        <v>0</v>
      </c>
      <c r="K2587" s="2">
        <f t="shared" si="443"/>
        <v>0</v>
      </c>
      <c r="L2587" s="2">
        <f t="shared" si="448"/>
        <v>0</v>
      </c>
      <c r="M2587" s="2">
        <f t="shared" si="449"/>
        <v>1</v>
      </c>
      <c r="N2587">
        <f t="shared" si="450"/>
        <v>5.5775619528937854</v>
      </c>
    </row>
    <row r="2588" spans="1:14" x14ac:dyDescent="0.3">
      <c r="A2588" s="1">
        <v>42447</v>
      </c>
      <c r="B2588">
        <v>41.14</v>
      </c>
      <c r="D2588">
        <f t="shared" si="440"/>
        <v>5</v>
      </c>
      <c r="E2588" s="1">
        <f t="shared" si="442"/>
        <v>42440</v>
      </c>
      <c r="F2588" s="1">
        <f t="shared" si="444"/>
        <v>42439</v>
      </c>
      <c r="G2588" s="1">
        <f t="shared" si="445"/>
        <v>42438</v>
      </c>
      <c r="H2588" s="1">
        <f t="shared" si="446"/>
        <v>42437</v>
      </c>
      <c r="I2588" s="2">
        <f t="shared" si="447"/>
        <v>40.090000000000003</v>
      </c>
      <c r="J2588">
        <f t="shared" si="441"/>
        <v>0</v>
      </c>
      <c r="K2588" s="2">
        <f t="shared" si="443"/>
        <v>0</v>
      </c>
      <c r="L2588" s="2">
        <f t="shared" si="448"/>
        <v>0</v>
      </c>
      <c r="M2588" s="2">
        <f t="shared" si="449"/>
        <v>1</v>
      </c>
      <c r="N2588">
        <f t="shared" si="450"/>
        <v>2.5853957570395449</v>
      </c>
    </row>
    <row r="2589" spans="1:14" x14ac:dyDescent="0.3">
      <c r="A2589" s="1">
        <v>42450</v>
      </c>
      <c r="B2589">
        <v>41.52</v>
      </c>
      <c r="D2589">
        <f t="shared" si="440"/>
        <v>1</v>
      </c>
      <c r="E2589" s="1">
        <f t="shared" si="442"/>
        <v>42443</v>
      </c>
      <c r="F2589" s="1">
        <f t="shared" si="444"/>
        <v>42442</v>
      </c>
      <c r="G2589" s="1">
        <f t="shared" si="445"/>
        <v>42441</v>
      </c>
      <c r="H2589" s="1">
        <f t="shared" si="446"/>
        <v>42440</v>
      </c>
      <c r="I2589" s="2">
        <f t="shared" si="447"/>
        <v>38.840000000000003</v>
      </c>
      <c r="J2589">
        <f t="shared" si="441"/>
        <v>0</v>
      </c>
      <c r="K2589" s="2">
        <f t="shared" si="443"/>
        <v>0</v>
      </c>
      <c r="L2589" s="2">
        <f t="shared" si="448"/>
        <v>0</v>
      </c>
      <c r="M2589" s="2">
        <f t="shared" si="449"/>
        <v>1</v>
      </c>
      <c r="N2589">
        <f t="shared" si="450"/>
        <v>6.6724595434509082</v>
      </c>
    </row>
    <row r="2590" spans="1:14" x14ac:dyDescent="0.3">
      <c r="A2590" s="1">
        <v>42451</v>
      </c>
      <c r="B2590">
        <v>41.45</v>
      </c>
      <c r="D2590">
        <f t="shared" si="440"/>
        <v>2</v>
      </c>
      <c r="E2590" s="1">
        <f t="shared" si="442"/>
        <v>42444</v>
      </c>
      <c r="F2590" s="1">
        <f t="shared" si="444"/>
        <v>42443</v>
      </c>
      <c r="G2590" s="1">
        <f t="shared" si="445"/>
        <v>42442</v>
      </c>
      <c r="H2590" s="1">
        <f t="shared" si="446"/>
        <v>42441</v>
      </c>
      <c r="I2590" s="2">
        <f t="shared" si="447"/>
        <v>38.08</v>
      </c>
      <c r="J2590">
        <f t="shared" si="441"/>
        <v>0</v>
      </c>
      <c r="K2590" s="2">
        <f t="shared" si="443"/>
        <v>0</v>
      </c>
      <c r="L2590" s="2">
        <f t="shared" si="448"/>
        <v>0</v>
      </c>
      <c r="M2590" s="2">
        <f t="shared" si="449"/>
        <v>1</v>
      </c>
      <c r="N2590">
        <f t="shared" si="450"/>
        <v>8.4798671658139444</v>
      </c>
    </row>
    <row r="2591" spans="1:14" x14ac:dyDescent="0.3">
      <c r="A2591" s="1">
        <v>42452</v>
      </c>
      <c r="B2591">
        <v>39.79</v>
      </c>
      <c r="D2591">
        <f t="shared" si="440"/>
        <v>3</v>
      </c>
      <c r="E2591" s="1">
        <f t="shared" si="442"/>
        <v>42445</v>
      </c>
      <c r="F2591" s="1">
        <f t="shared" si="444"/>
        <v>42444</v>
      </c>
      <c r="G2591" s="1">
        <f t="shared" si="445"/>
        <v>42443</v>
      </c>
      <c r="H2591" s="1">
        <f t="shared" si="446"/>
        <v>42442</v>
      </c>
      <c r="I2591" s="2">
        <f t="shared" si="447"/>
        <v>40</v>
      </c>
      <c r="J2591">
        <f t="shared" si="441"/>
        <v>0</v>
      </c>
      <c r="K2591" s="2">
        <f t="shared" si="443"/>
        <v>0</v>
      </c>
      <c r="L2591" s="2">
        <f t="shared" si="448"/>
        <v>0</v>
      </c>
      <c r="M2591" s="2">
        <f t="shared" si="449"/>
        <v>1</v>
      </c>
      <c r="N2591">
        <f t="shared" si="450"/>
        <v>-0.52638296750990099</v>
      </c>
    </row>
    <row r="2592" spans="1:14" x14ac:dyDescent="0.3">
      <c r="A2592" s="1">
        <v>42453</v>
      </c>
      <c r="B2592">
        <v>39.46</v>
      </c>
      <c r="D2592">
        <f t="shared" si="440"/>
        <v>4</v>
      </c>
      <c r="E2592" s="1">
        <f t="shared" si="442"/>
        <v>42446</v>
      </c>
      <c r="F2592" s="1">
        <f t="shared" si="444"/>
        <v>42445</v>
      </c>
      <c r="G2592" s="1">
        <f t="shared" si="445"/>
        <v>42444</v>
      </c>
      <c r="H2592" s="1">
        <f t="shared" si="446"/>
        <v>42443</v>
      </c>
      <c r="I2592" s="2">
        <f t="shared" si="447"/>
        <v>41.66</v>
      </c>
      <c r="J2592">
        <f t="shared" si="441"/>
        <v>0</v>
      </c>
      <c r="K2592" s="2">
        <f t="shared" si="443"/>
        <v>0</v>
      </c>
      <c r="L2592" s="2">
        <f t="shared" si="448"/>
        <v>0</v>
      </c>
      <c r="M2592" s="2">
        <f t="shared" si="449"/>
        <v>1</v>
      </c>
      <c r="N2592">
        <f t="shared" si="450"/>
        <v>-5.4253935238356554</v>
      </c>
    </row>
    <row r="2593" spans="1:14" x14ac:dyDescent="0.3">
      <c r="A2593" s="1">
        <v>42457</v>
      </c>
      <c r="B2593">
        <v>39.39</v>
      </c>
      <c r="D2593">
        <f t="shared" si="440"/>
        <v>1</v>
      </c>
      <c r="E2593" s="1">
        <f t="shared" si="442"/>
        <v>42450</v>
      </c>
      <c r="F2593" s="1">
        <f t="shared" si="444"/>
        <v>42449</v>
      </c>
      <c r="G2593" s="1">
        <f t="shared" si="445"/>
        <v>42448</v>
      </c>
      <c r="H2593" s="1">
        <f t="shared" si="446"/>
        <v>42447</v>
      </c>
      <c r="I2593" s="2">
        <f t="shared" si="447"/>
        <v>41.52</v>
      </c>
      <c r="J2593">
        <f t="shared" si="441"/>
        <v>0</v>
      </c>
      <c r="K2593" s="2">
        <f t="shared" si="443"/>
        <v>0</v>
      </c>
      <c r="L2593" s="2">
        <f t="shared" si="448"/>
        <v>0</v>
      </c>
      <c r="M2593" s="2">
        <f t="shared" si="449"/>
        <v>1</v>
      </c>
      <c r="N2593">
        <f t="shared" si="450"/>
        <v>-5.2663261874818739</v>
      </c>
    </row>
    <row r="2594" spans="1:14" x14ac:dyDescent="0.3">
      <c r="A2594" s="1">
        <v>42458</v>
      </c>
      <c r="B2594">
        <v>38.28</v>
      </c>
      <c r="D2594">
        <f t="shared" si="440"/>
        <v>2</v>
      </c>
      <c r="E2594" s="1">
        <f t="shared" si="442"/>
        <v>42451</v>
      </c>
      <c r="F2594" s="1">
        <f t="shared" si="444"/>
        <v>42450</v>
      </c>
      <c r="G2594" s="1">
        <f t="shared" si="445"/>
        <v>42449</v>
      </c>
      <c r="H2594" s="1">
        <f t="shared" si="446"/>
        <v>42448</v>
      </c>
      <c r="I2594" s="2">
        <f t="shared" si="447"/>
        <v>41.45</v>
      </c>
      <c r="J2594">
        <f t="shared" si="441"/>
        <v>0</v>
      </c>
      <c r="K2594" s="2">
        <f t="shared" si="443"/>
        <v>0</v>
      </c>
      <c r="L2594" s="2">
        <f t="shared" si="448"/>
        <v>0</v>
      </c>
      <c r="M2594" s="2">
        <f t="shared" si="449"/>
        <v>1</v>
      </c>
      <c r="N2594">
        <f t="shared" si="450"/>
        <v>-7.9560314996550447</v>
      </c>
    </row>
    <row r="2595" spans="1:14" x14ac:dyDescent="0.3">
      <c r="A2595" s="1">
        <v>42459</v>
      </c>
      <c r="B2595">
        <v>38.32</v>
      </c>
      <c r="D2595">
        <f t="shared" si="440"/>
        <v>3</v>
      </c>
      <c r="E2595" s="1">
        <f t="shared" si="442"/>
        <v>42452</v>
      </c>
      <c r="F2595" s="1">
        <f t="shared" si="444"/>
        <v>42451</v>
      </c>
      <c r="G2595" s="1">
        <f t="shared" si="445"/>
        <v>42450</v>
      </c>
      <c r="H2595" s="1">
        <f t="shared" si="446"/>
        <v>42449</v>
      </c>
      <c r="I2595" s="2">
        <f t="shared" si="447"/>
        <v>39.79</v>
      </c>
      <c r="J2595">
        <f t="shared" si="441"/>
        <v>0</v>
      </c>
      <c r="K2595" s="2">
        <f t="shared" si="443"/>
        <v>0</v>
      </c>
      <c r="L2595" s="2">
        <f t="shared" si="448"/>
        <v>0</v>
      </c>
      <c r="M2595" s="2">
        <f t="shared" si="449"/>
        <v>1</v>
      </c>
      <c r="N2595">
        <f t="shared" si="450"/>
        <v>-3.7643671336177493</v>
      </c>
    </row>
    <row r="2596" spans="1:14" x14ac:dyDescent="0.3">
      <c r="A2596" s="1">
        <v>42460</v>
      </c>
      <c r="B2596">
        <v>38.340000000000003</v>
      </c>
      <c r="D2596">
        <f t="shared" si="440"/>
        <v>4</v>
      </c>
      <c r="E2596" s="1">
        <f t="shared" si="442"/>
        <v>42453</v>
      </c>
      <c r="F2596" s="1">
        <f t="shared" si="444"/>
        <v>42452</v>
      </c>
      <c r="G2596" s="1">
        <f t="shared" si="445"/>
        <v>42451</v>
      </c>
      <c r="H2596" s="1">
        <f t="shared" si="446"/>
        <v>42450</v>
      </c>
      <c r="I2596" s="2">
        <f t="shared" si="447"/>
        <v>39.46</v>
      </c>
      <c r="J2596">
        <f t="shared" si="441"/>
        <v>0</v>
      </c>
      <c r="K2596" s="2">
        <f t="shared" si="443"/>
        <v>0</v>
      </c>
      <c r="L2596" s="2">
        <f t="shared" si="448"/>
        <v>0</v>
      </c>
      <c r="M2596" s="2">
        <f t="shared" si="449"/>
        <v>1</v>
      </c>
      <c r="N2596">
        <f t="shared" si="450"/>
        <v>-2.8793762976970747</v>
      </c>
    </row>
    <row r="2597" spans="1:14" x14ac:dyDescent="0.3">
      <c r="A2597" s="1">
        <v>42461</v>
      </c>
      <c r="B2597">
        <v>36.79</v>
      </c>
      <c r="D2597">
        <f t="shared" si="440"/>
        <v>5</v>
      </c>
      <c r="E2597" s="1">
        <f t="shared" si="442"/>
        <v>42454</v>
      </c>
      <c r="F2597" s="1">
        <f t="shared" si="444"/>
        <v>42453</v>
      </c>
      <c r="G2597" s="1">
        <f t="shared" si="445"/>
        <v>42452</v>
      </c>
      <c r="H2597" s="1">
        <f t="shared" si="446"/>
        <v>42451</v>
      </c>
      <c r="I2597" s="2">
        <f t="shared" si="447"/>
        <v>39.46</v>
      </c>
      <c r="J2597">
        <f t="shared" si="441"/>
        <v>0</v>
      </c>
      <c r="K2597" s="2">
        <f t="shared" si="443"/>
        <v>0</v>
      </c>
      <c r="L2597" s="2">
        <f t="shared" si="448"/>
        <v>0</v>
      </c>
      <c r="M2597" s="2">
        <f t="shared" si="449"/>
        <v>1</v>
      </c>
      <c r="N2597">
        <f t="shared" si="450"/>
        <v>-7.00614314777863</v>
      </c>
    </row>
    <row r="2598" spans="1:14" x14ac:dyDescent="0.3">
      <c r="A2598" s="1">
        <v>42464</v>
      </c>
      <c r="B2598">
        <v>35.700000000000003</v>
      </c>
      <c r="D2598">
        <f t="shared" si="440"/>
        <v>1</v>
      </c>
      <c r="E2598" s="1">
        <f t="shared" si="442"/>
        <v>42457</v>
      </c>
      <c r="F2598" s="1">
        <f t="shared" si="444"/>
        <v>42456</v>
      </c>
      <c r="G2598" s="1">
        <f t="shared" si="445"/>
        <v>42455</v>
      </c>
      <c r="H2598" s="1">
        <f t="shared" si="446"/>
        <v>42454</v>
      </c>
      <c r="I2598" s="2">
        <f t="shared" si="447"/>
        <v>39.39</v>
      </c>
      <c r="J2598">
        <f t="shared" si="441"/>
        <v>0</v>
      </c>
      <c r="K2598" s="2">
        <f t="shared" si="443"/>
        <v>0</v>
      </c>
      <c r="L2598" s="2">
        <f t="shared" si="448"/>
        <v>0</v>
      </c>
      <c r="M2598" s="2">
        <f t="shared" si="449"/>
        <v>1</v>
      </c>
      <c r="N2598">
        <f t="shared" si="450"/>
        <v>-9.8361288197221111</v>
      </c>
    </row>
    <row r="2599" spans="1:14" x14ac:dyDescent="0.3">
      <c r="A2599" s="1">
        <v>42465</v>
      </c>
      <c r="B2599">
        <v>35.89</v>
      </c>
      <c r="D2599">
        <f t="shared" si="440"/>
        <v>2</v>
      </c>
      <c r="E2599" s="1">
        <f t="shared" si="442"/>
        <v>42458</v>
      </c>
      <c r="F2599" s="1">
        <f t="shared" si="444"/>
        <v>42457</v>
      </c>
      <c r="G2599" s="1">
        <f t="shared" si="445"/>
        <v>42456</v>
      </c>
      <c r="H2599" s="1">
        <f t="shared" si="446"/>
        <v>42455</v>
      </c>
      <c r="I2599" s="2">
        <f t="shared" si="447"/>
        <v>38.28</v>
      </c>
      <c r="J2599">
        <f t="shared" si="441"/>
        <v>0</v>
      </c>
      <c r="K2599" s="2">
        <f t="shared" si="443"/>
        <v>0</v>
      </c>
      <c r="L2599" s="2">
        <f t="shared" si="448"/>
        <v>0</v>
      </c>
      <c r="M2599" s="2">
        <f t="shared" si="449"/>
        <v>1</v>
      </c>
      <c r="N2599">
        <f t="shared" si="450"/>
        <v>-6.4468861425237609</v>
      </c>
    </row>
    <row r="2600" spans="1:14" x14ac:dyDescent="0.3">
      <c r="A2600" s="1">
        <v>42466</v>
      </c>
      <c r="B2600">
        <v>37.75</v>
      </c>
      <c r="D2600">
        <f t="shared" si="440"/>
        <v>3</v>
      </c>
      <c r="E2600" s="1">
        <f t="shared" si="442"/>
        <v>42459</v>
      </c>
      <c r="F2600" s="1">
        <f t="shared" si="444"/>
        <v>42458</v>
      </c>
      <c r="G2600" s="1">
        <f t="shared" si="445"/>
        <v>42457</v>
      </c>
      <c r="H2600" s="1">
        <f t="shared" si="446"/>
        <v>42456</v>
      </c>
      <c r="I2600" s="2">
        <f t="shared" si="447"/>
        <v>38.32</v>
      </c>
      <c r="J2600">
        <f t="shared" si="441"/>
        <v>0</v>
      </c>
      <c r="K2600" s="2">
        <f t="shared" si="443"/>
        <v>0</v>
      </c>
      <c r="L2600" s="2">
        <f t="shared" si="448"/>
        <v>0</v>
      </c>
      <c r="M2600" s="2">
        <f t="shared" si="449"/>
        <v>1</v>
      </c>
      <c r="N2600">
        <f t="shared" si="450"/>
        <v>-1.4986477407626078</v>
      </c>
    </row>
    <row r="2601" spans="1:14" x14ac:dyDescent="0.3">
      <c r="A2601" s="1">
        <v>42467</v>
      </c>
      <c r="B2601">
        <v>37.26</v>
      </c>
      <c r="D2601">
        <f t="shared" si="440"/>
        <v>4</v>
      </c>
      <c r="E2601" s="1">
        <f t="shared" si="442"/>
        <v>42460</v>
      </c>
      <c r="F2601" s="1">
        <f t="shared" si="444"/>
        <v>42459</v>
      </c>
      <c r="G2601" s="1">
        <f t="shared" si="445"/>
        <v>42458</v>
      </c>
      <c r="H2601" s="1">
        <f t="shared" si="446"/>
        <v>42457</v>
      </c>
      <c r="I2601" s="2">
        <f t="shared" si="447"/>
        <v>38.340000000000003</v>
      </c>
      <c r="J2601">
        <f t="shared" si="441"/>
        <v>0</v>
      </c>
      <c r="K2601" s="2">
        <f t="shared" si="443"/>
        <v>0</v>
      </c>
      <c r="L2601" s="2">
        <f t="shared" si="448"/>
        <v>0</v>
      </c>
      <c r="M2601" s="2">
        <f t="shared" si="449"/>
        <v>1</v>
      </c>
      <c r="N2601">
        <f t="shared" si="450"/>
        <v>-2.8573372444056231</v>
      </c>
    </row>
    <row r="2602" spans="1:14" x14ac:dyDescent="0.3">
      <c r="A2602" s="1">
        <v>42468</v>
      </c>
      <c r="B2602">
        <v>39.72</v>
      </c>
      <c r="C2602">
        <v>40.99</v>
      </c>
      <c r="D2602">
        <f t="shared" si="440"/>
        <v>5</v>
      </c>
      <c r="E2602" s="1">
        <f t="shared" si="442"/>
        <v>42461</v>
      </c>
      <c r="F2602" s="1">
        <f t="shared" si="444"/>
        <v>42460</v>
      </c>
      <c r="G2602" s="1">
        <f t="shared" si="445"/>
        <v>42459</v>
      </c>
      <c r="H2602" s="1">
        <f t="shared" si="446"/>
        <v>42458</v>
      </c>
      <c r="I2602" s="2">
        <f t="shared" si="447"/>
        <v>36.79</v>
      </c>
      <c r="J2602">
        <f t="shared" si="441"/>
        <v>0</v>
      </c>
      <c r="K2602" s="2">
        <f t="shared" si="443"/>
        <v>0</v>
      </c>
      <c r="L2602" s="2">
        <f t="shared" si="448"/>
        <v>0</v>
      </c>
      <c r="M2602" s="2">
        <f t="shared" si="449"/>
        <v>1</v>
      </c>
      <c r="N2602">
        <f t="shared" si="450"/>
        <v>7.6628770060288884</v>
      </c>
    </row>
    <row r="2603" spans="1:14" x14ac:dyDescent="0.3">
      <c r="A2603" s="1">
        <v>42471</v>
      </c>
      <c r="B2603">
        <v>41.75</v>
      </c>
      <c r="D2603">
        <f t="shared" si="440"/>
        <v>1</v>
      </c>
      <c r="E2603" s="1">
        <f t="shared" si="442"/>
        <v>42464</v>
      </c>
      <c r="F2603" s="1">
        <f t="shared" si="444"/>
        <v>42463</v>
      </c>
      <c r="G2603" s="1">
        <f t="shared" si="445"/>
        <v>42462</v>
      </c>
      <c r="H2603" s="1">
        <f t="shared" si="446"/>
        <v>42461</v>
      </c>
      <c r="I2603" s="2">
        <f t="shared" si="447"/>
        <v>35.700000000000003</v>
      </c>
      <c r="J2603">
        <f t="shared" si="441"/>
        <v>40.99</v>
      </c>
      <c r="K2603" s="2">
        <f t="shared" si="443"/>
        <v>40.99</v>
      </c>
      <c r="L2603" s="2">
        <f t="shared" si="448"/>
        <v>39.72</v>
      </c>
      <c r="M2603" s="2">
        <f t="shared" si="449"/>
        <v>0.96901683337399358</v>
      </c>
      <c r="N2603">
        <f t="shared" si="450"/>
        <v>12.507546717199663</v>
      </c>
    </row>
    <row r="2604" spans="1:14" x14ac:dyDescent="0.3">
      <c r="A2604" s="1">
        <v>42472</v>
      </c>
      <c r="B2604">
        <v>43.5</v>
      </c>
      <c r="D2604">
        <f t="shared" si="440"/>
        <v>2</v>
      </c>
      <c r="E2604" s="1">
        <f t="shared" si="442"/>
        <v>42465</v>
      </c>
      <c r="F2604" s="1">
        <f t="shared" si="444"/>
        <v>42464</v>
      </c>
      <c r="G2604" s="1">
        <f t="shared" si="445"/>
        <v>42463</v>
      </c>
      <c r="H2604" s="1">
        <f t="shared" si="446"/>
        <v>42462</v>
      </c>
      <c r="I2604" s="2">
        <f t="shared" si="447"/>
        <v>35.89</v>
      </c>
      <c r="J2604">
        <f t="shared" si="441"/>
        <v>0</v>
      </c>
      <c r="K2604" s="2">
        <f t="shared" si="443"/>
        <v>40.99</v>
      </c>
      <c r="L2604" s="2">
        <f t="shared" si="448"/>
        <v>39.72</v>
      </c>
      <c r="M2604" s="2">
        <f t="shared" si="449"/>
        <v>0.96901683337399358</v>
      </c>
      <c r="N2604">
        <f t="shared" si="450"/>
        <v>16.08289375958482</v>
      </c>
    </row>
    <row r="2605" spans="1:14" x14ac:dyDescent="0.3">
      <c r="A2605" s="1">
        <v>42473</v>
      </c>
      <c r="B2605">
        <v>43.01</v>
      </c>
      <c r="D2605">
        <f t="shared" si="440"/>
        <v>3</v>
      </c>
      <c r="E2605" s="1">
        <f t="shared" si="442"/>
        <v>42466</v>
      </c>
      <c r="F2605" s="1">
        <f t="shared" si="444"/>
        <v>42465</v>
      </c>
      <c r="G2605" s="1">
        <f t="shared" si="445"/>
        <v>42464</v>
      </c>
      <c r="H2605" s="1">
        <f t="shared" si="446"/>
        <v>42463</v>
      </c>
      <c r="I2605" s="2">
        <f t="shared" si="447"/>
        <v>37.75</v>
      </c>
      <c r="J2605">
        <f t="shared" si="441"/>
        <v>0</v>
      </c>
      <c r="K2605" s="2">
        <f t="shared" si="443"/>
        <v>40.99</v>
      </c>
      <c r="L2605" s="2">
        <f t="shared" si="448"/>
        <v>39.72</v>
      </c>
      <c r="M2605" s="2">
        <f t="shared" si="449"/>
        <v>0.96901683337399358</v>
      </c>
      <c r="N2605">
        <f t="shared" si="450"/>
        <v>9.8973875761336814</v>
      </c>
    </row>
    <row r="2606" spans="1:14" x14ac:dyDescent="0.3">
      <c r="A2606" s="1">
        <v>42474</v>
      </c>
      <c r="B2606">
        <v>42.67</v>
      </c>
      <c r="D2606">
        <f t="shared" si="440"/>
        <v>4</v>
      </c>
      <c r="E2606" s="1">
        <f t="shared" si="442"/>
        <v>42467</v>
      </c>
      <c r="F2606" s="1">
        <f t="shared" si="444"/>
        <v>42466</v>
      </c>
      <c r="G2606" s="1">
        <f t="shared" si="445"/>
        <v>42465</v>
      </c>
      <c r="H2606" s="1">
        <f t="shared" si="446"/>
        <v>42464</v>
      </c>
      <c r="I2606" s="2">
        <f t="shared" si="447"/>
        <v>37.26</v>
      </c>
      <c r="J2606">
        <f t="shared" si="441"/>
        <v>0</v>
      </c>
      <c r="K2606" s="2">
        <f t="shared" si="443"/>
        <v>40.99</v>
      </c>
      <c r="L2606" s="2">
        <f t="shared" si="448"/>
        <v>39.72</v>
      </c>
      <c r="M2606" s="2">
        <f t="shared" si="449"/>
        <v>0.96901683337399358</v>
      </c>
      <c r="N2606">
        <f t="shared" si="450"/>
        <v>10.410243668719199</v>
      </c>
    </row>
    <row r="2607" spans="1:14" x14ac:dyDescent="0.3">
      <c r="A2607" s="1">
        <v>42475</v>
      </c>
      <c r="B2607">
        <v>41.71</v>
      </c>
      <c r="D2607">
        <f t="shared" si="440"/>
        <v>5</v>
      </c>
      <c r="E2607" s="1">
        <f t="shared" si="442"/>
        <v>42468</v>
      </c>
      <c r="F2607" s="1">
        <f t="shared" si="444"/>
        <v>42467</v>
      </c>
      <c r="G2607" s="1">
        <f t="shared" si="445"/>
        <v>42466</v>
      </c>
      <c r="H2607" s="1">
        <f t="shared" si="446"/>
        <v>42465</v>
      </c>
      <c r="I2607" s="2">
        <f t="shared" si="447"/>
        <v>39.72</v>
      </c>
      <c r="J2607">
        <f t="shared" si="441"/>
        <v>0</v>
      </c>
      <c r="K2607" s="2">
        <f t="shared" si="443"/>
        <v>40.99</v>
      </c>
      <c r="L2607" s="2">
        <f t="shared" si="448"/>
        <v>39.72</v>
      </c>
      <c r="M2607" s="2">
        <f t="shared" si="449"/>
        <v>0.96901683337399358</v>
      </c>
      <c r="N2607">
        <f t="shared" si="450"/>
        <v>1.7412773692607737</v>
      </c>
    </row>
    <row r="2608" spans="1:14" x14ac:dyDescent="0.3">
      <c r="A2608" s="1">
        <v>42478</v>
      </c>
      <c r="B2608">
        <v>41.19</v>
      </c>
      <c r="D2608">
        <f t="shared" si="440"/>
        <v>1</v>
      </c>
      <c r="E2608" s="1">
        <f t="shared" si="442"/>
        <v>42471</v>
      </c>
      <c r="F2608" s="1">
        <f t="shared" si="444"/>
        <v>42470</v>
      </c>
      <c r="G2608" s="1">
        <f t="shared" si="445"/>
        <v>42469</v>
      </c>
      <c r="H2608" s="1">
        <f t="shared" si="446"/>
        <v>42468</v>
      </c>
      <c r="I2608" s="2">
        <f t="shared" si="447"/>
        <v>41.75</v>
      </c>
      <c r="J2608">
        <f t="shared" si="441"/>
        <v>0</v>
      </c>
      <c r="K2608" s="2">
        <f t="shared" si="443"/>
        <v>0</v>
      </c>
      <c r="L2608" s="2">
        <f t="shared" si="448"/>
        <v>0</v>
      </c>
      <c r="M2608" s="2">
        <f t="shared" si="449"/>
        <v>1</v>
      </c>
      <c r="N2608">
        <f t="shared" si="450"/>
        <v>-1.3503942848875181</v>
      </c>
    </row>
    <row r="2609" spans="1:14" x14ac:dyDescent="0.3">
      <c r="A2609" s="1">
        <v>42479</v>
      </c>
      <c r="B2609">
        <v>42.47</v>
      </c>
      <c r="D2609">
        <f t="shared" si="440"/>
        <v>2</v>
      </c>
      <c r="E2609" s="1">
        <f t="shared" si="442"/>
        <v>42472</v>
      </c>
      <c r="F2609" s="1">
        <f t="shared" si="444"/>
        <v>42471</v>
      </c>
      <c r="G2609" s="1">
        <f t="shared" si="445"/>
        <v>42470</v>
      </c>
      <c r="H2609" s="1">
        <f t="shared" si="446"/>
        <v>42469</v>
      </c>
      <c r="I2609" s="2">
        <f t="shared" si="447"/>
        <v>43.5</v>
      </c>
      <c r="J2609">
        <f t="shared" si="441"/>
        <v>0</v>
      </c>
      <c r="K2609" s="2">
        <f t="shared" si="443"/>
        <v>0</v>
      </c>
      <c r="L2609" s="2">
        <f t="shared" si="448"/>
        <v>0</v>
      </c>
      <c r="M2609" s="2">
        <f t="shared" si="449"/>
        <v>1</v>
      </c>
      <c r="N2609">
        <f t="shared" si="450"/>
        <v>-2.3962993769458611</v>
      </c>
    </row>
    <row r="2610" spans="1:14" x14ac:dyDescent="0.3">
      <c r="A2610" s="1">
        <v>42480</v>
      </c>
      <c r="B2610">
        <v>44.18</v>
      </c>
      <c r="D2610">
        <f t="shared" si="440"/>
        <v>3</v>
      </c>
      <c r="E2610" s="1">
        <f t="shared" si="442"/>
        <v>42473</v>
      </c>
      <c r="F2610" s="1">
        <f t="shared" si="444"/>
        <v>42472</v>
      </c>
      <c r="G2610" s="1">
        <f t="shared" si="445"/>
        <v>42471</v>
      </c>
      <c r="H2610" s="1">
        <f t="shared" si="446"/>
        <v>42470</v>
      </c>
      <c r="I2610" s="2">
        <f t="shared" si="447"/>
        <v>43.01</v>
      </c>
      <c r="J2610">
        <f t="shared" si="441"/>
        <v>0</v>
      </c>
      <c r="K2610" s="2">
        <f t="shared" si="443"/>
        <v>0</v>
      </c>
      <c r="L2610" s="2">
        <f t="shared" si="448"/>
        <v>0</v>
      </c>
      <c r="M2610" s="2">
        <f t="shared" si="449"/>
        <v>1</v>
      </c>
      <c r="N2610">
        <f t="shared" si="450"/>
        <v>2.6839551196326141</v>
      </c>
    </row>
    <row r="2611" spans="1:14" x14ac:dyDescent="0.3">
      <c r="A2611" s="1">
        <v>42481</v>
      </c>
      <c r="B2611">
        <v>43.18</v>
      </c>
      <c r="D2611">
        <f t="shared" si="440"/>
        <v>4</v>
      </c>
      <c r="E2611" s="1">
        <f t="shared" si="442"/>
        <v>42474</v>
      </c>
      <c r="F2611" s="1">
        <f t="shared" si="444"/>
        <v>42473</v>
      </c>
      <c r="G2611" s="1">
        <f t="shared" si="445"/>
        <v>42472</v>
      </c>
      <c r="H2611" s="1">
        <f t="shared" si="446"/>
        <v>42471</v>
      </c>
      <c r="I2611" s="2">
        <f t="shared" si="447"/>
        <v>42.67</v>
      </c>
      <c r="J2611">
        <f t="shared" si="441"/>
        <v>0</v>
      </c>
      <c r="K2611" s="2">
        <f t="shared" si="443"/>
        <v>0</v>
      </c>
      <c r="L2611" s="2">
        <f t="shared" si="448"/>
        <v>0</v>
      </c>
      <c r="M2611" s="2">
        <f t="shared" si="449"/>
        <v>1</v>
      </c>
      <c r="N2611">
        <f t="shared" si="450"/>
        <v>1.1881327886752686</v>
      </c>
    </row>
    <row r="2612" spans="1:14" x14ac:dyDescent="0.3">
      <c r="A2612" s="1">
        <v>42482</v>
      </c>
      <c r="B2612">
        <v>43.73</v>
      </c>
      <c r="D2612">
        <f t="shared" si="440"/>
        <v>5</v>
      </c>
      <c r="E2612" s="1">
        <f t="shared" si="442"/>
        <v>42475</v>
      </c>
      <c r="F2612" s="1">
        <f t="shared" si="444"/>
        <v>42474</v>
      </c>
      <c r="G2612" s="1">
        <f t="shared" si="445"/>
        <v>42473</v>
      </c>
      <c r="H2612" s="1">
        <f t="shared" si="446"/>
        <v>42472</v>
      </c>
      <c r="I2612" s="2">
        <f t="shared" si="447"/>
        <v>41.71</v>
      </c>
      <c r="J2612">
        <f t="shared" si="441"/>
        <v>0</v>
      </c>
      <c r="K2612" s="2">
        <f t="shared" si="443"/>
        <v>0</v>
      </c>
      <c r="L2612" s="2">
        <f t="shared" si="448"/>
        <v>0</v>
      </c>
      <c r="M2612" s="2">
        <f t="shared" si="449"/>
        <v>1</v>
      </c>
      <c r="N2612">
        <f t="shared" si="450"/>
        <v>4.7293457215975181</v>
      </c>
    </row>
    <row r="2613" spans="1:14" x14ac:dyDescent="0.3">
      <c r="A2613" s="1">
        <v>42485</v>
      </c>
      <c r="B2613">
        <v>42.64</v>
      </c>
      <c r="D2613">
        <f t="shared" si="440"/>
        <v>1</v>
      </c>
      <c r="E2613" s="1">
        <f t="shared" si="442"/>
        <v>42478</v>
      </c>
      <c r="F2613" s="1">
        <f t="shared" si="444"/>
        <v>42477</v>
      </c>
      <c r="G2613" s="1">
        <f t="shared" si="445"/>
        <v>42476</v>
      </c>
      <c r="H2613" s="1">
        <f t="shared" si="446"/>
        <v>42475</v>
      </c>
      <c r="I2613" s="2">
        <f t="shared" si="447"/>
        <v>41.19</v>
      </c>
      <c r="J2613">
        <f t="shared" si="441"/>
        <v>0</v>
      </c>
      <c r="K2613" s="2">
        <f t="shared" si="443"/>
        <v>0</v>
      </c>
      <c r="L2613" s="2">
        <f t="shared" si="448"/>
        <v>0</v>
      </c>
      <c r="M2613" s="2">
        <f t="shared" si="449"/>
        <v>1</v>
      </c>
      <c r="N2613">
        <f t="shared" si="450"/>
        <v>3.4597271409599806</v>
      </c>
    </row>
    <row r="2614" spans="1:14" x14ac:dyDescent="0.3">
      <c r="A2614" s="1">
        <v>42486</v>
      </c>
      <c r="B2614">
        <v>44.04</v>
      </c>
      <c r="D2614">
        <f t="shared" si="440"/>
        <v>2</v>
      </c>
      <c r="E2614" s="1">
        <f t="shared" si="442"/>
        <v>42479</v>
      </c>
      <c r="F2614" s="1">
        <f t="shared" si="444"/>
        <v>42478</v>
      </c>
      <c r="G2614" s="1">
        <f t="shared" si="445"/>
        <v>42477</v>
      </c>
      <c r="H2614" s="1">
        <f t="shared" si="446"/>
        <v>42476</v>
      </c>
      <c r="I2614" s="2">
        <f t="shared" si="447"/>
        <v>42.47</v>
      </c>
      <c r="J2614">
        <f t="shared" si="441"/>
        <v>0</v>
      </c>
      <c r="K2614" s="2">
        <f t="shared" si="443"/>
        <v>0</v>
      </c>
      <c r="L2614" s="2">
        <f t="shared" si="448"/>
        <v>0</v>
      </c>
      <c r="M2614" s="2">
        <f t="shared" si="449"/>
        <v>1</v>
      </c>
      <c r="N2614">
        <f t="shared" si="450"/>
        <v>3.6300367529299522</v>
      </c>
    </row>
    <row r="2615" spans="1:14" x14ac:dyDescent="0.3">
      <c r="A2615" s="1">
        <v>42487</v>
      </c>
      <c r="B2615">
        <v>45.33</v>
      </c>
      <c r="D2615">
        <f t="shared" si="440"/>
        <v>3</v>
      </c>
      <c r="E2615" s="1">
        <f t="shared" si="442"/>
        <v>42480</v>
      </c>
      <c r="F2615" s="1">
        <f t="shared" si="444"/>
        <v>42479</v>
      </c>
      <c r="G2615" s="1">
        <f t="shared" si="445"/>
        <v>42478</v>
      </c>
      <c r="H2615" s="1">
        <f t="shared" si="446"/>
        <v>42477</v>
      </c>
      <c r="I2615" s="2">
        <f t="shared" si="447"/>
        <v>44.18</v>
      </c>
      <c r="J2615">
        <f t="shared" si="441"/>
        <v>0</v>
      </c>
      <c r="K2615" s="2">
        <f t="shared" si="443"/>
        <v>0</v>
      </c>
      <c r="L2615" s="2">
        <f t="shared" si="448"/>
        <v>0</v>
      </c>
      <c r="M2615" s="2">
        <f t="shared" si="449"/>
        <v>1</v>
      </c>
      <c r="N2615">
        <f t="shared" si="450"/>
        <v>2.5696866960786826</v>
      </c>
    </row>
    <row r="2616" spans="1:14" x14ac:dyDescent="0.3">
      <c r="A2616" s="1">
        <v>42488</v>
      </c>
      <c r="B2616">
        <v>46.03</v>
      </c>
      <c r="D2616">
        <f t="shared" si="440"/>
        <v>4</v>
      </c>
      <c r="E2616" s="1">
        <f t="shared" si="442"/>
        <v>42481</v>
      </c>
      <c r="F2616" s="1">
        <f t="shared" si="444"/>
        <v>42480</v>
      </c>
      <c r="G2616" s="1">
        <f t="shared" si="445"/>
        <v>42479</v>
      </c>
      <c r="H2616" s="1">
        <f t="shared" si="446"/>
        <v>42478</v>
      </c>
      <c r="I2616" s="2">
        <f t="shared" si="447"/>
        <v>43.18</v>
      </c>
      <c r="J2616">
        <f t="shared" si="441"/>
        <v>0</v>
      </c>
      <c r="K2616" s="2">
        <f t="shared" si="443"/>
        <v>0</v>
      </c>
      <c r="L2616" s="2">
        <f t="shared" si="448"/>
        <v>0</v>
      </c>
      <c r="M2616" s="2">
        <f t="shared" si="449"/>
        <v>1</v>
      </c>
      <c r="N2616">
        <f t="shared" si="450"/>
        <v>6.3915932742488897</v>
      </c>
    </row>
    <row r="2617" spans="1:14" x14ac:dyDescent="0.3">
      <c r="A2617" s="1">
        <v>42489</v>
      </c>
      <c r="B2617">
        <v>45.92</v>
      </c>
      <c r="D2617">
        <f t="shared" si="440"/>
        <v>5</v>
      </c>
      <c r="E2617" s="1">
        <f t="shared" si="442"/>
        <v>42482</v>
      </c>
      <c r="F2617" s="1">
        <f t="shared" si="444"/>
        <v>42481</v>
      </c>
      <c r="G2617" s="1">
        <f t="shared" si="445"/>
        <v>42480</v>
      </c>
      <c r="H2617" s="1">
        <f t="shared" si="446"/>
        <v>42479</v>
      </c>
      <c r="I2617" s="2">
        <f t="shared" si="447"/>
        <v>43.73</v>
      </c>
      <c r="J2617">
        <f t="shared" si="441"/>
        <v>0</v>
      </c>
      <c r="K2617" s="2">
        <f t="shared" si="443"/>
        <v>0</v>
      </c>
      <c r="L2617" s="2">
        <f t="shared" si="448"/>
        <v>0</v>
      </c>
      <c r="M2617" s="2">
        <f t="shared" si="449"/>
        <v>1</v>
      </c>
      <c r="N2617">
        <f t="shared" si="450"/>
        <v>4.8866386586481791</v>
      </c>
    </row>
    <row r="2618" spans="1:14" x14ac:dyDescent="0.3">
      <c r="A2618" s="1">
        <v>42492</v>
      </c>
      <c r="B2618">
        <v>44.78</v>
      </c>
      <c r="D2618">
        <f t="shared" si="440"/>
        <v>1</v>
      </c>
      <c r="E2618" s="1">
        <f t="shared" si="442"/>
        <v>42485</v>
      </c>
      <c r="F2618" s="1">
        <f t="shared" si="444"/>
        <v>42484</v>
      </c>
      <c r="G2618" s="1">
        <f t="shared" si="445"/>
        <v>42483</v>
      </c>
      <c r="H2618" s="1">
        <f t="shared" si="446"/>
        <v>42482</v>
      </c>
      <c r="I2618" s="2">
        <f t="shared" si="447"/>
        <v>42.64</v>
      </c>
      <c r="J2618">
        <f t="shared" si="441"/>
        <v>0</v>
      </c>
      <c r="K2618" s="2">
        <f t="shared" si="443"/>
        <v>0</v>
      </c>
      <c r="L2618" s="2">
        <f t="shared" si="448"/>
        <v>0</v>
      </c>
      <c r="M2618" s="2">
        <f t="shared" si="449"/>
        <v>1</v>
      </c>
      <c r="N2618">
        <f t="shared" si="450"/>
        <v>4.8968831313019701</v>
      </c>
    </row>
    <row r="2619" spans="1:14" x14ac:dyDescent="0.3">
      <c r="A2619" s="1">
        <v>42493</v>
      </c>
      <c r="B2619">
        <v>43.65</v>
      </c>
      <c r="D2619">
        <f t="shared" si="440"/>
        <v>2</v>
      </c>
      <c r="E2619" s="1">
        <f t="shared" si="442"/>
        <v>42486</v>
      </c>
      <c r="F2619" s="1">
        <f t="shared" si="444"/>
        <v>42485</v>
      </c>
      <c r="G2619" s="1">
        <f t="shared" si="445"/>
        <v>42484</v>
      </c>
      <c r="H2619" s="1">
        <f t="shared" si="446"/>
        <v>42483</v>
      </c>
      <c r="I2619" s="2">
        <f t="shared" si="447"/>
        <v>44.04</v>
      </c>
      <c r="J2619">
        <f t="shared" si="441"/>
        <v>0</v>
      </c>
      <c r="K2619" s="2">
        <f t="shared" si="443"/>
        <v>0</v>
      </c>
      <c r="L2619" s="2">
        <f t="shared" si="448"/>
        <v>0</v>
      </c>
      <c r="M2619" s="2">
        <f t="shared" si="449"/>
        <v>1</v>
      </c>
      <c r="N2619">
        <f t="shared" si="450"/>
        <v>-0.88950295688680503</v>
      </c>
    </row>
    <row r="2620" spans="1:14" x14ac:dyDescent="0.3">
      <c r="A2620" s="1">
        <v>42494</v>
      </c>
      <c r="B2620">
        <v>43.78</v>
      </c>
      <c r="D2620">
        <f t="shared" si="440"/>
        <v>3</v>
      </c>
      <c r="E2620" s="1">
        <f t="shared" si="442"/>
        <v>42487</v>
      </c>
      <c r="F2620" s="1">
        <f t="shared" si="444"/>
        <v>42486</v>
      </c>
      <c r="G2620" s="1">
        <f t="shared" si="445"/>
        <v>42485</v>
      </c>
      <c r="H2620" s="1">
        <f t="shared" si="446"/>
        <v>42484</v>
      </c>
      <c r="I2620" s="2">
        <f t="shared" si="447"/>
        <v>45.33</v>
      </c>
      <c r="J2620">
        <f t="shared" si="441"/>
        <v>0</v>
      </c>
      <c r="K2620" s="2">
        <f t="shared" si="443"/>
        <v>0</v>
      </c>
      <c r="L2620" s="2">
        <f t="shared" si="448"/>
        <v>0</v>
      </c>
      <c r="M2620" s="2">
        <f t="shared" si="449"/>
        <v>1</v>
      </c>
      <c r="N2620">
        <f t="shared" si="450"/>
        <v>-3.4791972858040907</v>
      </c>
    </row>
    <row r="2621" spans="1:14" x14ac:dyDescent="0.3">
      <c r="A2621" s="1">
        <v>42495</v>
      </c>
      <c r="B2621">
        <v>44.32</v>
      </c>
      <c r="D2621">
        <f t="shared" si="440"/>
        <v>4</v>
      </c>
      <c r="E2621" s="1">
        <f t="shared" si="442"/>
        <v>42488</v>
      </c>
      <c r="F2621" s="1">
        <f t="shared" si="444"/>
        <v>42487</v>
      </c>
      <c r="G2621" s="1">
        <f t="shared" si="445"/>
        <v>42486</v>
      </c>
      <c r="H2621" s="1">
        <f t="shared" si="446"/>
        <v>42485</v>
      </c>
      <c r="I2621" s="2">
        <f t="shared" si="447"/>
        <v>46.03</v>
      </c>
      <c r="J2621">
        <f t="shared" si="441"/>
        <v>0</v>
      </c>
      <c r="K2621" s="2">
        <f t="shared" si="443"/>
        <v>0</v>
      </c>
      <c r="L2621" s="2">
        <f t="shared" si="448"/>
        <v>0</v>
      </c>
      <c r="M2621" s="2">
        <f t="shared" si="449"/>
        <v>1</v>
      </c>
      <c r="N2621">
        <f t="shared" si="450"/>
        <v>-3.7857315390121693</v>
      </c>
    </row>
    <row r="2622" spans="1:14" x14ac:dyDescent="0.3">
      <c r="A2622" s="1">
        <v>42496</v>
      </c>
      <c r="B2622">
        <v>44.66</v>
      </c>
      <c r="D2622">
        <f t="shared" si="440"/>
        <v>5</v>
      </c>
      <c r="E2622" s="1">
        <f t="shared" si="442"/>
        <v>42489</v>
      </c>
      <c r="F2622" s="1">
        <f t="shared" si="444"/>
        <v>42488</v>
      </c>
      <c r="G2622" s="1">
        <f t="shared" si="445"/>
        <v>42487</v>
      </c>
      <c r="H2622" s="1">
        <f t="shared" si="446"/>
        <v>42486</v>
      </c>
      <c r="I2622" s="2">
        <f t="shared" si="447"/>
        <v>45.92</v>
      </c>
      <c r="J2622">
        <f t="shared" si="441"/>
        <v>0</v>
      </c>
      <c r="K2622" s="2">
        <f t="shared" si="443"/>
        <v>0</v>
      </c>
      <c r="L2622" s="2">
        <f t="shared" si="448"/>
        <v>0</v>
      </c>
      <c r="M2622" s="2">
        <f t="shared" si="449"/>
        <v>1</v>
      </c>
      <c r="N2622">
        <f t="shared" si="450"/>
        <v>-2.7822505599299299</v>
      </c>
    </row>
    <row r="2623" spans="1:14" x14ac:dyDescent="0.3">
      <c r="A2623" s="1">
        <v>42499</v>
      </c>
      <c r="B2623">
        <v>43.44</v>
      </c>
      <c r="C2623">
        <v>44.03</v>
      </c>
      <c r="D2623">
        <f t="shared" si="440"/>
        <v>1</v>
      </c>
      <c r="E2623" s="1">
        <f t="shared" si="442"/>
        <v>42492</v>
      </c>
      <c r="F2623" s="1">
        <f t="shared" si="444"/>
        <v>42491</v>
      </c>
      <c r="G2623" s="1">
        <f t="shared" si="445"/>
        <v>42490</v>
      </c>
      <c r="H2623" s="1">
        <f t="shared" si="446"/>
        <v>42489</v>
      </c>
      <c r="I2623" s="2">
        <f t="shared" si="447"/>
        <v>44.78</v>
      </c>
      <c r="J2623">
        <f t="shared" si="441"/>
        <v>0</v>
      </c>
      <c r="K2623" s="2">
        <f t="shared" si="443"/>
        <v>0</v>
      </c>
      <c r="L2623" s="2">
        <f t="shared" si="448"/>
        <v>0</v>
      </c>
      <c r="M2623" s="2">
        <f t="shared" si="449"/>
        <v>1</v>
      </c>
      <c r="N2623">
        <f t="shared" si="450"/>
        <v>-3.0380935544928827</v>
      </c>
    </row>
    <row r="2624" spans="1:14" x14ac:dyDescent="0.3">
      <c r="A2624" s="1">
        <v>42500</v>
      </c>
      <c r="B2624">
        <v>45.35</v>
      </c>
      <c r="D2624">
        <f t="shared" si="440"/>
        <v>2</v>
      </c>
      <c r="E2624" s="1">
        <f t="shared" si="442"/>
        <v>42493</v>
      </c>
      <c r="F2624" s="1">
        <f t="shared" si="444"/>
        <v>42492</v>
      </c>
      <c r="G2624" s="1">
        <f t="shared" si="445"/>
        <v>42491</v>
      </c>
      <c r="H2624" s="1">
        <f t="shared" si="446"/>
        <v>42490</v>
      </c>
      <c r="I2624" s="2">
        <f t="shared" si="447"/>
        <v>43.65</v>
      </c>
      <c r="J2624">
        <f t="shared" si="441"/>
        <v>44.03</v>
      </c>
      <c r="K2624" s="2">
        <f t="shared" si="443"/>
        <v>44.03</v>
      </c>
      <c r="L2624" s="2">
        <f t="shared" si="448"/>
        <v>43.44</v>
      </c>
      <c r="M2624" s="2">
        <f t="shared" si="449"/>
        <v>0.98660004542357471</v>
      </c>
      <c r="N2624">
        <f t="shared" si="450"/>
        <v>2.4716350133551779</v>
      </c>
    </row>
    <row r="2625" spans="1:14" x14ac:dyDescent="0.3">
      <c r="A2625" s="1">
        <v>42501</v>
      </c>
      <c r="B2625">
        <v>47.01</v>
      </c>
      <c r="D2625">
        <f t="shared" si="440"/>
        <v>3</v>
      </c>
      <c r="E2625" s="1">
        <f t="shared" si="442"/>
        <v>42494</v>
      </c>
      <c r="F2625" s="1">
        <f t="shared" si="444"/>
        <v>42493</v>
      </c>
      <c r="G2625" s="1">
        <f t="shared" si="445"/>
        <v>42492</v>
      </c>
      <c r="H2625" s="1">
        <f t="shared" si="446"/>
        <v>42491</v>
      </c>
      <c r="I2625" s="2">
        <f t="shared" si="447"/>
        <v>43.78</v>
      </c>
      <c r="J2625">
        <f t="shared" si="441"/>
        <v>0</v>
      </c>
      <c r="K2625" s="2">
        <f t="shared" si="443"/>
        <v>44.03</v>
      </c>
      <c r="L2625" s="2">
        <f t="shared" si="448"/>
        <v>43.44</v>
      </c>
      <c r="M2625" s="2">
        <f t="shared" si="449"/>
        <v>0.98660004542357471</v>
      </c>
      <c r="N2625">
        <f t="shared" si="450"/>
        <v>5.7692708799339636</v>
      </c>
    </row>
    <row r="2626" spans="1:14" x14ac:dyDescent="0.3">
      <c r="A2626" s="1">
        <v>42502</v>
      </c>
      <c r="B2626">
        <v>47.45</v>
      </c>
      <c r="D2626">
        <f t="shared" ref="D2626:D2689" si="451">WEEKDAY(A2626,2)</f>
        <v>4</v>
      </c>
      <c r="E2626" s="1">
        <f t="shared" si="442"/>
        <v>42495</v>
      </c>
      <c r="F2626" s="1">
        <f t="shared" si="444"/>
        <v>42494</v>
      </c>
      <c r="G2626" s="1">
        <f t="shared" si="445"/>
        <v>42493</v>
      </c>
      <c r="H2626" s="1">
        <f t="shared" si="446"/>
        <v>42492</v>
      </c>
      <c r="I2626" s="2">
        <f t="shared" si="447"/>
        <v>44.32</v>
      </c>
      <c r="J2626">
        <f t="shared" si="441"/>
        <v>0</v>
      </c>
      <c r="K2626" s="2">
        <f t="shared" si="443"/>
        <v>44.03</v>
      </c>
      <c r="L2626" s="2">
        <f t="shared" si="448"/>
        <v>43.44</v>
      </c>
      <c r="M2626" s="2">
        <f t="shared" si="449"/>
        <v>0.98660004542357471</v>
      </c>
      <c r="N2626">
        <f t="shared" si="450"/>
        <v>5.4749938474926036</v>
      </c>
    </row>
    <row r="2627" spans="1:14" x14ac:dyDescent="0.3">
      <c r="A2627" s="1">
        <v>42503</v>
      </c>
      <c r="B2627">
        <v>46.9</v>
      </c>
      <c r="D2627">
        <f t="shared" si="451"/>
        <v>5</v>
      </c>
      <c r="E2627" s="1">
        <f t="shared" si="442"/>
        <v>42496</v>
      </c>
      <c r="F2627" s="1">
        <f t="shared" si="444"/>
        <v>42495</v>
      </c>
      <c r="G2627" s="1">
        <f t="shared" si="445"/>
        <v>42494</v>
      </c>
      <c r="H2627" s="1">
        <f t="shared" si="446"/>
        <v>42493</v>
      </c>
      <c r="I2627" s="2">
        <f t="shared" si="447"/>
        <v>44.66</v>
      </c>
      <c r="J2627">
        <f t="shared" ref="J2627:J2690" si="452">C2626</f>
        <v>0</v>
      </c>
      <c r="K2627" s="2">
        <f t="shared" si="443"/>
        <v>44.03</v>
      </c>
      <c r="L2627" s="2">
        <f t="shared" si="448"/>
        <v>43.44</v>
      </c>
      <c r="M2627" s="2">
        <f t="shared" si="449"/>
        <v>0.98660004542357471</v>
      </c>
      <c r="N2627">
        <f t="shared" si="450"/>
        <v>3.5448884898239315</v>
      </c>
    </row>
    <row r="2628" spans="1:14" x14ac:dyDescent="0.3">
      <c r="A2628" s="1">
        <v>42506</v>
      </c>
      <c r="B2628">
        <v>48.42</v>
      </c>
      <c r="D2628">
        <f t="shared" si="451"/>
        <v>1</v>
      </c>
      <c r="E2628" s="1">
        <f t="shared" si="442"/>
        <v>42499</v>
      </c>
      <c r="F2628" s="1">
        <f t="shared" si="444"/>
        <v>42498</v>
      </c>
      <c r="G2628" s="1">
        <f t="shared" si="445"/>
        <v>42497</v>
      </c>
      <c r="H2628" s="1">
        <f t="shared" si="446"/>
        <v>42496</v>
      </c>
      <c r="I2628" s="2">
        <f t="shared" si="447"/>
        <v>43.44</v>
      </c>
      <c r="J2628">
        <f t="shared" si="452"/>
        <v>0</v>
      </c>
      <c r="K2628" s="2">
        <f t="shared" si="443"/>
        <v>44.03</v>
      </c>
      <c r="L2628" s="2">
        <f t="shared" si="448"/>
        <v>43.44</v>
      </c>
      <c r="M2628" s="2">
        <f t="shared" si="449"/>
        <v>0.98660004542357471</v>
      </c>
      <c r="N2628">
        <f t="shared" si="450"/>
        <v>9.5041731742249791</v>
      </c>
    </row>
    <row r="2629" spans="1:14" x14ac:dyDescent="0.3">
      <c r="A2629" s="1">
        <v>42507</v>
      </c>
      <c r="B2629">
        <v>48.99</v>
      </c>
      <c r="D2629">
        <f t="shared" si="451"/>
        <v>2</v>
      </c>
      <c r="E2629" s="1">
        <f t="shared" si="442"/>
        <v>42500</v>
      </c>
      <c r="F2629" s="1">
        <f t="shared" si="444"/>
        <v>42499</v>
      </c>
      <c r="G2629" s="1">
        <f t="shared" si="445"/>
        <v>42498</v>
      </c>
      <c r="H2629" s="1">
        <f t="shared" si="446"/>
        <v>42497</v>
      </c>
      <c r="I2629" s="2">
        <f t="shared" si="447"/>
        <v>45.35</v>
      </c>
      <c r="J2629">
        <f t="shared" si="452"/>
        <v>0</v>
      </c>
      <c r="K2629" s="2">
        <f t="shared" si="443"/>
        <v>0</v>
      </c>
      <c r="L2629" s="2">
        <f t="shared" si="448"/>
        <v>0</v>
      </c>
      <c r="M2629" s="2">
        <f t="shared" si="449"/>
        <v>1</v>
      </c>
      <c r="N2629">
        <f t="shared" si="450"/>
        <v>7.7206019089337898</v>
      </c>
    </row>
    <row r="2630" spans="1:14" x14ac:dyDescent="0.3">
      <c r="A2630" s="1">
        <v>42508</v>
      </c>
      <c r="B2630">
        <v>48.78</v>
      </c>
      <c r="D2630">
        <f t="shared" si="451"/>
        <v>3</v>
      </c>
      <c r="E2630" s="1">
        <f t="shared" si="442"/>
        <v>42501</v>
      </c>
      <c r="F2630" s="1">
        <f t="shared" si="444"/>
        <v>42500</v>
      </c>
      <c r="G2630" s="1">
        <f t="shared" si="445"/>
        <v>42499</v>
      </c>
      <c r="H2630" s="1">
        <f t="shared" si="446"/>
        <v>42498</v>
      </c>
      <c r="I2630" s="2">
        <f t="shared" si="447"/>
        <v>47.01</v>
      </c>
      <c r="J2630">
        <f t="shared" si="452"/>
        <v>0</v>
      </c>
      <c r="K2630" s="2">
        <f t="shared" si="443"/>
        <v>0</v>
      </c>
      <c r="L2630" s="2">
        <f t="shared" si="448"/>
        <v>0</v>
      </c>
      <c r="M2630" s="2">
        <f t="shared" si="449"/>
        <v>1</v>
      </c>
      <c r="N2630">
        <f t="shared" si="450"/>
        <v>3.696004775173519</v>
      </c>
    </row>
    <row r="2631" spans="1:14" x14ac:dyDescent="0.3">
      <c r="A2631" s="1">
        <v>42509</v>
      </c>
      <c r="B2631">
        <v>48.67</v>
      </c>
      <c r="D2631">
        <f t="shared" si="451"/>
        <v>4</v>
      </c>
      <c r="E2631" s="1">
        <f t="shared" ref="E2631:E2694" si="453">A2631-7</f>
        <v>42502</v>
      </c>
      <c r="F2631" s="1">
        <f t="shared" si="444"/>
        <v>42501</v>
      </c>
      <c r="G2631" s="1">
        <f t="shared" si="445"/>
        <v>42500</v>
      </c>
      <c r="H2631" s="1">
        <f t="shared" si="446"/>
        <v>42499</v>
      </c>
      <c r="I2631" s="2">
        <f t="shared" si="447"/>
        <v>47.45</v>
      </c>
      <c r="J2631">
        <f t="shared" si="452"/>
        <v>0</v>
      </c>
      <c r="K2631" s="2">
        <f t="shared" ref="K2631:K2694" si="454">SUMIFS($J$2:$J$3507,$A$2:$A$3507,"&gt;"&amp;E2631,$A$2:$A$3507,"&lt;="&amp;A2631)</f>
        <v>0</v>
      </c>
      <c r="L2631" s="2">
        <f t="shared" si="448"/>
        <v>0</v>
      </c>
      <c r="M2631" s="2">
        <f t="shared" si="449"/>
        <v>1</v>
      </c>
      <c r="N2631">
        <f t="shared" si="450"/>
        <v>2.5386298789426061</v>
      </c>
    </row>
    <row r="2632" spans="1:14" x14ac:dyDescent="0.3">
      <c r="A2632" s="1">
        <v>42510</v>
      </c>
      <c r="B2632">
        <v>48.41</v>
      </c>
      <c r="D2632">
        <f t="shared" si="451"/>
        <v>5</v>
      </c>
      <c r="E2632" s="1">
        <f t="shared" si="453"/>
        <v>42503</v>
      </c>
      <c r="F2632" s="1">
        <f t="shared" ref="F2632:F2695" si="455">E2632-1</f>
        <v>42502</v>
      </c>
      <c r="G2632" s="1">
        <f t="shared" ref="G2632:G2695" si="456">E2632-2</f>
        <v>42501</v>
      </c>
      <c r="H2632" s="1">
        <f t="shared" ref="H2632:H2695" si="457">E2632-3</f>
        <v>42500</v>
      </c>
      <c r="I2632" s="2">
        <f t="shared" ref="I2632:I2695" si="458">IF(SUMIFS($B$2:$B$3507,$A$2:$A$3507,"="&amp;E2632)=0,IF(SUMIFS($B$2:$B$3507,$A$2:$A$3507,"="&amp;F2632)=0,IF(SUMIFS($B$2:$B$3507,$A$2:$A$3507,"="&amp;G2632)=0,SUMIFS($B$2:$B$3507,$A$2:$A$3507,"="&amp;H2632),SUMIFS($B$2:$B$3507,$A$2:$A$3507,"="&amp;G2632)),SUMIFS($B$2:$B$3507,$A$2:$A$3507,"="&amp;F2632)),SUMIFS($B$2:$B$3507,$A$2:$A$3507,"="&amp;E2632))</f>
        <v>46.9</v>
      </c>
      <c r="J2632">
        <f t="shared" si="452"/>
        <v>0</v>
      </c>
      <c r="K2632" s="2">
        <f t="shared" si="454"/>
        <v>0</v>
      </c>
      <c r="L2632" s="2">
        <f t="shared" ref="L2632:L2695" si="459">IF(K2632&lt;&gt;0,LOOKUP(K2632,C2626:C2632,B2626:B2632),0)</f>
        <v>0</v>
      </c>
      <c r="M2632" s="2">
        <f t="shared" si="449"/>
        <v>1</v>
      </c>
      <c r="N2632">
        <f t="shared" si="450"/>
        <v>3.1688728499369225</v>
      </c>
    </row>
    <row r="2633" spans="1:14" x14ac:dyDescent="0.3">
      <c r="A2633" s="1">
        <v>42513</v>
      </c>
      <c r="B2633">
        <v>48.08</v>
      </c>
      <c r="D2633">
        <f t="shared" si="451"/>
        <v>1</v>
      </c>
      <c r="E2633" s="1">
        <f t="shared" si="453"/>
        <v>42506</v>
      </c>
      <c r="F2633" s="1">
        <f t="shared" si="455"/>
        <v>42505</v>
      </c>
      <c r="G2633" s="1">
        <f t="shared" si="456"/>
        <v>42504</v>
      </c>
      <c r="H2633" s="1">
        <f t="shared" si="457"/>
        <v>42503</v>
      </c>
      <c r="I2633" s="2">
        <f t="shared" si="458"/>
        <v>48.42</v>
      </c>
      <c r="J2633">
        <f t="shared" si="452"/>
        <v>0</v>
      </c>
      <c r="K2633" s="2">
        <f t="shared" si="454"/>
        <v>0</v>
      </c>
      <c r="L2633" s="2">
        <f t="shared" si="459"/>
        <v>0</v>
      </c>
      <c r="M2633" s="2">
        <f t="shared" ref="M2633:M2696" si="460">IF(K2633&lt;&gt;0,L2633/K2633,1)</f>
        <v>1</v>
      </c>
      <c r="N2633">
        <f t="shared" ref="N2633:N2696" si="461">LN(B2633*M2633/I2633)*100</f>
        <v>-0.70466612829603381</v>
      </c>
    </row>
    <row r="2634" spans="1:14" x14ac:dyDescent="0.3">
      <c r="A2634" s="1">
        <v>42514</v>
      </c>
      <c r="B2634">
        <v>48.62</v>
      </c>
      <c r="D2634">
        <f t="shared" si="451"/>
        <v>2</v>
      </c>
      <c r="E2634" s="1">
        <f t="shared" si="453"/>
        <v>42507</v>
      </c>
      <c r="F2634" s="1">
        <f t="shared" si="455"/>
        <v>42506</v>
      </c>
      <c r="G2634" s="1">
        <f t="shared" si="456"/>
        <v>42505</v>
      </c>
      <c r="H2634" s="1">
        <f t="shared" si="457"/>
        <v>42504</v>
      </c>
      <c r="I2634" s="2">
        <f t="shared" si="458"/>
        <v>48.99</v>
      </c>
      <c r="J2634">
        <f t="shared" si="452"/>
        <v>0</v>
      </c>
      <c r="K2634" s="2">
        <f t="shared" si="454"/>
        <v>0</v>
      </c>
      <c r="L2634" s="2">
        <f t="shared" si="459"/>
        <v>0</v>
      </c>
      <c r="M2634" s="2">
        <f t="shared" si="460"/>
        <v>1</v>
      </c>
      <c r="N2634">
        <f t="shared" si="461"/>
        <v>-0.75812267625062291</v>
      </c>
    </row>
    <row r="2635" spans="1:14" x14ac:dyDescent="0.3">
      <c r="A2635" s="1">
        <v>42515</v>
      </c>
      <c r="B2635">
        <v>49.56</v>
      </c>
      <c r="D2635">
        <f t="shared" si="451"/>
        <v>3</v>
      </c>
      <c r="E2635" s="1">
        <f t="shared" si="453"/>
        <v>42508</v>
      </c>
      <c r="F2635" s="1">
        <f t="shared" si="455"/>
        <v>42507</v>
      </c>
      <c r="G2635" s="1">
        <f t="shared" si="456"/>
        <v>42506</v>
      </c>
      <c r="H2635" s="1">
        <f t="shared" si="457"/>
        <v>42505</v>
      </c>
      <c r="I2635" s="2">
        <f t="shared" si="458"/>
        <v>48.78</v>
      </c>
      <c r="J2635">
        <f t="shared" si="452"/>
        <v>0</v>
      </c>
      <c r="K2635" s="2">
        <f t="shared" si="454"/>
        <v>0</v>
      </c>
      <c r="L2635" s="2">
        <f t="shared" si="459"/>
        <v>0</v>
      </c>
      <c r="M2635" s="2">
        <f t="shared" si="460"/>
        <v>1</v>
      </c>
      <c r="N2635">
        <f t="shared" si="461"/>
        <v>1.5863663973167481</v>
      </c>
    </row>
    <row r="2636" spans="1:14" x14ac:dyDescent="0.3">
      <c r="A2636" s="1">
        <v>42516</v>
      </c>
      <c r="B2636">
        <v>49.48</v>
      </c>
      <c r="D2636">
        <f t="shared" si="451"/>
        <v>4</v>
      </c>
      <c r="E2636" s="1">
        <f t="shared" si="453"/>
        <v>42509</v>
      </c>
      <c r="F2636" s="1">
        <f t="shared" si="455"/>
        <v>42508</v>
      </c>
      <c r="G2636" s="1">
        <f t="shared" si="456"/>
        <v>42507</v>
      </c>
      <c r="H2636" s="1">
        <f t="shared" si="457"/>
        <v>42506</v>
      </c>
      <c r="I2636" s="2">
        <f t="shared" si="458"/>
        <v>48.67</v>
      </c>
      <c r="J2636">
        <f t="shared" si="452"/>
        <v>0</v>
      </c>
      <c r="K2636" s="2">
        <f t="shared" si="454"/>
        <v>0</v>
      </c>
      <c r="L2636" s="2">
        <f t="shared" si="459"/>
        <v>0</v>
      </c>
      <c r="M2636" s="2">
        <f t="shared" si="460"/>
        <v>1</v>
      </c>
      <c r="N2636">
        <f t="shared" si="461"/>
        <v>1.6505723678924118</v>
      </c>
    </row>
    <row r="2637" spans="1:14" x14ac:dyDescent="0.3">
      <c r="A2637" s="1">
        <v>42517</v>
      </c>
      <c r="B2637">
        <v>49.33</v>
      </c>
      <c r="D2637">
        <f t="shared" si="451"/>
        <v>5</v>
      </c>
      <c r="E2637" s="1">
        <f t="shared" si="453"/>
        <v>42510</v>
      </c>
      <c r="F2637" s="1">
        <f t="shared" si="455"/>
        <v>42509</v>
      </c>
      <c r="G2637" s="1">
        <f t="shared" si="456"/>
        <v>42508</v>
      </c>
      <c r="H2637" s="1">
        <f t="shared" si="457"/>
        <v>42507</v>
      </c>
      <c r="I2637" s="2">
        <f t="shared" si="458"/>
        <v>48.41</v>
      </c>
      <c r="J2637">
        <f t="shared" si="452"/>
        <v>0</v>
      </c>
      <c r="K2637" s="2">
        <f t="shared" si="454"/>
        <v>0</v>
      </c>
      <c r="L2637" s="2">
        <f t="shared" si="459"/>
        <v>0</v>
      </c>
      <c r="M2637" s="2">
        <f t="shared" si="460"/>
        <v>1</v>
      </c>
      <c r="N2637">
        <f t="shared" si="461"/>
        <v>1.8826011294043974</v>
      </c>
    </row>
    <row r="2638" spans="1:14" x14ac:dyDescent="0.3">
      <c r="A2638" s="1">
        <v>42521</v>
      </c>
      <c r="B2638">
        <v>49.1</v>
      </c>
      <c r="D2638">
        <f t="shared" si="451"/>
        <v>2</v>
      </c>
      <c r="E2638" s="1">
        <f t="shared" si="453"/>
        <v>42514</v>
      </c>
      <c r="F2638" s="1">
        <f t="shared" si="455"/>
        <v>42513</v>
      </c>
      <c r="G2638" s="1">
        <f t="shared" si="456"/>
        <v>42512</v>
      </c>
      <c r="H2638" s="1">
        <f t="shared" si="457"/>
        <v>42511</v>
      </c>
      <c r="I2638" s="2">
        <f t="shared" si="458"/>
        <v>48.62</v>
      </c>
      <c r="J2638">
        <f t="shared" si="452"/>
        <v>0</v>
      </c>
      <c r="K2638" s="2">
        <f t="shared" si="454"/>
        <v>0</v>
      </c>
      <c r="L2638" s="2">
        <f t="shared" si="459"/>
        <v>0</v>
      </c>
      <c r="M2638" s="2">
        <f t="shared" si="460"/>
        <v>1</v>
      </c>
      <c r="N2638">
        <f t="shared" si="461"/>
        <v>0.98240659124975982</v>
      </c>
    </row>
    <row r="2639" spans="1:14" x14ac:dyDescent="0.3">
      <c r="A2639" s="1">
        <v>42522</v>
      </c>
      <c r="B2639">
        <v>49.01</v>
      </c>
      <c r="D2639">
        <f t="shared" si="451"/>
        <v>3</v>
      </c>
      <c r="E2639" s="1">
        <f t="shared" si="453"/>
        <v>42515</v>
      </c>
      <c r="F2639" s="1">
        <f t="shared" si="455"/>
        <v>42514</v>
      </c>
      <c r="G2639" s="1">
        <f t="shared" si="456"/>
        <v>42513</v>
      </c>
      <c r="H2639" s="1">
        <f t="shared" si="457"/>
        <v>42512</v>
      </c>
      <c r="I2639" s="2">
        <f t="shared" si="458"/>
        <v>49.56</v>
      </c>
      <c r="J2639">
        <f t="shared" si="452"/>
        <v>0</v>
      </c>
      <c r="K2639" s="2">
        <f t="shared" si="454"/>
        <v>0</v>
      </c>
      <c r="L2639" s="2">
        <f t="shared" si="459"/>
        <v>0</v>
      </c>
      <c r="M2639" s="2">
        <f t="shared" si="460"/>
        <v>1</v>
      </c>
      <c r="N2639">
        <f t="shared" si="461"/>
        <v>-1.1159697839485627</v>
      </c>
    </row>
    <row r="2640" spans="1:14" x14ac:dyDescent="0.3">
      <c r="A2640" s="1">
        <v>42523</v>
      </c>
      <c r="B2640">
        <v>49.17</v>
      </c>
      <c r="D2640">
        <f t="shared" si="451"/>
        <v>4</v>
      </c>
      <c r="E2640" s="1">
        <f t="shared" si="453"/>
        <v>42516</v>
      </c>
      <c r="F2640" s="1">
        <f t="shared" si="455"/>
        <v>42515</v>
      </c>
      <c r="G2640" s="1">
        <f t="shared" si="456"/>
        <v>42514</v>
      </c>
      <c r="H2640" s="1">
        <f t="shared" si="457"/>
        <v>42513</v>
      </c>
      <c r="I2640" s="2">
        <f t="shared" si="458"/>
        <v>49.48</v>
      </c>
      <c r="J2640">
        <f t="shared" si="452"/>
        <v>0</v>
      </c>
      <c r="K2640" s="2">
        <f t="shared" si="454"/>
        <v>0</v>
      </c>
      <c r="L2640" s="2">
        <f t="shared" si="459"/>
        <v>0</v>
      </c>
      <c r="M2640" s="2">
        <f t="shared" si="460"/>
        <v>1</v>
      </c>
      <c r="N2640">
        <f t="shared" si="461"/>
        <v>-0.62848661004390949</v>
      </c>
    </row>
    <row r="2641" spans="1:14" x14ac:dyDescent="0.3">
      <c r="A2641" s="1">
        <v>42524</v>
      </c>
      <c r="B2641">
        <v>48.62</v>
      </c>
      <c r="D2641">
        <f t="shared" si="451"/>
        <v>5</v>
      </c>
      <c r="E2641" s="1">
        <f t="shared" si="453"/>
        <v>42517</v>
      </c>
      <c r="F2641" s="1">
        <f t="shared" si="455"/>
        <v>42516</v>
      </c>
      <c r="G2641" s="1">
        <f t="shared" si="456"/>
        <v>42515</v>
      </c>
      <c r="H2641" s="1">
        <f t="shared" si="457"/>
        <v>42514</v>
      </c>
      <c r="I2641" s="2">
        <f t="shared" si="458"/>
        <v>49.33</v>
      </c>
      <c r="J2641">
        <f t="shared" si="452"/>
        <v>0</v>
      </c>
      <c r="K2641" s="2">
        <f t="shared" si="454"/>
        <v>0</v>
      </c>
      <c r="L2641" s="2">
        <f t="shared" si="459"/>
        <v>0</v>
      </c>
      <c r="M2641" s="2">
        <f t="shared" si="460"/>
        <v>1</v>
      </c>
      <c r="N2641">
        <f t="shared" si="461"/>
        <v>-1.4497446357669594</v>
      </c>
    </row>
    <row r="2642" spans="1:14" x14ac:dyDescent="0.3">
      <c r="A2642" s="1">
        <v>42527</v>
      </c>
      <c r="B2642">
        <v>49.69</v>
      </c>
      <c r="D2642">
        <f t="shared" si="451"/>
        <v>1</v>
      </c>
      <c r="E2642" s="1">
        <f t="shared" si="453"/>
        <v>42520</v>
      </c>
      <c r="F2642" s="1">
        <f t="shared" si="455"/>
        <v>42519</v>
      </c>
      <c r="G2642" s="1">
        <f t="shared" si="456"/>
        <v>42518</v>
      </c>
      <c r="H2642" s="1">
        <f t="shared" si="457"/>
        <v>42517</v>
      </c>
      <c r="I2642" s="2">
        <f t="shared" si="458"/>
        <v>49.33</v>
      </c>
      <c r="J2642">
        <f t="shared" si="452"/>
        <v>0</v>
      </c>
      <c r="K2642" s="2">
        <f t="shared" si="454"/>
        <v>0</v>
      </c>
      <c r="L2642" s="2">
        <f t="shared" si="459"/>
        <v>0</v>
      </c>
      <c r="M2642" s="2">
        <f t="shared" si="460"/>
        <v>1</v>
      </c>
      <c r="N2642">
        <f t="shared" si="461"/>
        <v>0.72712903685822405</v>
      </c>
    </row>
    <row r="2643" spans="1:14" x14ac:dyDescent="0.3">
      <c r="A2643" s="1">
        <v>42528</v>
      </c>
      <c r="B2643">
        <v>50.36</v>
      </c>
      <c r="D2643">
        <f t="shared" si="451"/>
        <v>2</v>
      </c>
      <c r="E2643" s="1">
        <f t="shared" si="453"/>
        <v>42521</v>
      </c>
      <c r="F2643" s="1">
        <f t="shared" si="455"/>
        <v>42520</v>
      </c>
      <c r="G2643" s="1">
        <f t="shared" si="456"/>
        <v>42519</v>
      </c>
      <c r="H2643" s="1">
        <f t="shared" si="457"/>
        <v>42518</v>
      </c>
      <c r="I2643" s="2">
        <f t="shared" si="458"/>
        <v>49.1</v>
      </c>
      <c r="J2643">
        <f t="shared" si="452"/>
        <v>0</v>
      </c>
      <c r="K2643" s="2">
        <f t="shared" si="454"/>
        <v>0</v>
      </c>
      <c r="L2643" s="2">
        <f t="shared" si="459"/>
        <v>0</v>
      </c>
      <c r="M2643" s="2">
        <f t="shared" si="460"/>
        <v>1</v>
      </c>
      <c r="N2643">
        <f t="shared" si="461"/>
        <v>2.5338174375671376</v>
      </c>
    </row>
    <row r="2644" spans="1:14" x14ac:dyDescent="0.3">
      <c r="A2644" s="1">
        <v>42529</v>
      </c>
      <c r="B2644">
        <v>51.23</v>
      </c>
      <c r="D2644">
        <f t="shared" si="451"/>
        <v>3</v>
      </c>
      <c r="E2644" s="1">
        <f t="shared" si="453"/>
        <v>42522</v>
      </c>
      <c r="F2644" s="1">
        <f t="shared" si="455"/>
        <v>42521</v>
      </c>
      <c r="G2644" s="1">
        <f t="shared" si="456"/>
        <v>42520</v>
      </c>
      <c r="H2644" s="1">
        <f t="shared" si="457"/>
        <v>42519</v>
      </c>
      <c r="I2644" s="2">
        <f t="shared" si="458"/>
        <v>49.01</v>
      </c>
      <c r="J2644">
        <f t="shared" si="452"/>
        <v>0</v>
      </c>
      <c r="K2644" s="2">
        <f t="shared" si="454"/>
        <v>0</v>
      </c>
      <c r="L2644" s="2">
        <f t="shared" si="459"/>
        <v>0</v>
      </c>
      <c r="M2644" s="2">
        <f t="shared" si="460"/>
        <v>1</v>
      </c>
      <c r="N2644">
        <f t="shared" si="461"/>
        <v>4.4300939029654804</v>
      </c>
    </row>
    <row r="2645" spans="1:14" x14ac:dyDescent="0.3">
      <c r="A2645" s="1">
        <v>42530</v>
      </c>
      <c r="B2645">
        <v>50.56</v>
      </c>
      <c r="C2645">
        <v>51.22</v>
      </c>
      <c r="D2645">
        <f t="shared" si="451"/>
        <v>4</v>
      </c>
      <c r="E2645" s="1">
        <f t="shared" si="453"/>
        <v>42523</v>
      </c>
      <c r="F2645" s="1">
        <f t="shared" si="455"/>
        <v>42522</v>
      </c>
      <c r="G2645" s="1">
        <f t="shared" si="456"/>
        <v>42521</v>
      </c>
      <c r="H2645" s="1">
        <f t="shared" si="457"/>
        <v>42520</v>
      </c>
      <c r="I2645" s="2">
        <f t="shared" si="458"/>
        <v>49.17</v>
      </c>
      <c r="J2645">
        <f t="shared" si="452"/>
        <v>0</v>
      </c>
      <c r="K2645" s="2">
        <f t="shared" si="454"/>
        <v>0</v>
      </c>
      <c r="L2645" s="2">
        <f t="shared" si="459"/>
        <v>0</v>
      </c>
      <c r="M2645" s="2">
        <f t="shared" si="460"/>
        <v>1</v>
      </c>
      <c r="N2645">
        <f t="shared" si="461"/>
        <v>2.7877068414754054</v>
      </c>
    </row>
    <row r="2646" spans="1:14" x14ac:dyDescent="0.3">
      <c r="A2646" s="1">
        <v>42531</v>
      </c>
      <c r="B2646">
        <v>49.72</v>
      </c>
      <c r="D2646">
        <f t="shared" si="451"/>
        <v>5</v>
      </c>
      <c r="E2646" s="1">
        <f t="shared" si="453"/>
        <v>42524</v>
      </c>
      <c r="F2646" s="1">
        <f t="shared" si="455"/>
        <v>42523</v>
      </c>
      <c r="G2646" s="1">
        <f t="shared" si="456"/>
        <v>42522</v>
      </c>
      <c r="H2646" s="1">
        <f t="shared" si="457"/>
        <v>42521</v>
      </c>
      <c r="I2646" s="2">
        <f t="shared" si="458"/>
        <v>48.62</v>
      </c>
      <c r="J2646">
        <f t="shared" si="452"/>
        <v>51.22</v>
      </c>
      <c r="K2646" s="2">
        <f t="shared" si="454"/>
        <v>51.22</v>
      </c>
      <c r="L2646" s="2">
        <f t="shared" si="459"/>
        <v>50.56</v>
      </c>
      <c r="M2646" s="2">
        <f t="shared" si="460"/>
        <v>0.9871144084342055</v>
      </c>
      <c r="N2646">
        <f t="shared" si="461"/>
        <v>0.94029668217560314</v>
      </c>
    </row>
    <row r="2647" spans="1:14" x14ac:dyDescent="0.3">
      <c r="A2647" s="1">
        <v>42534</v>
      </c>
      <c r="B2647">
        <v>49.52</v>
      </c>
      <c r="D2647">
        <f t="shared" si="451"/>
        <v>1</v>
      </c>
      <c r="E2647" s="1">
        <f t="shared" si="453"/>
        <v>42527</v>
      </c>
      <c r="F2647" s="1">
        <f t="shared" si="455"/>
        <v>42526</v>
      </c>
      <c r="G2647" s="1">
        <f t="shared" si="456"/>
        <v>42525</v>
      </c>
      <c r="H2647" s="1">
        <f t="shared" si="457"/>
        <v>42524</v>
      </c>
      <c r="I2647" s="2">
        <f t="shared" si="458"/>
        <v>49.69</v>
      </c>
      <c r="J2647">
        <f t="shared" si="452"/>
        <v>0</v>
      </c>
      <c r="K2647" s="2">
        <f t="shared" si="454"/>
        <v>51.22</v>
      </c>
      <c r="L2647" s="2">
        <f t="shared" si="459"/>
        <v>50.56</v>
      </c>
      <c r="M2647" s="2">
        <f t="shared" si="460"/>
        <v>0.9871144084342055</v>
      </c>
      <c r="N2647">
        <f t="shared" si="461"/>
        <v>-1.6396408170665491</v>
      </c>
    </row>
    <row r="2648" spans="1:14" x14ac:dyDescent="0.3">
      <c r="A2648" s="1">
        <v>42535</v>
      </c>
      <c r="B2648">
        <v>49.06</v>
      </c>
      <c r="D2648">
        <f t="shared" si="451"/>
        <v>2</v>
      </c>
      <c r="E2648" s="1">
        <f t="shared" si="453"/>
        <v>42528</v>
      </c>
      <c r="F2648" s="1">
        <f t="shared" si="455"/>
        <v>42527</v>
      </c>
      <c r="G2648" s="1">
        <f t="shared" si="456"/>
        <v>42526</v>
      </c>
      <c r="H2648" s="1">
        <f t="shared" si="457"/>
        <v>42525</v>
      </c>
      <c r="I2648" s="2">
        <f t="shared" si="458"/>
        <v>50.36</v>
      </c>
      <c r="J2648">
        <f t="shared" si="452"/>
        <v>0</v>
      </c>
      <c r="K2648" s="2">
        <f t="shared" si="454"/>
        <v>51.22</v>
      </c>
      <c r="L2648" s="2">
        <f t="shared" si="459"/>
        <v>50.56</v>
      </c>
      <c r="M2648" s="2">
        <f t="shared" si="460"/>
        <v>0.9871144084342055</v>
      </c>
      <c r="N2648">
        <f t="shared" si="461"/>
        <v>-3.9122501278580204</v>
      </c>
    </row>
    <row r="2649" spans="1:14" x14ac:dyDescent="0.3">
      <c r="A2649" s="1">
        <v>42536</v>
      </c>
      <c r="B2649">
        <v>48.5</v>
      </c>
      <c r="D2649">
        <f t="shared" si="451"/>
        <v>3</v>
      </c>
      <c r="E2649" s="1">
        <f t="shared" si="453"/>
        <v>42529</v>
      </c>
      <c r="F2649" s="1">
        <f t="shared" si="455"/>
        <v>42528</v>
      </c>
      <c r="G2649" s="1">
        <f t="shared" si="456"/>
        <v>42527</v>
      </c>
      <c r="H2649" s="1">
        <f t="shared" si="457"/>
        <v>42526</v>
      </c>
      <c r="I2649" s="2">
        <f t="shared" si="458"/>
        <v>51.23</v>
      </c>
      <c r="J2649">
        <f t="shared" si="452"/>
        <v>0</v>
      </c>
      <c r="K2649" s="2">
        <f t="shared" si="454"/>
        <v>51.22</v>
      </c>
      <c r="L2649" s="2">
        <f t="shared" si="459"/>
        <v>50.56</v>
      </c>
      <c r="M2649" s="2">
        <f t="shared" si="460"/>
        <v>0.9871144084342055</v>
      </c>
      <c r="N2649">
        <f t="shared" si="461"/>
        <v>-6.7730830940450373</v>
      </c>
    </row>
    <row r="2650" spans="1:14" x14ac:dyDescent="0.3">
      <c r="A2650" s="1">
        <v>42537</v>
      </c>
      <c r="B2650">
        <v>46.74</v>
      </c>
      <c r="D2650">
        <f t="shared" si="451"/>
        <v>4</v>
      </c>
      <c r="E2650" s="1">
        <f t="shared" si="453"/>
        <v>42530</v>
      </c>
      <c r="F2650" s="1">
        <f t="shared" si="455"/>
        <v>42529</v>
      </c>
      <c r="G2650" s="1">
        <f t="shared" si="456"/>
        <v>42528</v>
      </c>
      <c r="H2650" s="1">
        <f t="shared" si="457"/>
        <v>42527</v>
      </c>
      <c r="I2650" s="2">
        <f t="shared" si="458"/>
        <v>50.56</v>
      </c>
      <c r="J2650">
        <f t="shared" si="452"/>
        <v>0</v>
      </c>
      <c r="K2650" s="2">
        <f t="shared" si="454"/>
        <v>51.22</v>
      </c>
      <c r="L2650" s="2">
        <f t="shared" si="459"/>
        <v>50.56</v>
      </c>
      <c r="M2650" s="2">
        <f t="shared" si="460"/>
        <v>0.9871144084342055</v>
      </c>
      <c r="N2650">
        <f t="shared" si="461"/>
        <v>-9.1529751660667173</v>
      </c>
    </row>
    <row r="2651" spans="1:14" x14ac:dyDescent="0.3">
      <c r="A2651" s="1">
        <v>42538</v>
      </c>
      <c r="B2651">
        <v>48.56</v>
      </c>
      <c r="D2651">
        <f t="shared" si="451"/>
        <v>5</v>
      </c>
      <c r="E2651" s="1">
        <f t="shared" si="453"/>
        <v>42531</v>
      </c>
      <c r="F2651" s="1">
        <f t="shared" si="455"/>
        <v>42530</v>
      </c>
      <c r="G2651" s="1">
        <f t="shared" si="456"/>
        <v>42529</v>
      </c>
      <c r="H2651" s="1">
        <f t="shared" si="457"/>
        <v>42528</v>
      </c>
      <c r="I2651" s="2">
        <f t="shared" si="458"/>
        <v>49.72</v>
      </c>
      <c r="J2651">
        <f t="shared" si="452"/>
        <v>0</v>
      </c>
      <c r="K2651" s="2">
        <f t="shared" si="454"/>
        <v>0</v>
      </c>
      <c r="L2651" s="2">
        <f t="shared" si="459"/>
        <v>0</v>
      </c>
      <c r="M2651" s="2">
        <f t="shared" si="460"/>
        <v>1</v>
      </c>
      <c r="N2651">
        <f t="shared" si="461"/>
        <v>-2.3607119891267465</v>
      </c>
    </row>
    <row r="2652" spans="1:14" x14ac:dyDescent="0.3">
      <c r="A2652" s="1">
        <v>42541</v>
      </c>
      <c r="B2652">
        <v>49.96</v>
      </c>
      <c r="D2652">
        <f t="shared" si="451"/>
        <v>1</v>
      </c>
      <c r="E2652" s="1">
        <f t="shared" si="453"/>
        <v>42534</v>
      </c>
      <c r="F2652" s="1">
        <f t="shared" si="455"/>
        <v>42533</v>
      </c>
      <c r="G2652" s="1">
        <f t="shared" si="456"/>
        <v>42532</v>
      </c>
      <c r="H2652" s="1">
        <f t="shared" si="457"/>
        <v>42531</v>
      </c>
      <c r="I2652" s="2">
        <f t="shared" si="458"/>
        <v>49.52</v>
      </c>
      <c r="J2652">
        <f t="shared" si="452"/>
        <v>0</v>
      </c>
      <c r="K2652" s="2">
        <f t="shared" si="454"/>
        <v>0</v>
      </c>
      <c r="L2652" s="2">
        <f t="shared" si="459"/>
        <v>0</v>
      </c>
      <c r="M2652" s="2">
        <f t="shared" si="460"/>
        <v>1</v>
      </c>
      <c r="N2652">
        <f t="shared" si="461"/>
        <v>0.88460568810361728</v>
      </c>
    </row>
    <row r="2653" spans="1:14" x14ac:dyDescent="0.3">
      <c r="A2653" s="1">
        <v>42542</v>
      </c>
      <c r="B2653">
        <v>49.85</v>
      </c>
      <c r="D2653">
        <f t="shared" si="451"/>
        <v>2</v>
      </c>
      <c r="E2653" s="1">
        <f t="shared" si="453"/>
        <v>42535</v>
      </c>
      <c r="F2653" s="1">
        <f t="shared" si="455"/>
        <v>42534</v>
      </c>
      <c r="G2653" s="1">
        <f t="shared" si="456"/>
        <v>42533</v>
      </c>
      <c r="H2653" s="1">
        <f t="shared" si="457"/>
        <v>42532</v>
      </c>
      <c r="I2653" s="2">
        <f t="shared" si="458"/>
        <v>49.06</v>
      </c>
      <c r="J2653">
        <f t="shared" si="452"/>
        <v>0</v>
      </c>
      <c r="K2653" s="2">
        <f t="shared" si="454"/>
        <v>0</v>
      </c>
      <c r="L2653" s="2">
        <f t="shared" si="459"/>
        <v>0</v>
      </c>
      <c r="M2653" s="2">
        <f t="shared" si="460"/>
        <v>1</v>
      </c>
      <c r="N2653">
        <f t="shared" si="461"/>
        <v>1.5974457577503991</v>
      </c>
    </row>
    <row r="2654" spans="1:14" x14ac:dyDescent="0.3">
      <c r="A2654" s="1">
        <v>42543</v>
      </c>
      <c r="B2654">
        <v>49.13</v>
      </c>
      <c r="D2654">
        <f t="shared" si="451"/>
        <v>3</v>
      </c>
      <c r="E2654" s="1">
        <f t="shared" si="453"/>
        <v>42536</v>
      </c>
      <c r="F2654" s="1">
        <f t="shared" si="455"/>
        <v>42535</v>
      </c>
      <c r="G2654" s="1">
        <f t="shared" si="456"/>
        <v>42534</v>
      </c>
      <c r="H2654" s="1">
        <f t="shared" si="457"/>
        <v>42533</v>
      </c>
      <c r="I2654" s="2">
        <f t="shared" si="458"/>
        <v>48.5</v>
      </c>
      <c r="J2654">
        <f t="shared" si="452"/>
        <v>0</v>
      </c>
      <c r="K2654" s="2">
        <f t="shared" si="454"/>
        <v>0</v>
      </c>
      <c r="L2654" s="2">
        <f t="shared" si="459"/>
        <v>0</v>
      </c>
      <c r="M2654" s="2">
        <f t="shared" si="460"/>
        <v>1</v>
      </c>
      <c r="N2654">
        <f t="shared" si="461"/>
        <v>1.2906048237119445</v>
      </c>
    </row>
    <row r="2655" spans="1:14" x14ac:dyDescent="0.3">
      <c r="A2655" s="1">
        <v>42544</v>
      </c>
      <c r="B2655">
        <v>50.11</v>
      </c>
      <c r="D2655">
        <f t="shared" si="451"/>
        <v>4</v>
      </c>
      <c r="E2655" s="1">
        <f t="shared" si="453"/>
        <v>42537</v>
      </c>
      <c r="F2655" s="1">
        <f t="shared" si="455"/>
        <v>42536</v>
      </c>
      <c r="G2655" s="1">
        <f t="shared" si="456"/>
        <v>42535</v>
      </c>
      <c r="H2655" s="1">
        <f t="shared" si="457"/>
        <v>42534</v>
      </c>
      <c r="I2655" s="2">
        <f t="shared" si="458"/>
        <v>46.74</v>
      </c>
      <c r="J2655">
        <f t="shared" si="452"/>
        <v>0</v>
      </c>
      <c r="K2655" s="2">
        <f t="shared" si="454"/>
        <v>0</v>
      </c>
      <c r="L2655" s="2">
        <f t="shared" si="459"/>
        <v>0</v>
      </c>
      <c r="M2655" s="2">
        <f t="shared" si="460"/>
        <v>1</v>
      </c>
      <c r="N2655">
        <f t="shared" si="461"/>
        <v>6.9620259860921223</v>
      </c>
    </row>
    <row r="2656" spans="1:14" x14ac:dyDescent="0.3">
      <c r="A2656" s="1">
        <v>42545</v>
      </c>
      <c r="B2656">
        <v>47.64</v>
      </c>
      <c r="D2656">
        <f t="shared" si="451"/>
        <v>5</v>
      </c>
      <c r="E2656" s="1">
        <f t="shared" si="453"/>
        <v>42538</v>
      </c>
      <c r="F2656" s="1">
        <f t="shared" si="455"/>
        <v>42537</v>
      </c>
      <c r="G2656" s="1">
        <f t="shared" si="456"/>
        <v>42536</v>
      </c>
      <c r="H2656" s="1">
        <f t="shared" si="457"/>
        <v>42535</v>
      </c>
      <c r="I2656" s="2">
        <f t="shared" si="458"/>
        <v>48.56</v>
      </c>
      <c r="J2656">
        <f t="shared" si="452"/>
        <v>0</v>
      </c>
      <c r="K2656" s="2">
        <f t="shared" si="454"/>
        <v>0</v>
      </c>
      <c r="L2656" s="2">
        <f t="shared" si="459"/>
        <v>0</v>
      </c>
      <c r="M2656" s="2">
        <f t="shared" si="460"/>
        <v>1</v>
      </c>
      <c r="N2656">
        <f t="shared" si="461"/>
        <v>-1.9127402264143476</v>
      </c>
    </row>
    <row r="2657" spans="1:14" x14ac:dyDescent="0.3">
      <c r="A2657" s="1">
        <v>42548</v>
      </c>
      <c r="B2657">
        <v>46.33</v>
      </c>
      <c r="D2657">
        <f t="shared" si="451"/>
        <v>1</v>
      </c>
      <c r="E2657" s="1">
        <f t="shared" si="453"/>
        <v>42541</v>
      </c>
      <c r="F2657" s="1">
        <f t="shared" si="455"/>
        <v>42540</v>
      </c>
      <c r="G2657" s="1">
        <f t="shared" si="456"/>
        <v>42539</v>
      </c>
      <c r="H2657" s="1">
        <f t="shared" si="457"/>
        <v>42538</v>
      </c>
      <c r="I2657" s="2">
        <f t="shared" si="458"/>
        <v>49.96</v>
      </c>
      <c r="J2657">
        <f t="shared" si="452"/>
        <v>0</v>
      </c>
      <c r="K2657" s="2">
        <f t="shared" si="454"/>
        <v>0</v>
      </c>
      <c r="L2657" s="2">
        <f t="shared" si="459"/>
        <v>0</v>
      </c>
      <c r="M2657" s="2">
        <f t="shared" si="460"/>
        <v>1</v>
      </c>
      <c r="N2657">
        <f t="shared" si="461"/>
        <v>-7.5432985828819925</v>
      </c>
    </row>
    <row r="2658" spans="1:14" x14ac:dyDescent="0.3">
      <c r="A2658" s="1">
        <v>42549</v>
      </c>
      <c r="B2658">
        <v>47.85</v>
      </c>
      <c r="D2658">
        <f t="shared" si="451"/>
        <v>2</v>
      </c>
      <c r="E2658" s="1">
        <f t="shared" si="453"/>
        <v>42542</v>
      </c>
      <c r="F2658" s="1">
        <f t="shared" si="455"/>
        <v>42541</v>
      </c>
      <c r="G2658" s="1">
        <f t="shared" si="456"/>
        <v>42540</v>
      </c>
      <c r="H2658" s="1">
        <f t="shared" si="457"/>
        <v>42539</v>
      </c>
      <c r="I2658" s="2">
        <f t="shared" si="458"/>
        <v>49.85</v>
      </c>
      <c r="J2658">
        <f t="shared" si="452"/>
        <v>0</v>
      </c>
      <c r="K2658" s="2">
        <f t="shared" si="454"/>
        <v>0</v>
      </c>
      <c r="L2658" s="2">
        <f t="shared" si="459"/>
        <v>0</v>
      </c>
      <c r="M2658" s="2">
        <f t="shared" si="460"/>
        <v>1</v>
      </c>
      <c r="N2658">
        <f t="shared" si="461"/>
        <v>-4.0947378508884107</v>
      </c>
    </row>
    <row r="2659" spans="1:14" x14ac:dyDescent="0.3">
      <c r="A2659" s="1">
        <v>42550</v>
      </c>
      <c r="B2659">
        <v>49.88</v>
      </c>
      <c r="D2659">
        <f t="shared" si="451"/>
        <v>3</v>
      </c>
      <c r="E2659" s="1">
        <f t="shared" si="453"/>
        <v>42543</v>
      </c>
      <c r="F2659" s="1">
        <f t="shared" si="455"/>
        <v>42542</v>
      </c>
      <c r="G2659" s="1">
        <f t="shared" si="456"/>
        <v>42541</v>
      </c>
      <c r="H2659" s="1">
        <f t="shared" si="457"/>
        <v>42540</v>
      </c>
      <c r="I2659" s="2">
        <f t="shared" si="458"/>
        <v>49.13</v>
      </c>
      <c r="J2659">
        <f t="shared" si="452"/>
        <v>0</v>
      </c>
      <c r="K2659" s="2">
        <f t="shared" si="454"/>
        <v>0</v>
      </c>
      <c r="L2659" s="2">
        <f t="shared" si="459"/>
        <v>0</v>
      </c>
      <c r="M2659" s="2">
        <f t="shared" si="460"/>
        <v>1</v>
      </c>
      <c r="N2659">
        <f t="shared" si="461"/>
        <v>1.5150274631278775</v>
      </c>
    </row>
    <row r="2660" spans="1:14" x14ac:dyDescent="0.3">
      <c r="A2660" s="1">
        <v>42551</v>
      </c>
      <c r="B2660">
        <v>48.33</v>
      </c>
      <c r="D2660">
        <f t="shared" si="451"/>
        <v>4</v>
      </c>
      <c r="E2660" s="1">
        <f t="shared" si="453"/>
        <v>42544</v>
      </c>
      <c r="F2660" s="1">
        <f t="shared" si="455"/>
        <v>42543</v>
      </c>
      <c r="G2660" s="1">
        <f t="shared" si="456"/>
        <v>42542</v>
      </c>
      <c r="H2660" s="1">
        <f t="shared" si="457"/>
        <v>42541</v>
      </c>
      <c r="I2660" s="2">
        <f t="shared" si="458"/>
        <v>50.11</v>
      </c>
      <c r="J2660">
        <f t="shared" si="452"/>
        <v>0</v>
      </c>
      <c r="K2660" s="2">
        <f t="shared" si="454"/>
        <v>0</v>
      </c>
      <c r="L2660" s="2">
        <f t="shared" si="459"/>
        <v>0</v>
      </c>
      <c r="M2660" s="2">
        <f t="shared" si="460"/>
        <v>1</v>
      </c>
      <c r="N2660">
        <f t="shared" si="461"/>
        <v>-3.6168103114640546</v>
      </c>
    </row>
    <row r="2661" spans="1:14" x14ac:dyDescent="0.3">
      <c r="A2661" s="1">
        <v>42552</v>
      </c>
      <c r="B2661">
        <v>48.99</v>
      </c>
      <c r="D2661">
        <f t="shared" si="451"/>
        <v>5</v>
      </c>
      <c r="E2661" s="1">
        <f t="shared" si="453"/>
        <v>42545</v>
      </c>
      <c r="F2661" s="1">
        <f t="shared" si="455"/>
        <v>42544</v>
      </c>
      <c r="G2661" s="1">
        <f t="shared" si="456"/>
        <v>42543</v>
      </c>
      <c r="H2661" s="1">
        <f t="shared" si="457"/>
        <v>42542</v>
      </c>
      <c r="I2661" s="2">
        <f t="shared" si="458"/>
        <v>47.64</v>
      </c>
      <c r="J2661">
        <f t="shared" si="452"/>
        <v>0</v>
      </c>
      <c r="K2661" s="2">
        <f t="shared" si="454"/>
        <v>0</v>
      </c>
      <c r="L2661" s="2">
        <f t="shared" si="459"/>
        <v>0</v>
      </c>
      <c r="M2661" s="2">
        <f t="shared" si="460"/>
        <v>1</v>
      </c>
      <c r="N2661">
        <f t="shared" si="461"/>
        <v>2.7943451163384028</v>
      </c>
    </row>
    <row r="2662" spans="1:14" x14ac:dyDescent="0.3">
      <c r="A2662" s="1">
        <v>42556</v>
      </c>
      <c r="B2662">
        <v>46.6</v>
      </c>
      <c r="D2662">
        <f t="shared" si="451"/>
        <v>2</v>
      </c>
      <c r="E2662" s="1">
        <f t="shared" si="453"/>
        <v>42549</v>
      </c>
      <c r="F2662" s="1">
        <f t="shared" si="455"/>
        <v>42548</v>
      </c>
      <c r="G2662" s="1">
        <f t="shared" si="456"/>
        <v>42547</v>
      </c>
      <c r="H2662" s="1">
        <f t="shared" si="457"/>
        <v>42546</v>
      </c>
      <c r="I2662" s="2">
        <f t="shared" si="458"/>
        <v>47.85</v>
      </c>
      <c r="J2662">
        <f t="shared" si="452"/>
        <v>0</v>
      </c>
      <c r="K2662" s="2">
        <f t="shared" si="454"/>
        <v>0</v>
      </c>
      <c r="L2662" s="2">
        <f t="shared" si="459"/>
        <v>0</v>
      </c>
      <c r="M2662" s="2">
        <f t="shared" si="460"/>
        <v>1</v>
      </c>
      <c r="N2662">
        <f t="shared" si="461"/>
        <v>-2.6470576767363068</v>
      </c>
    </row>
    <row r="2663" spans="1:14" x14ac:dyDescent="0.3">
      <c r="A2663" s="1">
        <v>42557</v>
      </c>
      <c r="B2663">
        <v>47.43</v>
      </c>
      <c r="D2663">
        <f t="shared" si="451"/>
        <v>3</v>
      </c>
      <c r="E2663" s="1">
        <f t="shared" si="453"/>
        <v>42550</v>
      </c>
      <c r="F2663" s="1">
        <f t="shared" si="455"/>
        <v>42549</v>
      </c>
      <c r="G2663" s="1">
        <f t="shared" si="456"/>
        <v>42548</v>
      </c>
      <c r="H2663" s="1">
        <f t="shared" si="457"/>
        <v>42547</v>
      </c>
      <c r="I2663" s="2">
        <f t="shared" si="458"/>
        <v>49.88</v>
      </c>
      <c r="J2663">
        <f t="shared" si="452"/>
        <v>0</v>
      </c>
      <c r="K2663" s="2">
        <f t="shared" si="454"/>
        <v>0</v>
      </c>
      <c r="L2663" s="2">
        <f t="shared" si="459"/>
        <v>0</v>
      </c>
      <c r="M2663" s="2">
        <f t="shared" si="460"/>
        <v>1</v>
      </c>
      <c r="N2663">
        <f t="shared" si="461"/>
        <v>-5.0365180922345401</v>
      </c>
    </row>
    <row r="2664" spans="1:14" x14ac:dyDescent="0.3">
      <c r="A2664" s="1">
        <v>42558</v>
      </c>
      <c r="B2664">
        <v>45.14</v>
      </c>
      <c r="D2664">
        <f t="shared" si="451"/>
        <v>4</v>
      </c>
      <c r="E2664" s="1">
        <f t="shared" si="453"/>
        <v>42551</v>
      </c>
      <c r="F2664" s="1">
        <f t="shared" si="455"/>
        <v>42550</v>
      </c>
      <c r="G2664" s="1">
        <f t="shared" si="456"/>
        <v>42549</v>
      </c>
      <c r="H2664" s="1">
        <f t="shared" si="457"/>
        <v>42548</v>
      </c>
      <c r="I2664" s="2">
        <f t="shared" si="458"/>
        <v>48.33</v>
      </c>
      <c r="J2664">
        <f t="shared" si="452"/>
        <v>0</v>
      </c>
      <c r="K2664" s="2">
        <f t="shared" si="454"/>
        <v>0</v>
      </c>
      <c r="L2664" s="2">
        <f t="shared" si="459"/>
        <v>0</v>
      </c>
      <c r="M2664" s="2">
        <f t="shared" si="460"/>
        <v>1</v>
      </c>
      <c r="N2664">
        <f t="shared" si="461"/>
        <v>-6.8283714467603005</v>
      </c>
    </row>
    <row r="2665" spans="1:14" x14ac:dyDescent="0.3">
      <c r="A2665" s="1">
        <v>42559</v>
      </c>
      <c r="B2665">
        <v>45.41</v>
      </c>
      <c r="C2665">
        <v>46.12</v>
      </c>
      <c r="D2665">
        <f t="shared" si="451"/>
        <v>5</v>
      </c>
      <c r="E2665" s="1">
        <f t="shared" si="453"/>
        <v>42552</v>
      </c>
      <c r="F2665" s="1">
        <f t="shared" si="455"/>
        <v>42551</v>
      </c>
      <c r="G2665" s="1">
        <f t="shared" si="456"/>
        <v>42550</v>
      </c>
      <c r="H2665" s="1">
        <f t="shared" si="457"/>
        <v>42549</v>
      </c>
      <c r="I2665" s="2">
        <f t="shared" si="458"/>
        <v>48.99</v>
      </c>
      <c r="J2665">
        <f t="shared" si="452"/>
        <v>0</v>
      </c>
      <c r="K2665" s="2">
        <f t="shared" si="454"/>
        <v>0</v>
      </c>
      <c r="L2665" s="2">
        <f t="shared" si="459"/>
        <v>0</v>
      </c>
      <c r="M2665" s="2">
        <f t="shared" si="460"/>
        <v>1</v>
      </c>
      <c r="N2665">
        <f t="shared" si="461"/>
        <v>-7.5883850540623801</v>
      </c>
    </row>
    <row r="2666" spans="1:14" x14ac:dyDescent="0.3">
      <c r="A2666" s="1">
        <v>42562</v>
      </c>
      <c r="B2666">
        <v>45.52</v>
      </c>
      <c r="D2666">
        <f t="shared" si="451"/>
        <v>1</v>
      </c>
      <c r="E2666" s="1">
        <f t="shared" si="453"/>
        <v>42555</v>
      </c>
      <c r="F2666" s="1">
        <f t="shared" si="455"/>
        <v>42554</v>
      </c>
      <c r="G2666" s="1">
        <f t="shared" si="456"/>
        <v>42553</v>
      </c>
      <c r="H2666" s="1">
        <f t="shared" si="457"/>
        <v>42552</v>
      </c>
      <c r="I2666" s="2">
        <f t="shared" si="458"/>
        <v>48.99</v>
      </c>
      <c r="J2666">
        <f t="shared" si="452"/>
        <v>46.12</v>
      </c>
      <c r="K2666" s="2">
        <f t="shared" si="454"/>
        <v>46.12</v>
      </c>
      <c r="L2666" s="2">
        <f t="shared" si="459"/>
        <v>45.41</v>
      </c>
      <c r="M2666" s="2">
        <f t="shared" si="460"/>
        <v>0.98460537727666952</v>
      </c>
      <c r="N2666">
        <f t="shared" si="461"/>
        <v>-8.8978756123406395</v>
      </c>
    </row>
    <row r="2667" spans="1:14" x14ac:dyDescent="0.3">
      <c r="A2667" s="1">
        <v>42563</v>
      </c>
      <c r="B2667">
        <v>47.57</v>
      </c>
      <c r="D2667">
        <f t="shared" si="451"/>
        <v>2</v>
      </c>
      <c r="E2667" s="1">
        <f t="shared" si="453"/>
        <v>42556</v>
      </c>
      <c r="F2667" s="1">
        <f t="shared" si="455"/>
        <v>42555</v>
      </c>
      <c r="G2667" s="1">
        <f t="shared" si="456"/>
        <v>42554</v>
      </c>
      <c r="H2667" s="1">
        <f t="shared" si="457"/>
        <v>42553</v>
      </c>
      <c r="I2667" s="2">
        <f t="shared" si="458"/>
        <v>46.6</v>
      </c>
      <c r="J2667">
        <f t="shared" si="452"/>
        <v>0</v>
      </c>
      <c r="K2667" s="2">
        <f t="shared" si="454"/>
        <v>46.12</v>
      </c>
      <c r="L2667" s="2">
        <f t="shared" si="459"/>
        <v>45.41</v>
      </c>
      <c r="M2667" s="2">
        <f t="shared" si="460"/>
        <v>0.98460537727666952</v>
      </c>
      <c r="N2667">
        <f t="shared" si="461"/>
        <v>0.50874190215914705</v>
      </c>
    </row>
    <row r="2668" spans="1:14" x14ac:dyDescent="0.3">
      <c r="A2668" s="1">
        <v>42564</v>
      </c>
      <c r="B2668">
        <v>45.44</v>
      </c>
      <c r="D2668">
        <f t="shared" si="451"/>
        <v>3</v>
      </c>
      <c r="E2668" s="1">
        <f t="shared" si="453"/>
        <v>42557</v>
      </c>
      <c r="F2668" s="1">
        <f t="shared" si="455"/>
        <v>42556</v>
      </c>
      <c r="G2668" s="1">
        <f t="shared" si="456"/>
        <v>42555</v>
      </c>
      <c r="H2668" s="1">
        <f t="shared" si="457"/>
        <v>42554</v>
      </c>
      <c r="I2668" s="2">
        <f t="shared" si="458"/>
        <v>47.43</v>
      </c>
      <c r="J2668">
        <f t="shared" si="452"/>
        <v>0</v>
      </c>
      <c r="K2668" s="2">
        <f t="shared" si="454"/>
        <v>46.12</v>
      </c>
      <c r="L2668" s="2">
        <f t="shared" si="459"/>
        <v>45.41</v>
      </c>
      <c r="M2668" s="2">
        <f t="shared" si="460"/>
        <v>0.98460537727666952</v>
      </c>
      <c r="N2668">
        <f t="shared" si="461"/>
        <v>-5.8376515767593036</v>
      </c>
    </row>
    <row r="2669" spans="1:14" x14ac:dyDescent="0.3">
      <c r="A2669" s="1">
        <v>42565</v>
      </c>
      <c r="B2669">
        <v>46.42</v>
      </c>
      <c r="D2669">
        <f t="shared" si="451"/>
        <v>4</v>
      </c>
      <c r="E2669" s="1">
        <f t="shared" si="453"/>
        <v>42558</v>
      </c>
      <c r="F2669" s="1">
        <f t="shared" si="455"/>
        <v>42557</v>
      </c>
      <c r="G2669" s="1">
        <f t="shared" si="456"/>
        <v>42556</v>
      </c>
      <c r="H2669" s="1">
        <f t="shared" si="457"/>
        <v>42555</v>
      </c>
      <c r="I2669" s="2">
        <f t="shared" si="458"/>
        <v>45.14</v>
      </c>
      <c r="J2669">
        <f t="shared" si="452"/>
        <v>0</v>
      </c>
      <c r="K2669" s="2">
        <f t="shared" si="454"/>
        <v>46.12</v>
      </c>
      <c r="L2669" s="2">
        <f t="shared" si="459"/>
        <v>45.41</v>
      </c>
      <c r="M2669" s="2">
        <f t="shared" si="460"/>
        <v>0.98460537727666952</v>
      </c>
      <c r="N2669">
        <f t="shared" si="461"/>
        <v>1.2447279165902798</v>
      </c>
    </row>
    <row r="2670" spans="1:14" x14ac:dyDescent="0.3">
      <c r="A2670" s="1">
        <v>42566</v>
      </c>
      <c r="B2670">
        <v>46.65</v>
      </c>
      <c r="D2670">
        <f t="shared" si="451"/>
        <v>5</v>
      </c>
      <c r="E2670" s="1">
        <f t="shared" si="453"/>
        <v>42559</v>
      </c>
      <c r="F2670" s="1">
        <f t="shared" si="455"/>
        <v>42558</v>
      </c>
      <c r="G2670" s="1">
        <f t="shared" si="456"/>
        <v>42557</v>
      </c>
      <c r="H2670" s="1">
        <f t="shared" si="457"/>
        <v>42556</v>
      </c>
      <c r="I2670" s="2">
        <f t="shared" si="458"/>
        <v>45.41</v>
      </c>
      <c r="J2670">
        <f t="shared" si="452"/>
        <v>0</v>
      </c>
      <c r="K2670" s="2">
        <f t="shared" si="454"/>
        <v>46.12</v>
      </c>
      <c r="L2670" s="2">
        <f t="shared" si="459"/>
        <v>45.41</v>
      </c>
      <c r="M2670" s="2">
        <f t="shared" si="460"/>
        <v>0.98460537727666952</v>
      </c>
      <c r="N2670">
        <f t="shared" si="461"/>
        <v>1.1426231892494401</v>
      </c>
    </row>
    <row r="2671" spans="1:14" x14ac:dyDescent="0.3">
      <c r="A2671" s="1">
        <v>42569</v>
      </c>
      <c r="B2671">
        <v>45.94</v>
      </c>
      <c r="D2671">
        <f t="shared" si="451"/>
        <v>1</v>
      </c>
      <c r="E2671" s="1">
        <f t="shared" si="453"/>
        <v>42562</v>
      </c>
      <c r="F2671" s="1">
        <f t="shared" si="455"/>
        <v>42561</v>
      </c>
      <c r="G2671" s="1">
        <f t="shared" si="456"/>
        <v>42560</v>
      </c>
      <c r="H2671" s="1">
        <f t="shared" si="457"/>
        <v>42559</v>
      </c>
      <c r="I2671" s="2">
        <f t="shared" si="458"/>
        <v>45.52</v>
      </c>
      <c r="J2671">
        <f t="shared" si="452"/>
        <v>0</v>
      </c>
      <c r="K2671" s="2">
        <f t="shared" si="454"/>
        <v>0</v>
      </c>
      <c r="L2671" s="2">
        <f t="shared" si="459"/>
        <v>0</v>
      </c>
      <c r="M2671" s="2">
        <f t="shared" si="460"/>
        <v>1</v>
      </c>
      <c r="N2671">
        <f t="shared" si="461"/>
        <v>0.91844074428765621</v>
      </c>
    </row>
    <row r="2672" spans="1:14" x14ac:dyDescent="0.3">
      <c r="A2672" s="1">
        <v>42570</v>
      </c>
      <c r="B2672">
        <v>45.45</v>
      </c>
      <c r="D2672">
        <f t="shared" si="451"/>
        <v>2</v>
      </c>
      <c r="E2672" s="1">
        <f t="shared" si="453"/>
        <v>42563</v>
      </c>
      <c r="F2672" s="1">
        <f t="shared" si="455"/>
        <v>42562</v>
      </c>
      <c r="G2672" s="1">
        <f t="shared" si="456"/>
        <v>42561</v>
      </c>
      <c r="H2672" s="1">
        <f t="shared" si="457"/>
        <v>42560</v>
      </c>
      <c r="I2672" s="2">
        <f t="shared" si="458"/>
        <v>47.57</v>
      </c>
      <c r="J2672">
        <f t="shared" si="452"/>
        <v>0</v>
      </c>
      <c r="K2672" s="2">
        <f t="shared" si="454"/>
        <v>0</v>
      </c>
      <c r="L2672" s="2">
        <f t="shared" si="459"/>
        <v>0</v>
      </c>
      <c r="M2672" s="2">
        <f t="shared" si="460"/>
        <v>1</v>
      </c>
      <c r="N2672">
        <f t="shared" si="461"/>
        <v>-4.5589489820702216</v>
      </c>
    </row>
    <row r="2673" spans="1:14" x14ac:dyDescent="0.3">
      <c r="A2673" s="1">
        <v>42571</v>
      </c>
      <c r="B2673">
        <v>45.75</v>
      </c>
      <c r="D2673">
        <f t="shared" si="451"/>
        <v>3</v>
      </c>
      <c r="E2673" s="1">
        <f t="shared" si="453"/>
        <v>42564</v>
      </c>
      <c r="F2673" s="1">
        <f t="shared" si="455"/>
        <v>42563</v>
      </c>
      <c r="G2673" s="1">
        <f t="shared" si="456"/>
        <v>42562</v>
      </c>
      <c r="H2673" s="1">
        <f t="shared" si="457"/>
        <v>42561</v>
      </c>
      <c r="I2673" s="2">
        <f t="shared" si="458"/>
        <v>45.44</v>
      </c>
      <c r="J2673">
        <f t="shared" si="452"/>
        <v>0</v>
      </c>
      <c r="K2673" s="2">
        <f t="shared" si="454"/>
        <v>0</v>
      </c>
      <c r="L2673" s="2">
        <f t="shared" si="459"/>
        <v>0</v>
      </c>
      <c r="M2673" s="2">
        <f t="shared" si="460"/>
        <v>1</v>
      </c>
      <c r="N2673">
        <f t="shared" si="461"/>
        <v>0.67990173086343686</v>
      </c>
    </row>
    <row r="2674" spans="1:14" x14ac:dyDescent="0.3">
      <c r="A2674" s="1">
        <v>42572</v>
      </c>
      <c r="B2674">
        <v>44.75</v>
      </c>
      <c r="D2674">
        <f t="shared" si="451"/>
        <v>4</v>
      </c>
      <c r="E2674" s="1">
        <f t="shared" si="453"/>
        <v>42565</v>
      </c>
      <c r="F2674" s="1">
        <f t="shared" si="455"/>
        <v>42564</v>
      </c>
      <c r="G2674" s="1">
        <f t="shared" si="456"/>
        <v>42563</v>
      </c>
      <c r="H2674" s="1">
        <f t="shared" si="457"/>
        <v>42562</v>
      </c>
      <c r="I2674" s="2">
        <f t="shared" si="458"/>
        <v>46.42</v>
      </c>
      <c r="J2674">
        <f t="shared" si="452"/>
        <v>0</v>
      </c>
      <c r="K2674" s="2">
        <f t="shared" si="454"/>
        <v>0</v>
      </c>
      <c r="L2674" s="2">
        <f t="shared" si="459"/>
        <v>0</v>
      </c>
      <c r="M2674" s="2">
        <f t="shared" si="460"/>
        <v>1</v>
      </c>
      <c r="N2674">
        <f t="shared" si="461"/>
        <v>-3.6638956125426692</v>
      </c>
    </row>
    <row r="2675" spans="1:14" x14ac:dyDescent="0.3">
      <c r="A2675" s="1">
        <v>42573</v>
      </c>
      <c r="B2675">
        <v>44.19</v>
      </c>
      <c r="D2675">
        <f t="shared" si="451"/>
        <v>5</v>
      </c>
      <c r="E2675" s="1">
        <f t="shared" si="453"/>
        <v>42566</v>
      </c>
      <c r="F2675" s="1">
        <f t="shared" si="455"/>
        <v>42565</v>
      </c>
      <c r="G2675" s="1">
        <f t="shared" si="456"/>
        <v>42564</v>
      </c>
      <c r="H2675" s="1">
        <f t="shared" si="457"/>
        <v>42563</v>
      </c>
      <c r="I2675" s="2">
        <f t="shared" si="458"/>
        <v>46.65</v>
      </c>
      <c r="J2675">
        <f t="shared" si="452"/>
        <v>0</v>
      </c>
      <c r="K2675" s="2">
        <f t="shared" si="454"/>
        <v>0</v>
      </c>
      <c r="L2675" s="2">
        <f t="shared" si="459"/>
        <v>0</v>
      </c>
      <c r="M2675" s="2">
        <f t="shared" si="460"/>
        <v>1</v>
      </c>
      <c r="N2675">
        <f t="shared" si="461"/>
        <v>-5.417440815070429</v>
      </c>
    </row>
    <row r="2676" spans="1:14" x14ac:dyDescent="0.3">
      <c r="A2676" s="1">
        <v>42576</v>
      </c>
      <c r="B2676">
        <v>43.13</v>
      </c>
      <c r="D2676">
        <f t="shared" si="451"/>
        <v>1</v>
      </c>
      <c r="E2676" s="1">
        <f t="shared" si="453"/>
        <v>42569</v>
      </c>
      <c r="F2676" s="1">
        <f t="shared" si="455"/>
        <v>42568</v>
      </c>
      <c r="G2676" s="1">
        <f t="shared" si="456"/>
        <v>42567</v>
      </c>
      <c r="H2676" s="1">
        <f t="shared" si="457"/>
        <v>42566</v>
      </c>
      <c r="I2676" s="2">
        <f t="shared" si="458"/>
        <v>45.94</v>
      </c>
      <c r="J2676">
        <f t="shared" si="452"/>
        <v>0</v>
      </c>
      <c r="K2676" s="2">
        <f t="shared" si="454"/>
        <v>0</v>
      </c>
      <c r="L2676" s="2">
        <f t="shared" si="459"/>
        <v>0</v>
      </c>
      <c r="M2676" s="2">
        <f t="shared" si="460"/>
        <v>1</v>
      </c>
      <c r="N2676">
        <f t="shared" si="461"/>
        <v>-6.3117386601200325</v>
      </c>
    </row>
    <row r="2677" spans="1:14" x14ac:dyDescent="0.3">
      <c r="A2677" s="1">
        <v>42577</v>
      </c>
      <c r="B2677">
        <v>42.92</v>
      </c>
      <c r="D2677">
        <f t="shared" si="451"/>
        <v>2</v>
      </c>
      <c r="E2677" s="1">
        <f t="shared" si="453"/>
        <v>42570</v>
      </c>
      <c r="F2677" s="1">
        <f t="shared" si="455"/>
        <v>42569</v>
      </c>
      <c r="G2677" s="1">
        <f t="shared" si="456"/>
        <v>42568</v>
      </c>
      <c r="H2677" s="1">
        <f t="shared" si="457"/>
        <v>42567</v>
      </c>
      <c r="I2677" s="2">
        <f t="shared" si="458"/>
        <v>45.45</v>
      </c>
      <c r="J2677">
        <f t="shared" si="452"/>
        <v>0</v>
      </c>
      <c r="K2677" s="2">
        <f t="shared" si="454"/>
        <v>0</v>
      </c>
      <c r="L2677" s="2">
        <f t="shared" si="459"/>
        <v>0</v>
      </c>
      <c r="M2677" s="2">
        <f t="shared" si="460"/>
        <v>1</v>
      </c>
      <c r="N2677">
        <f t="shared" si="461"/>
        <v>-5.7274902860990116</v>
      </c>
    </row>
    <row r="2678" spans="1:14" x14ac:dyDescent="0.3">
      <c r="A2678" s="1">
        <v>42578</v>
      </c>
      <c r="B2678">
        <v>41.92</v>
      </c>
      <c r="D2678">
        <f t="shared" si="451"/>
        <v>3</v>
      </c>
      <c r="E2678" s="1">
        <f t="shared" si="453"/>
        <v>42571</v>
      </c>
      <c r="F2678" s="1">
        <f t="shared" si="455"/>
        <v>42570</v>
      </c>
      <c r="G2678" s="1">
        <f t="shared" si="456"/>
        <v>42569</v>
      </c>
      <c r="H2678" s="1">
        <f t="shared" si="457"/>
        <v>42568</v>
      </c>
      <c r="I2678" s="2">
        <f t="shared" si="458"/>
        <v>45.75</v>
      </c>
      <c r="J2678">
        <f t="shared" si="452"/>
        <v>0</v>
      </c>
      <c r="K2678" s="2">
        <f t="shared" si="454"/>
        <v>0</v>
      </c>
      <c r="L2678" s="2">
        <f t="shared" si="459"/>
        <v>0</v>
      </c>
      <c r="M2678" s="2">
        <f t="shared" si="460"/>
        <v>1</v>
      </c>
      <c r="N2678">
        <f t="shared" si="461"/>
        <v>-8.7428751708743562</v>
      </c>
    </row>
    <row r="2679" spans="1:14" x14ac:dyDescent="0.3">
      <c r="A2679" s="1">
        <v>42579</v>
      </c>
      <c r="B2679">
        <v>41.14</v>
      </c>
      <c r="D2679">
        <f t="shared" si="451"/>
        <v>4</v>
      </c>
      <c r="E2679" s="1">
        <f t="shared" si="453"/>
        <v>42572</v>
      </c>
      <c r="F2679" s="1">
        <f t="shared" si="455"/>
        <v>42571</v>
      </c>
      <c r="G2679" s="1">
        <f t="shared" si="456"/>
        <v>42570</v>
      </c>
      <c r="H2679" s="1">
        <f t="shared" si="457"/>
        <v>42569</v>
      </c>
      <c r="I2679" s="2">
        <f t="shared" si="458"/>
        <v>44.75</v>
      </c>
      <c r="J2679">
        <f t="shared" si="452"/>
        <v>0</v>
      </c>
      <c r="K2679" s="2">
        <f t="shared" si="454"/>
        <v>0</v>
      </c>
      <c r="L2679" s="2">
        <f t="shared" si="459"/>
        <v>0</v>
      </c>
      <c r="M2679" s="2">
        <f t="shared" si="460"/>
        <v>1</v>
      </c>
      <c r="N2679">
        <f t="shared" si="461"/>
        <v>-8.411056049605321</v>
      </c>
    </row>
    <row r="2680" spans="1:14" x14ac:dyDescent="0.3">
      <c r="A2680" s="1">
        <v>42580</v>
      </c>
      <c r="B2680">
        <v>41.6</v>
      </c>
      <c r="D2680">
        <f t="shared" si="451"/>
        <v>5</v>
      </c>
      <c r="E2680" s="1">
        <f t="shared" si="453"/>
        <v>42573</v>
      </c>
      <c r="F2680" s="1">
        <f t="shared" si="455"/>
        <v>42572</v>
      </c>
      <c r="G2680" s="1">
        <f t="shared" si="456"/>
        <v>42571</v>
      </c>
      <c r="H2680" s="1">
        <f t="shared" si="457"/>
        <v>42570</v>
      </c>
      <c r="I2680" s="2">
        <f t="shared" si="458"/>
        <v>44.19</v>
      </c>
      <c r="J2680">
        <f t="shared" si="452"/>
        <v>0</v>
      </c>
      <c r="K2680" s="2">
        <f t="shared" si="454"/>
        <v>0</v>
      </c>
      <c r="L2680" s="2">
        <f t="shared" si="459"/>
        <v>0</v>
      </c>
      <c r="M2680" s="2">
        <f t="shared" si="460"/>
        <v>1</v>
      </c>
      <c r="N2680">
        <f t="shared" si="461"/>
        <v>-6.0398351875430896</v>
      </c>
    </row>
    <row r="2681" spans="1:14" x14ac:dyDescent="0.3">
      <c r="A2681" s="1">
        <v>42583</v>
      </c>
      <c r="B2681">
        <v>40.06</v>
      </c>
      <c r="D2681">
        <f t="shared" si="451"/>
        <v>1</v>
      </c>
      <c r="E2681" s="1">
        <f t="shared" si="453"/>
        <v>42576</v>
      </c>
      <c r="F2681" s="1">
        <f t="shared" si="455"/>
        <v>42575</v>
      </c>
      <c r="G2681" s="1">
        <f t="shared" si="456"/>
        <v>42574</v>
      </c>
      <c r="H2681" s="1">
        <f t="shared" si="457"/>
        <v>42573</v>
      </c>
      <c r="I2681" s="2">
        <f t="shared" si="458"/>
        <v>43.13</v>
      </c>
      <c r="J2681">
        <f t="shared" si="452"/>
        <v>0</v>
      </c>
      <c r="K2681" s="2">
        <f t="shared" si="454"/>
        <v>0</v>
      </c>
      <c r="L2681" s="2">
        <f t="shared" si="459"/>
        <v>0</v>
      </c>
      <c r="M2681" s="2">
        <f t="shared" si="460"/>
        <v>1</v>
      </c>
      <c r="N2681">
        <f t="shared" si="461"/>
        <v>-7.3840480422079526</v>
      </c>
    </row>
    <row r="2682" spans="1:14" x14ac:dyDescent="0.3">
      <c r="A2682" s="1">
        <v>42584</v>
      </c>
      <c r="B2682">
        <v>39.51</v>
      </c>
      <c r="D2682">
        <f t="shared" si="451"/>
        <v>2</v>
      </c>
      <c r="E2682" s="1">
        <f t="shared" si="453"/>
        <v>42577</v>
      </c>
      <c r="F2682" s="1">
        <f t="shared" si="455"/>
        <v>42576</v>
      </c>
      <c r="G2682" s="1">
        <f t="shared" si="456"/>
        <v>42575</v>
      </c>
      <c r="H2682" s="1">
        <f t="shared" si="457"/>
        <v>42574</v>
      </c>
      <c r="I2682" s="2">
        <f t="shared" si="458"/>
        <v>42.92</v>
      </c>
      <c r="J2682">
        <f t="shared" si="452"/>
        <v>0</v>
      </c>
      <c r="K2682" s="2">
        <f t="shared" si="454"/>
        <v>0</v>
      </c>
      <c r="L2682" s="2">
        <f t="shared" si="459"/>
        <v>0</v>
      </c>
      <c r="M2682" s="2">
        <f t="shared" si="460"/>
        <v>1</v>
      </c>
      <c r="N2682">
        <f t="shared" si="461"/>
        <v>-8.2784113339198502</v>
      </c>
    </row>
    <row r="2683" spans="1:14" x14ac:dyDescent="0.3">
      <c r="A2683" s="1">
        <v>42585</v>
      </c>
      <c r="B2683">
        <v>40.83</v>
      </c>
      <c r="D2683">
        <f t="shared" si="451"/>
        <v>3</v>
      </c>
      <c r="E2683" s="1">
        <f t="shared" si="453"/>
        <v>42578</v>
      </c>
      <c r="F2683" s="1">
        <f t="shared" si="455"/>
        <v>42577</v>
      </c>
      <c r="G2683" s="1">
        <f t="shared" si="456"/>
        <v>42576</v>
      </c>
      <c r="H2683" s="1">
        <f t="shared" si="457"/>
        <v>42575</v>
      </c>
      <c r="I2683" s="2">
        <f t="shared" si="458"/>
        <v>41.92</v>
      </c>
      <c r="J2683">
        <f t="shared" si="452"/>
        <v>0</v>
      </c>
      <c r="K2683" s="2">
        <f t="shared" si="454"/>
        <v>0</v>
      </c>
      <c r="L2683" s="2">
        <f t="shared" si="459"/>
        <v>0</v>
      </c>
      <c r="M2683" s="2">
        <f t="shared" si="460"/>
        <v>1</v>
      </c>
      <c r="N2683">
        <f t="shared" si="461"/>
        <v>-2.634593468130237</v>
      </c>
    </row>
    <row r="2684" spans="1:14" x14ac:dyDescent="0.3">
      <c r="A2684" s="1">
        <v>42586</v>
      </c>
      <c r="B2684">
        <v>41.93</v>
      </c>
      <c r="D2684">
        <f t="shared" si="451"/>
        <v>4</v>
      </c>
      <c r="E2684" s="1">
        <f t="shared" si="453"/>
        <v>42579</v>
      </c>
      <c r="F2684" s="1">
        <f t="shared" si="455"/>
        <v>42578</v>
      </c>
      <c r="G2684" s="1">
        <f t="shared" si="456"/>
        <v>42577</v>
      </c>
      <c r="H2684" s="1">
        <f t="shared" si="457"/>
        <v>42576</v>
      </c>
      <c r="I2684" s="2">
        <f t="shared" si="458"/>
        <v>41.14</v>
      </c>
      <c r="J2684">
        <f t="shared" si="452"/>
        <v>0</v>
      </c>
      <c r="K2684" s="2">
        <f t="shared" si="454"/>
        <v>0</v>
      </c>
      <c r="L2684" s="2">
        <f t="shared" si="459"/>
        <v>0</v>
      </c>
      <c r="M2684" s="2">
        <f t="shared" si="460"/>
        <v>1</v>
      </c>
      <c r="N2684">
        <f t="shared" si="461"/>
        <v>1.9020676957860132</v>
      </c>
    </row>
    <row r="2685" spans="1:14" x14ac:dyDescent="0.3">
      <c r="A2685" s="1">
        <v>42587</v>
      </c>
      <c r="B2685">
        <v>41.8</v>
      </c>
      <c r="D2685">
        <f t="shared" si="451"/>
        <v>5</v>
      </c>
      <c r="E2685" s="1">
        <f t="shared" si="453"/>
        <v>42580</v>
      </c>
      <c r="F2685" s="1">
        <f t="shared" si="455"/>
        <v>42579</v>
      </c>
      <c r="G2685" s="1">
        <f t="shared" si="456"/>
        <v>42578</v>
      </c>
      <c r="H2685" s="1">
        <f t="shared" si="457"/>
        <v>42577</v>
      </c>
      <c r="I2685" s="2">
        <f t="shared" si="458"/>
        <v>41.6</v>
      </c>
      <c r="J2685">
        <f t="shared" si="452"/>
        <v>0</v>
      </c>
      <c r="K2685" s="2">
        <f t="shared" si="454"/>
        <v>0</v>
      </c>
      <c r="L2685" s="2">
        <f t="shared" si="459"/>
        <v>0</v>
      </c>
      <c r="M2685" s="2">
        <f t="shared" si="460"/>
        <v>1</v>
      </c>
      <c r="N2685">
        <f t="shared" si="461"/>
        <v>0.47961722634930137</v>
      </c>
    </row>
    <row r="2686" spans="1:14" x14ac:dyDescent="0.3">
      <c r="A2686" s="1">
        <v>42590</v>
      </c>
      <c r="B2686">
        <v>43.02</v>
      </c>
      <c r="D2686">
        <f t="shared" si="451"/>
        <v>1</v>
      </c>
      <c r="E2686" s="1">
        <f t="shared" si="453"/>
        <v>42583</v>
      </c>
      <c r="F2686" s="1">
        <f t="shared" si="455"/>
        <v>42582</v>
      </c>
      <c r="G2686" s="1">
        <f t="shared" si="456"/>
        <v>42581</v>
      </c>
      <c r="H2686" s="1">
        <f t="shared" si="457"/>
        <v>42580</v>
      </c>
      <c r="I2686" s="2">
        <f t="shared" si="458"/>
        <v>40.06</v>
      </c>
      <c r="J2686">
        <f t="shared" si="452"/>
        <v>0</v>
      </c>
      <c r="K2686" s="2">
        <f t="shared" si="454"/>
        <v>0</v>
      </c>
      <c r="L2686" s="2">
        <f t="shared" si="459"/>
        <v>0</v>
      </c>
      <c r="M2686" s="2">
        <f t="shared" si="460"/>
        <v>1</v>
      </c>
      <c r="N2686">
        <f t="shared" si="461"/>
        <v>7.1286793601911755</v>
      </c>
    </row>
    <row r="2687" spans="1:14" x14ac:dyDescent="0.3">
      <c r="A2687" s="1">
        <v>42591</v>
      </c>
      <c r="B2687">
        <v>42.77</v>
      </c>
      <c r="C2687">
        <v>43.5</v>
      </c>
      <c r="D2687">
        <f t="shared" si="451"/>
        <v>2</v>
      </c>
      <c r="E2687" s="1">
        <f t="shared" si="453"/>
        <v>42584</v>
      </c>
      <c r="F2687" s="1">
        <f t="shared" si="455"/>
        <v>42583</v>
      </c>
      <c r="G2687" s="1">
        <f t="shared" si="456"/>
        <v>42582</v>
      </c>
      <c r="H2687" s="1">
        <f t="shared" si="457"/>
        <v>42581</v>
      </c>
      <c r="I2687" s="2">
        <f t="shared" si="458"/>
        <v>39.51</v>
      </c>
      <c r="J2687">
        <f t="shared" si="452"/>
        <v>0</v>
      </c>
      <c r="K2687" s="2">
        <f t="shared" si="454"/>
        <v>0</v>
      </c>
      <c r="L2687" s="2">
        <f t="shared" si="459"/>
        <v>0</v>
      </c>
      <c r="M2687" s="2">
        <f t="shared" si="460"/>
        <v>1</v>
      </c>
      <c r="N2687">
        <f t="shared" si="461"/>
        <v>7.9283117815517974</v>
      </c>
    </row>
    <row r="2688" spans="1:14" x14ac:dyDescent="0.3">
      <c r="A2688" s="1">
        <v>42592</v>
      </c>
      <c r="B2688">
        <v>42.46</v>
      </c>
      <c r="D2688">
        <f t="shared" si="451"/>
        <v>3</v>
      </c>
      <c r="E2688" s="1">
        <f t="shared" si="453"/>
        <v>42585</v>
      </c>
      <c r="F2688" s="1">
        <f t="shared" si="455"/>
        <v>42584</v>
      </c>
      <c r="G2688" s="1">
        <f t="shared" si="456"/>
        <v>42583</v>
      </c>
      <c r="H2688" s="1">
        <f t="shared" si="457"/>
        <v>42582</v>
      </c>
      <c r="I2688" s="2">
        <f t="shared" si="458"/>
        <v>40.83</v>
      </c>
      <c r="J2688">
        <f t="shared" si="452"/>
        <v>43.5</v>
      </c>
      <c r="K2688" s="2">
        <f t="shared" si="454"/>
        <v>43.5</v>
      </c>
      <c r="L2688" s="2">
        <f t="shared" si="459"/>
        <v>42.77</v>
      </c>
      <c r="M2688" s="2">
        <f t="shared" si="460"/>
        <v>0.98321839080459772</v>
      </c>
      <c r="N2688">
        <f t="shared" si="461"/>
        <v>2.2221335087804466</v>
      </c>
    </row>
    <row r="2689" spans="1:14" x14ac:dyDescent="0.3">
      <c r="A2689" s="1">
        <v>42593</v>
      </c>
      <c r="B2689">
        <v>44.23</v>
      </c>
      <c r="D2689">
        <f t="shared" si="451"/>
        <v>4</v>
      </c>
      <c r="E2689" s="1">
        <f t="shared" si="453"/>
        <v>42586</v>
      </c>
      <c r="F2689" s="1">
        <f t="shared" si="455"/>
        <v>42585</v>
      </c>
      <c r="G2689" s="1">
        <f t="shared" si="456"/>
        <v>42584</v>
      </c>
      <c r="H2689" s="1">
        <f t="shared" si="457"/>
        <v>42583</v>
      </c>
      <c r="I2689" s="2">
        <f t="shared" si="458"/>
        <v>41.93</v>
      </c>
      <c r="J2689">
        <f t="shared" si="452"/>
        <v>0</v>
      </c>
      <c r="K2689" s="2">
        <f t="shared" si="454"/>
        <v>43.5</v>
      </c>
      <c r="L2689" s="2">
        <f t="shared" si="459"/>
        <v>42.77</v>
      </c>
      <c r="M2689" s="2">
        <f t="shared" si="460"/>
        <v>0.98321839080459772</v>
      </c>
      <c r="N2689">
        <f t="shared" si="461"/>
        <v>3.6477714841742928</v>
      </c>
    </row>
    <row r="2690" spans="1:14" x14ac:dyDescent="0.3">
      <c r="A2690" s="1">
        <v>42594</v>
      </c>
      <c r="B2690">
        <v>45.18</v>
      </c>
      <c r="D2690">
        <f t="shared" ref="D2690:D2753" si="462">WEEKDAY(A2690,2)</f>
        <v>5</v>
      </c>
      <c r="E2690" s="1">
        <f t="shared" si="453"/>
        <v>42587</v>
      </c>
      <c r="F2690" s="1">
        <f t="shared" si="455"/>
        <v>42586</v>
      </c>
      <c r="G2690" s="1">
        <f t="shared" si="456"/>
        <v>42585</v>
      </c>
      <c r="H2690" s="1">
        <f t="shared" si="457"/>
        <v>42584</v>
      </c>
      <c r="I2690" s="2">
        <f t="shared" si="458"/>
        <v>41.8</v>
      </c>
      <c r="J2690">
        <f t="shared" si="452"/>
        <v>0</v>
      </c>
      <c r="K2690" s="2">
        <f t="shared" si="454"/>
        <v>43.5</v>
      </c>
      <c r="L2690" s="2">
        <f t="shared" si="459"/>
        <v>42.77</v>
      </c>
      <c r="M2690" s="2">
        <f t="shared" si="460"/>
        <v>0.98321839080459772</v>
      </c>
      <c r="N2690">
        <f t="shared" si="461"/>
        <v>6.0834155653325528</v>
      </c>
    </row>
    <row r="2691" spans="1:14" x14ac:dyDescent="0.3">
      <c r="A2691" s="1">
        <v>42597</v>
      </c>
      <c r="B2691">
        <v>46.4</v>
      </c>
      <c r="D2691">
        <f t="shared" si="462"/>
        <v>1</v>
      </c>
      <c r="E2691" s="1">
        <f t="shared" si="453"/>
        <v>42590</v>
      </c>
      <c r="F2691" s="1">
        <f t="shared" si="455"/>
        <v>42589</v>
      </c>
      <c r="G2691" s="1">
        <f t="shared" si="456"/>
        <v>42588</v>
      </c>
      <c r="H2691" s="1">
        <f t="shared" si="457"/>
        <v>42587</v>
      </c>
      <c r="I2691" s="2">
        <f t="shared" si="458"/>
        <v>43.02</v>
      </c>
      <c r="J2691">
        <f t="shared" ref="J2691:J2754" si="463">C2690</f>
        <v>0</v>
      </c>
      <c r="K2691" s="2">
        <f t="shared" si="454"/>
        <v>43.5</v>
      </c>
      <c r="L2691" s="2">
        <f t="shared" si="459"/>
        <v>42.77</v>
      </c>
      <c r="M2691" s="2">
        <f t="shared" si="460"/>
        <v>0.98321839080459772</v>
      </c>
      <c r="N2691">
        <f t="shared" si="461"/>
        <v>5.8710319536804318</v>
      </c>
    </row>
    <row r="2692" spans="1:14" x14ac:dyDescent="0.3">
      <c r="A2692" s="1">
        <v>42598</v>
      </c>
      <c r="B2692">
        <v>47.22</v>
      </c>
      <c r="D2692">
        <f t="shared" si="462"/>
        <v>2</v>
      </c>
      <c r="E2692" s="1">
        <f t="shared" si="453"/>
        <v>42591</v>
      </c>
      <c r="F2692" s="1">
        <f t="shared" si="455"/>
        <v>42590</v>
      </c>
      <c r="G2692" s="1">
        <f t="shared" si="456"/>
        <v>42589</v>
      </c>
      <c r="H2692" s="1">
        <f t="shared" si="457"/>
        <v>42588</v>
      </c>
      <c r="I2692" s="2">
        <f t="shared" si="458"/>
        <v>42.77</v>
      </c>
      <c r="J2692">
        <f t="shared" si="463"/>
        <v>0</v>
      </c>
      <c r="K2692" s="2">
        <f t="shared" si="454"/>
        <v>43.5</v>
      </c>
      <c r="L2692" s="2">
        <f t="shared" si="459"/>
        <v>42.77</v>
      </c>
      <c r="M2692" s="2">
        <f t="shared" si="460"/>
        <v>0.98321839080459772</v>
      </c>
      <c r="N2692">
        <f t="shared" si="461"/>
        <v>8.2056593562728271</v>
      </c>
    </row>
    <row r="2693" spans="1:14" x14ac:dyDescent="0.3">
      <c r="A2693" s="1">
        <v>42599</v>
      </c>
      <c r="B2693">
        <v>47.52</v>
      </c>
      <c r="D2693">
        <f t="shared" si="462"/>
        <v>3</v>
      </c>
      <c r="E2693" s="1">
        <f t="shared" si="453"/>
        <v>42592</v>
      </c>
      <c r="F2693" s="1">
        <f t="shared" si="455"/>
        <v>42591</v>
      </c>
      <c r="G2693" s="1">
        <f t="shared" si="456"/>
        <v>42590</v>
      </c>
      <c r="H2693" s="1">
        <f t="shared" si="457"/>
        <v>42589</v>
      </c>
      <c r="I2693" s="2">
        <f t="shared" si="458"/>
        <v>42.46</v>
      </c>
      <c r="J2693">
        <f t="shared" si="463"/>
        <v>0</v>
      </c>
      <c r="K2693" s="2">
        <f t="shared" si="454"/>
        <v>0</v>
      </c>
      <c r="L2693" s="2">
        <f t="shared" si="459"/>
        <v>0</v>
      </c>
      <c r="M2693" s="2">
        <f t="shared" si="460"/>
        <v>1</v>
      </c>
      <c r="N2693">
        <f t="shared" si="461"/>
        <v>11.258821877927943</v>
      </c>
    </row>
    <row r="2694" spans="1:14" x14ac:dyDescent="0.3">
      <c r="A2694" s="1">
        <v>42600</v>
      </c>
      <c r="B2694">
        <v>48.89</v>
      </c>
      <c r="D2694">
        <f t="shared" si="462"/>
        <v>4</v>
      </c>
      <c r="E2694" s="1">
        <f t="shared" si="453"/>
        <v>42593</v>
      </c>
      <c r="F2694" s="1">
        <f t="shared" si="455"/>
        <v>42592</v>
      </c>
      <c r="G2694" s="1">
        <f t="shared" si="456"/>
        <v>42591</v>
      </c>
      <c r="H2694" s="1">
        <f t="shared" si="457"/>
        <v>42590</v>
      </c>
      <c r="I2694" s="2">
        <f t="shared" si="458"/>
        <v>44.23</v>
      </c>
      <c r="J2694">
        <f t="shared" si="463"/>
        <v>0</v>
      </c>
      <c r="K2694" s="2">
        <f t="shared" si="454"/>
        <v>0</v>
      </c>
      <c r="L2694" s="2">
        <f t="shared" si="459"/>
        <v>0</v>
      </c>
      <c r="M2694" s="2">
        <f t="shared" si="460"/>
        <v>1</v>
      </c>
      <c r="N2694">
        <f t="shared" si="461"/>
        <v>10.016958471031893</v>
      </c>
    </row>
    <row r="2695" spans="1:14" x14ac:dyDescent="0.3">
      <c r="A2695" s="1">
        <v>42601</v>
      </c>
      <c r="B2695">
        <v>49.11</v>
      </c>
      <c r="D2695">
        <f t="shared" si="462"/>
        <v>5</v>
      </c>
      <c r="E2695" s="1">
        <f t="shared" ref="E2695:E2758" si="464">A2695-7</f>
        <v>42594</v>
      </c>
      <c r="F2695" s="1">
        <f t="shared" si="455"/>
        <v>42593</v>
      </c>
      <c r="G2695" s="1">
        <f t="shared" si="456"/>
        <v>42592</v>
      </c>
      <c r="H2695" s="1">
        <f t="shared" si="457"/>
        <v>42591</v>
      </c>
      <c r="I2695" s="2">
        <f t="shared" si="458"/>
        <v>45.18</v>
      </c>
      <c r="J2695">
        <f t="shared" si="463"/>
        <v>0</v>
      </c>
      <c r="K2695" s="2">
        <f t="shared" ref="K2695:K2758" si="465">SUMIFS($J$2:$J$3507,$A$2:$A$3507,"&gt;"&amp;E2695,$A$2:$A$3507,"&lt;="&amp;A2695)</f>
        <v>0</v>
      </c>
      <c r="L2695" s="2">
        <f t="shared" si="459"/>
        <v>0</v>
      </c>
      <c r="M2695" s="2">
        <f t="shared" si="460"/>
        <v>1</v>
      </c>
      <c r="N2695">
        <f t="shared" si="461"/>
        <v>8.3408169011295943</v>
      </c>
    </row>
    <row r="2696" spans="1:14" x14ac:dyDescent="0.3">
      <c r="A2696" s="1">
        <v>42604</v>
      </c>
      <c r="B2696">
        <v>47.41</v>
      </c>
      <c r="D2696">
        <f t="shared" si="462"/>
        <v>1</v>
      </c>
      <c r="E2696" s="1">
        <f t="shared" si="464"/>
        <v>42597</v>
      </c>
      <c r="F2696" s="1">
        <f t="shared" ref="F2696:F2759" si="466">E2696-1</f>
        <v>42596</v>
      </c>
      <c r="G2696" s="1">
        <f t="shared" ref="G2696:G2759" si="467">E2696-2</f>
        <v>42595</v>
      </c>
      <c r="H2696" s="1">
        <f t="shared" ref="H2696:H2759" si="468">E2696-3</f>
        <v>42594</v>
      </c>
      <c r="I2696" s="2">
        <f t="shared" ref="I2696:I2759" si="469">IF(SUMIFS($B$2:$B$3507,$A$2:$A$3507,"="&amp;E2696)=0,IF(SUMIFS($B$2:$B$3507,$A$2:$A$3507,"="&amp;F2696)=0,IF(SUMIFS($B$2:$B$3507,$A$2:$A$3507,"="&amp;G2696)=0,SUMIFS($B$2:$B$3507,$A$2:$A$3507,"="&amp;H2696),SUMIFS($B$2:$B$3507,$A$2:$A$3507,"="&amp;G2696)),SUMIFS($B$2:$B$3507,$A$2:$A$3507,"="&amp;F2696)),SUMIFS($B$2:$B$3507,$A$2:$A$3507,"="&amp;E2696))</f>
        <v>46.4</v>
      </c>
      <c r="J2696">
        <f t="shared" si="463"/>
        <v>0</v>
      </c>
      <c r="K2696" s="2">
        <f t="shared" si="465"/>
        <v>0</v>
      </c>
      <c r="L2696" s="2">
        <f t="shared" ref="L2696:L2759" si="470">IF(K2696&lt;&gt;0,LOOKUP(K2696,C2690:C2696,B2690:B2696),0)</f>
        <v>0</v>
      </c>
      <c r="M2696" s="2">
        <f t="shared" si="460"/>
        <v>1</v>
      </c>
      <c r="N2696">
        <f t="shared" si="461"/>
        <v>2.1533717681817448</v>
      </c>
    </row>
    <row r="2697" spans="1:14" x14ac:dyDescent="0.3">
      <c r="A2697" s="1">
        <v>42605</v>
      </c>
      <c r="B2697">
        <v>48.1</v>
      </c>
      <c r="D2697">
        <f t="shared" si="462"/>
        <v>2</v>
      </c>
      <c r="E2697" s="1">
        <f t="shared" si="464"/>
        <v>42598</v>
      </c>
      <c r="F2697" s="1">
        <f t="shared" si="466"/>
        <v>42597</v>
      </c>
      <c r="G2697" s="1">
        <f t="shared" si="467"/>
        <v>42596</v>
      </c>
      <c r="H2697" s="1">
        <f t="shared" si="468"/>
        <v>42595</v>
      </c>
      <c r="I2697" s="2">
        <f t="shared" si="469"/>
        <v>47.22</v>
      </c>
      <c r="J2697">
        <f t="shared" si="463"/>
        <v>0</v>
      </c>
      <c r="K2697" s="2">
        <f t="shared" si="465"/>
        <v>0</v>
      </c>
      <c r="L2697" s="2">
        <f t="shared" si="470"/>
        <v>0</v>
      </c>
      <c r="M2697" s="2">
        <f t="shared" ref="M2697:M2760" si="471">IF(K2697&lt;&gt;0,L2697/K2697,1)</f>
        <v>1</v>
      </c>
      <c r="N2697">
        <f t="shared" ref="N2697:N2760" si="472">LN(B2697*M2697/I2697)*100</f>
        <v>1.8464645454348758</v>
      </c>
    </row>
    <row r="2698" spans="1:14" x14ac:dyDescent="0.3">
      <c r="A2698" s="1">
        <v>42606</v>
      </c>
      <c r="B2698">
        <v>46.77</v>
      </c>
      <c r="D2698">
        <f t="shared" si="462"/>
        <v>3</v>
      </c>
      <c r="E2698" s="1">
        <f t="shared" si="464"/>
        <v>42599</v>
      </c>
      <c r="F2698" s="1">
        <f t="shared" si="466"/>
        <v>42598</v>
      </c>
      <c r="G2698" s="1">
        <f t="shared" si="467"/>
        <v>42597</v>
      </c>
      <c r="H2698" s="1">
        <f t="shared" si="468"/>
        <v>42596</v>
      </c>
      <c r="I2698" s="2">
        <f t="shared" si="469"/>
        <v>47.52</v>
      </c>
      <c r="J2698">
        <f t="shared" si="463"/>
        <v>0</v>
      </c>
      <c r="K2698" s="2">
        <f t="shared" si="465"/>
        <v>0</v>
      </c>
      <c r="L2698" s="2">
        <f t="shared" si="470"/>
        <v>0</v>
      </c>
      <c r="M2698" s="2">
        <f t="shared" si="471"/>
        <v>1</v>
      </c>
      <c r="N2698">
        <f t="shared" si="472"/>
        <v>-1.590870331659465</v>
      </c>
    </row>
    <row r="2699" spans="1:14" x14ac:dyDescent="0.3">
      <c r="A2699" s="1">
        <v>42607</v>
      </c>
      <c r="B2699">
        <v>47.33</v>
      </c>
      <c r="D2699">
        <f t="shared" si="462"/>
        <v>4</v>
      </c>
      <c r="E2699" s="1">
        <f t="shared" si="464"/>
        <v>42600</v>
      </c>
      <c r="F2699" s="1">
        <f t="shared" si="466"/>
        <v>42599</v>
      </c>
      <c r="G2699" s="1">
        <f t="shared" si="467"/>
        <v>42598</v>
      </c>
      <c r="H2699" s="1">
        <f t="shared" si="468"/>
        <v>42597</v>
      </c>
      <c r="I2699" s="2">
        <f t="shared" si="469"/>
        <v>48.89</v>
      </c>
      <c r="J2699">
        <f t="shared" si="463"/>
        <v>0</v>
      </c>
      <c r="K2699" s="2">
        <f t="shared" si="465"/>
        <v>0</v>
      </c>
      <c r="L2699" s="2">
        <f t="shared" si="470"/>
        <v>0</v>
      </c>
      <c r="M2699" s="2">
        <f t="shared" si="471"/>
        <v>1</v>
      </c>
      <c r="N2699">
        <f t="shared" si="472"/>
        <v>-3.2428532672397576</v>
      </c>
    </row>
    <row r="2700" spans="1:14" x14ac:dyDescent="0.3">
      <c r="A2700" s="1">
        <v>42608</v>
      </c>
      <c r="B2700">
        <v>47.64</v>
      </c>
      <c r="D2700">
        <f t="shared" si="462"/>
        <v>5</v>
      </c>
      <c r="E2700" s="1">
        <f t="shared" si="464"/>
        <v>42601</v>
      </c>
      <c r="F2700" s="1">
        <f t="shared" si="466"/>
        <v>42600</v>
      </c>
      <c r="G2700" s="1">
        <f t="shared" si="467"/>
        <v>42599</v>
      </c>
      <c r="H2700" s="1">
        <f t="shared" si="468"/>
        <v>42598</v>
      </c>
      <c r="I2700" s="2">
        <f t="shared" si="469"/>
        <v>49.11</v>
      </c>
      <c r="J2700">
        <f t="shared" si="463"/>
        <v>0</v>
      </c>
      <c r="K2700" s="2">
        <f t="shared" si="465"/>
        <v>0</v>
      </c>
      <c r="L2700" s="2">
        <f t="shared" si="470"/>
        <v>0</v>
      </c>
      <c r="M2700" s="2">
        <f t="shared" si="471"/>
        <v>1</v>
      </c>
      <c r="N2700">
        <f t="shared" si="472"/>
        <v>-3.0389935564053903</v>
      </c>
    </row>
    <row r="2701" spans="1:14" x14ac:dyDescent="0.3">
      <c r="A2701" s="1">
        <v>42611</v>
      </c>
      <c r="B2701">
        <v>46.98</v>
      </c>
      <c r="D2701">
        <f t="shared" si="462"/>
        <v>1</v>
      </c>
      <c r="E2701" s="1">
        <f t="shared" si="464"/>
        <v>42604</v>
      </c>
      <c r="F2701" s="1">
        <f t="shared" si="466"/>
        <v>42603</v>
      </c>
      <c r="G2701" s="1">
        <f t="shared" si="467"/>
        <v>42602</v>
      </c>
      <c r="H2701" s="1">
        <f t="shared" si="468"/>
        <v>42601</v>
      </c>
      <c r="I2701" s="2">
        <f t="shared" si="469"/>
        <v>47.41</v>
      </c>
      <c r="J2701">
        <f t="shared" si="463"/>
        <v>0</v>
      </c>
      <c r="K2701" s="2">
        <f t="shared" si="465"/>
        <v>0</v>
      </c>
      <c r="L2701" s="2">
        <f t="shared" si="470"/>
        <v>0</v>
      </c>
      <c r="M2701" s="2">
        <f t="shared" si="471"/>
        <v>1</v>
      </c>
      <c r="N2701">
        <f t="shared" si="472"/>
        <v>-0.91111976832601771</v>
      </c>
    </row>
    <row r="2702" spans="1:14" x14ac:dyDescent="0.3">
      <c r="A2702" s="1">
        <v>42612</v>
      </c>
      <c r="B2702">
        <v>46.35</v>
      </c>
      <c r="D2702">
        <f t="shared" si="462"/>
        <v>2</v>
      </c>
      <c r="E2702" s="1">
        <f t="shared" si="464"/>
        <v>42605</v>
      </c>
      <c r="F2702" s="1">
        <f t="shared" si="466"/>
        <v>42604</v>
      </c>
      <c r="G2702" s="1">
        <f t="shared" si="467"/>
        <v>42603</v>
      </c>
      <c r="H2702" s="1">
        <f t="shared" si="468"/>
        <v>42602</v>
      </c>
      <c r="I2702" s="2">
        <f t="shared" si="469"/>
        <v>48.1</v>
      </c>
      <c r="J2702">
        <f t="shared" si="463"/>
        <v>0</v>
      </c>
      <c r="K2702" s="2">
        <f t="shared" si="465"/>
        <v>0</v>
      </c>
      <c r="L2702" s="2">
        <f t="shared" si="470"/>
        <v>0</v>
      </c>
      <c r="M2702" s="2">
        <f t="shared" si="471"/>
        <v>1</v>
      </c>
      <c r="N2702">
        <f t="shared" si="472"/>
        <v>-3.7060885099851366</v>
      </c>
    </row>
    <row r="2703" spans="1:14" x14ac:dyDescent="0.3">
      <c r="A2703" s="1">
        <v>42613</v>
      </c>
      <c r="B2703">
        <v>44.7</v>
      </c>
      <c r="D2703">
        <f t="shared" si="462"/>
        <v>3</v>
      </c>
      <c r="E2703" s="1">
        <f t="shared" si="464"/>
        <v>42606</v>
      </c>
      <c r="F2703" s="1">
        <f t="shared" si="466"/>
        <v>42605</v>
      </c>
      <c r="G2703" s="1">
        <f t="shared" si="467"/>
        <v>42604</v>
      </c>
      <c r="H2703" s="1">
        <f t="shared" si="468"/>
        <v>42603</v>
      </c>
      <c r="I2703" s="2">
        <f t="shared" si="469"/>
        <v>46.77</v>
      </c>
      <c r="J2703">
        <f t="shared" si="463"/>
        <v>0</v>
      </c>
      <c r="K2703" s="2">
        <f t="shared" si="465"/>
        <v>0</v>
      </c>
      <c r="L2703" s="2">
        <f t="shared" si="470"/>
        <v>0</v>
      </c>
      <c r="M2703" s="2">
        <f t="shared" si="471"/>
        <v>1</v>
      </c>
      <c r="N2703">
        <f t="shared" si="472"/>
        <v>-4.5268470118271731</v>
      </c>
    </row>
    <row r="2704" spans="1:14" x14ac:dyDescent="0.3">
      <c r="A2704" s="1">
        <v>42614</v>
      </c>
      <c r="B2704">
        <v>43.16</v>
      </c>
      <c r="D2704">
        <f t="shared" si="462"/>
        <v>4</v>
      </c>
      <c r="E2704" s="1">
        <f t="shared" si="464"/>
        <v>42607</v>
      </c>
      <c r="F2704" s="1">
        <f t="shared" si="466"/>
        <v>42606</v>
      </c>
      <c r="G2704" s="1">
        <f t="shared" si="467"/>
        <v>42605</v>
      </c>
      <c r="H2704" s="1">
        <f t="shared" si="468"/>
        <v>42604</v>
      </c>
      <c r="I2704" s="2">
        <f t="shared" si="469"/>
        <v>47.33</v>
      </c>
      <c r="J2704">
        <f t="shared" si="463"/>
        <v>0</v>
      </c>
      <c r="K2704" s="2">
        <f t="shared" si="465"/>
        <v>0</v>
      </c>
      <c r="L2704" s="2">
        <f t="shared" si="470"/>
        <v>0</v>
      </c>
      <c r="M2704" s="2">
        <f t="shared" si="471"/>
        <v>1</v>
      </c>
      <c r="N2704">
        <f t="shared" si="472"/>
        <v>-9.2230203528222727</v>
      </c>
    </row>
    <row r="2705" spans="1:14" x14ac:dyDescent="0.3">
      <c r="A2705" s="1">
        <v>42615</v>
      </c>
      <c r="B2705">
        <v>44.44</v>
      </c>
      <c r="D2705">
        <f t="shared" si="462"/>
        <v>5</v>
      </c>
      <c r="E2705" s="1">
        <f t="shared" si="464"/>
        <v>42608</v>
      </c>
      <c r="F2705" s="1">
        <f t="shared" si="466"/>
        <v>42607</v>
      </c>
      <c r="G2705" s="1">
        <f t="shared" si="467"/>
        <v>42606</v>
      </c>
      <c r="H2705" s="1">
        <f t="shared" si="468"/>
        <v>42605</v>
      </c>
      <c r="I2705" s="2">
        <f t="shared" si="469"/>
        <v>47.64</v>
      </c>
      <c r="J2705">
        <f t="shared" si="463"/>
        <v>0</v>
      </c>
      <c r="K2705" s="2">
        <f t="shared" si="465"/>
        <v>0</v>
      </c>
      <c r="L2705" s="2">
        <f t="shared" si="470"/>
        <v>0</v>
      </c>
      <c r="M2705" s="2">
        <f t="shared" si="471"/>
        <v>1</v>
      </c>
      <c r="N2705">
        <f t="shared" si="472"/>
        <v>-6.9532779715670179</v>
      </c>
    </row>
    <row r="2706" spans="1:14" x14ac:dyDescent="0.3">
      <c r="A2706" s="1">
        <v>42619</v>
      </c>
      <c r="B2706">
        <v>44.83</v>
      </c>
      <c r="D2706">
        <f t="shared" si="462"/>
        <v>2</v>
      </c>
      <c r="E2706" s="1">
        <f t="shared" si="464"/>
        <v>42612</v>
      </c>
      <c r="F2706" s="1">
        <f t="shared" si="466"/>
        <v>42611</v>
      </c>
      <c r="G2706" s="1">
        <f t="shared" si="467"/>
        <v>42610</v>
      </c>
      <c r="H2706" s="1">
        <f t="shared" si="468"/>
        <v>42609</v>
      </c>
      <c r="I2706" s="2">
        <f t="shared" si="469"/>
        <v>46.35</v>
      </c>
      <c r="J2706">
        <f t="shared" si="463"/>
        <v>0</v>
      </c>
      <c r="K2706" s="2">
        <f t="shared" si="465"/>
        <v>0</v>
      </c>
      <c r="L2706" s="2">
        <f t="shared" si="470"/>
        <v>0</v>
      </c>
      <c r="M2706" s="2">
        <f t="shared" si="471"/>
        <v>1</v>
      </c>
      <c r="N2706">
        <f t="shared" si="472"/>
        <v>-3.3343733844516126</v>
      </c>
    </row>
    <row r="2707" spans="1:14" x14ac:dyDescent="0.3">
      <c r="A2707" s="1">
        <v>42620</v>
      </c>
      <c r="B2707">
        <v>45.5</v>
      </c>
      <c r="D2707">
        <f t="shared" si="462"/>
        <v>3</v>
      </c>
      <c r="E2707" s="1">
        <f t="shared" si="464"/>
        <v>42613</v>
      </c>
      <c r="F2707" s="1">
        <f t="shared" si="466"/>
        <v>42612</v>
      </c>
      <c r="G2707" s="1">
        <f t="shared" si="467"/>
        <v>42611</v>
      </c>
      <c r="H2707" s="1">
        <f t="shared" si="468"/>
        <v>42610</v>
      </c>
      <c r="I2707" s="2">
        <f t="shared" si="469"/>
        <v>44.7</v>
      </c>
      <c r="J2707">
        <f t="shared" si="463"/>
        <v>0</v>
      </c>
      <c r="K2707" s="2">
        <f t="shared" si="465"/>
        <v>0</v>
      </c>
      <c r="L2707" s="2">
        <f t="shared" si="470"/>
        <v>0</v>
      </c>
      <c r="M2707" s="2">
        <f t="shared" si="471"/>
        <v>1</v>
      </c>
      <c r="N2707">
        <f t="shared" si="472"/>
        <v>1.7738824337381411</v>
      </c>
    </row>
    <row r="2708" spans="1:14" x14ac:dyDescent="0.3">
      <c r="A2708" s="1">
        <v>42621</v>
      </c>
      <c r="B2708">
        <v>47.62</v>
      </c>
      <c r="D2708">
        <f t="shared" si="462"/>
        <v>4</v>
      </c>
      <c r="E2708" s="1">
        <f t="shared" si="464"/>
        <v>42614</v>
      </c>
      <c r="F2708" s="1">
        <f t="shared" si="466"/>
        <v>42613</v>
      </c>
      <c r="G2708" s="1">
        <f t="shared" si="467"/>
        <v>42612</v>
      </c>
      <c r="H2708" s="1">
        <f t="shared" si="468"/>
        <v>42611</v>
      </c>
      <c r="I2708" s="2">
        <f t="shared" si="469"/>
        <v>43.16</v>
      </c>
      <c r="J2708">
        <f t="shared" si="463"/>
        <v>0</v>
      </c>
      <c r="K2708" s="2">
        <f t="shared" si="465"/>
        <v>0</v>
      </c>
      <c r="L2708" s="2">
        <f t="shared" si="470"/>
        <v>0</v>
      </c>
      <c r="M2708" s="2">
        <f t="shared" si="471"/>
        <v>1</v>
      </c>
      <c r="N2708">
        <f t="shared" si="472"/>
        <v>9.8338700668782906</v>
      </c>
    </row>
    <row r="2709" spans="1:14" x14ac:dyDescent="0.3">
      <c r="A2709" s="1">
        <v>42622</v>
      </c>
      <c r="B2709">
        <v>45.88</v>
      </c>
      <c r="C2709">
        <v>46.46</v>
      </c>
      <c r="D2709">
        <f t="shared" si="462"/>
        <v>5</v>
      </c>
      <c r="E2709" s="1">
        <f t="shared" si="464"/>
        <v>42615</v>
      </c>
      <c r="F2709" s="1">
        <f t="shared" si="466"/>
        <v>42614</v>
      </c>
      <c r="G2709" s="1">
        <f t="shared" si="467"/>
        <v>42613</v>
      </c>
      <c r="H2709" s="1">
        <f t="shared" si="468"/>
        <v>42612</v>
      </c>
      <c r="I2709" s="2">
        <f t="shared" si="469"/>
        <v>44.44</v>
      </c>
      <c r="J2709">
        <f t="shared" si="463"/>
        <v>0</v>
      </c>
      <c r="K2709" s="2">
        <f t="shared" si="465"/>
        <v>0</v>
      </c>
      <c r="L2709" s="2">
        <f t="shared" si="470"/>
        <v>0</v>
      </c>
      <c r="M2709" s="2">
        <f t="shared" si="471"/>
        <v>1</v>
      </c>
      <c r="N2709">
        <f t="shared" si="472"/>
        <v>3.1889327489740702</v>
      </c>
    </row>
    <row r="2710" spans="1:14" x14ac:dyDescent="0.3">
      <c r="A2710" s="1">
        <v>42625</v>
      </c>
      <c r="B2710">
        <v>46.84</v>
      </c>
      <c r="D2710">
        <f t="shared" si="462"/>
        <v>1</v>
      </c>
      <c r="E2710" s="1">
        <f t="shared" si="464"/>
        <v>42618</v>
      </c>
      <c r="F2710" s="1">
        <f t="shared" si="466"/>
        <v>42617</v>
      </c>
      <c r="G2710" s="1">
        <f t="shared" si="467"/>
        <v>42616</v>
      </c>
      <c r="H2710" s="1">
        <f t="shared" si="468"/>
        <v>42615</v>
      </c>
      <c r="I2710" s="2">
        <f t="shared" si="469"/>
        <v>44.44</v>
      </c>
      <c r="J2710">
        <f t="shared" si="463"/>
        <v>46.46</v>
      </c>
      <c r="K2710" s="2">
        <f t="shared" si="465"/>
        <v>46.46</v>
      </c>
      <c r="L2710" s="2">
        <f t="shared" si="470"/>
        <v>45.88</v>
      </c>
      <c r="M2710" s="2">
        <f t="shared" si="471"/>
        <v>0.98751614291863976</v>
      </c>
      <c r="N2710">
        <f t="shared" si="472"/>
        <v>4.0035138876994534</v>
      </c>
    </row>
    <row r="2711" spans="1:14" x14ac:dyDescent="0.3">
      <c r="A2711" s="1">
        <v>42626</v>
      </c>
      <c r="B2711">
        <v>45.48</v>
      </c>
      <c r="D2711">
        <f t="shared" si="462"/>
        <v>2</v>
      </c>
      <c r="E2711" s="1">
        <f t="shared" si="464"/>
        <v>42619</v>
      </c>
      <c r="F2711" s="1">
        <f t="shared" si="466"/>
        <v>42618</v>
      </c>
      <c r="G2711" s="1">
        <f t="shared" si="467"/>
        <v>42617</v>
      </c>
      <c r="H2711" s="1">
        <f t="shared" si="468"/>
        <v>42616</v>
      </c>
      <c r="I2711" s="2">
        <f t="shared" si="469"/>
        <v>44.83</v>
      </c>
      <c r="J2711">
        <f t="shared" si="463"/>
        <v>0</v>
      </c>
      <c r="K2711" s="2">
        <f t="shared" si="465"/>
        <v>46.46</v>
      </c>
      <c r="L2711" s="2">
        <f t="shared" si="470"/>
        <v>45.88</v>
      </c>
      <c r="M2711" s="2">
        <f t="shared" si="471"/>
        <v>0.98751614291863976</v>
      </c>
      <c r="N2711">
        <f t="shared" si="472"/>
        <v>0.18326756338939335</v>
      </c>
    </row>
    <row r="2712" spans="1:14" x14ac:dyDescent="0.3">
      <c r="A2712" s="1">
        <v>42627</v>
      </c>
      <c r="B2712">
        <v>44.15</v>
      </c>
      <c r="D2712">
        <f t="shared" si="462"/>
        <v>3</v>
      </c>
      <c r="E2712" s="1">
        <f t="shared" si="464"/>
        <v>42620</v>
      </c>
      <c r="F2712" s="1">
        <f t="shared" si="466"/>
        <v>42619</v>
      </c>
      <c r="G2712" s="1">
        <f t="shared" si="467"/>
        <v>42618</v>
      </c>
      <c r="H2712" s="1">
        <f t="shared" si="468"/>
        <v>42617</v>
      </c>
      <c r="I2712" s="2">
        <f t="shared" si="469"/>
        <v>45.5</v>
      </c>
      <c r="J2712">
        <f t="shared" si="463"/>
        <v>0</v>
      </c>
      <c r="K2712" s="2">
        <f t="shared" si="465"/>
        <v>46.46</v>
      </c>
      <c r="L2712" s="2">
        <f t="shared" si="470"/>
        <v>45.88</v>
      </c>
      <c r="M2712" s="2">
        <f t="shared" si="471"/>
        <v>0.98751614291863976</v>
      </c>
      <c r="N2712">
        <f t="shared" si="472"/>
        <v>-4.268183398802881</v>
      </c>
    </row>
    <row r="2713" spans="1:14" x14ac:dyDescent="0.3">
      <c r="A2713" s="1">
        <v>42628</v>
      </c>
      <c r="B2713">
        <v>44.52</v>
      </c>
      <c r="D2713">
        <f t="shared" si="462"/>
        <v>4</v>
      </c>
      <c r="E2713" s="1">
        <f t="shared" si="464"/>
        <v>42621</v>
      </c>
      <c r="F2713" s="1">
        <f t="shared" si="466"/>
        <v>42620</v>
      </c>
      <c r="G2713" s="1">
        <f t="shared" si="467"/>
        <v>42619</v>
      </c>
      <c r="H2713" s="1">
        <f t="shared" si="468"/>
        <v>42618</v>
      </c>
      <c r="I2713" s="2">
        <f t="shared" si="469"/>
        <v>47.62</v>
      </c>
      <c r="J2713">
        <f t="shared" si="463"/>
        <v>0</v>
      </c>
      <c r="K2713" s="2">
        <f t="shared" si="465"/>
        <v>46.46</v>
      </c>
      <c r="L2713" s="2">
        <f t="shared" si="470"/>
        <v>45.88</v>
      </c>
      <c r="M2713" s="2">
        <f t="shared" si="471"/>
        <v>0.98751614291863976</v>
      </c>
      <c r="N2713">
        <f t="shared" si="472"/>
        <v>-7.9876749732465626</v>
      </c>
    </row>
    <row r="2714" spans="1:14" x14ac:dyDescent="0.3">
      <c r="A2714" s="1">
        <v>42629</v>
      </c>
      <c r="B2714">
        <v>43.62</v>
      </c>
      <c r="D2714">
        <f t="shared" si="462"/>
        <v>5</v>
      </c>
      <c r="E2714" s="1">
        <f t="shared" si="464"/>
        <v>42622</v>
      </c>
      <c r="F2714" s="1">
        <f t="shared" si="466"/>
        <v>42621</v>
      </c>
      <c r="G2714" s="1">
        <f t="shared" si="467"/>
        <v>42620</v>
      </c>
      <c r="H2714" s="1">
        <f t="shared" si="468"/>
        <v>42619</v>
      </c>
      <c r="I2714" s="2">
        <f t="shared" si="469"/>
        <v>45.88</v>
      </c>
      <c r="J2714">
        <f t="shared" si="463"/>
        <v>0</v>
      </c>
      <c r="K2714" s="2">
        <f t="shared" si="465"/>
        <v>46.46</v>
      </c>
      <c r="L2714" s="2">
        <f t="shared" si="470"/>
        <v>45.88</v>
      </c>
      <c r="M2714" s="2">
        <f t="shared" si="471"/>
        <v>0.98751614291863976</v>
      </c>
      <c r="N2714">
        <f t="shared" si="472"/>
        <v>-6.3075966568780162</v>
      </c>
    </row>
    <row r="2715" spans="1:14" x14ac:dyDescent="0.3">
      <c r="A2715" s="1">
        <v>42632</v>
      </c>
      <c r="B2715">
        <v>43.86</v>
      </c>
      <c r="D2715">
        <f t="shared" si="462"/>
        <v>1</v>
      </c>
      <c r="E2715" s="1">
        <f t="shared" si="464"/>
        <v>42625</v>
      </c>
      <c r="F2715" s="1">
        <f t="shared" si="466"/>
        <v>42624</v>
      </c>
      <c r="G2715" s="1">
        <f t="shared" si="467"/>
        <v>42623</v>
      </c>
      <c r="H2715" s="1">
        <f t="shared" si="468"/>
        <v>42622</v>
      </c>
      <c r="I2715" s="2">
        <f t="shared" si="469"/>
        <v>46.84</v>
      </c>
      <c r="J2715">
        <f t="shared" si="463"/>
        <v>0</v>
      </c>
      <c r="K2715" s="2">
        <f t="shared" si="465"/>
        <v>0</v>
      </c>
      <c r="L2715" s="2">
        <f t="shared" si="470"/>
        <v>0</v>
      </c>
      <c r="M2715" s="2">
        <f t="shared" si="471"/>
        <v>1</v>
      </c>
      <c r="N2715">
        <f t="shared" si="472"/>
        <v>-6.5734795739774521</v>
      </c>
    </row>
    <row r="2716" spans="1:14" x14ac:dyDescent="0.3">
      <c r="A2716" s="1">
        <v>42633</v>
      </c>
      <c r="B2716">
        <v>44.05</v>
      </c>
      <c r="D2716">
        <f t="shared" si="462"/>
        <v>2</v>
      </c>
      <c r="E2716" s="1">
        <f t="shared" si="464"/>
        <v>42626</v>
      </c>
      <c r="F2716" s="1">
        <f t="shared" si="466"/>
        <v>42625</v>
      </c>
      <c r="G2716" s="1">
        <f t="shared" si="467"/>
        <v>42624</v>
      </c>
      <c r="H2716" s="1">
        <f t="shared" si="468"/>
        <v>42623</v>
      </c>
      <c r="I2716" s="2">
        <f t="shared" si="469"/>
        <v>45.48</v>
      </c>
      <c r="J2716">
        <f t="shared" si="463"/>
        <v>0</v>
      </c>
      <c r="K2716" s="2">
        <f t="shared" si="465"/>
        <v>0</v>
      </c>
      <c r="L2716" s="2">
        <f t="shared" si="470"/>
        <v>0</v>
      </c>
      <c r="M2716" s="2">
        <f t="shared" si="471"/>
        <v>1</v>
      </c>
      <c r="N2716">
        <f t="shared" si="472"/>
        <v>-3.1947316500146745</v>
      </c>
    </row>
    <row r="2717" spans="1:14" x14ac:dyDescent="0.3">
      <c r="A2717" s="1">
        <v>42634</v>
      </c>
      <c r="B2717">
        <v>45.34</v>
      </c>
      <c r="D2717">
        <f t="shared" si="462"/>
        <v>3</v>
      </c>
      <c r="E2717" s="1">
        <f t="shared" si="464"/>
        <v>42627</v>
      </c>
      <c r="F2717" s="1">
        <f t="shared" si="466"/>
        <v>42626</v>
      </c>
      <c r="G2717" s="1">
        <f t="shared" si="467"/>
        <v>42625</v>
      </c>
      <c r="H2717" s="1">
        <f t="shared" si="468"/>
        <v>42624</v>
      </c>
      <c r="I2717" s="2">
        <f t="shared" si="469"/>
        <v>44.15</v>
      </c>
      <c r="J2717">
        <f t="shared" si="463"/>
        <v>0</v>
      </c>
      <c r="K2717" s="2">
        <f t="shared" si="465"/>
        <v>0</v>
      </c>
      <c r="L2717" s="2">
        <f t="shared" si="470"/>
        <v>0</v>
      </c>
      <c r="M2717" s="2">
        <f t="shared" si="471"/>
        <v>1</v>
      </c>
      <c r="N2717">
        <f t="shared" si="472"/>
        <v>2.6596718029413973</v>
      </c>
    </row>
    <row r="2718" spans="1:14" x14ac:dyDescent="0.3">
      <c r="A2718" s="1">
        <v>42635</v>
      </c>
      <c r="B2718">
        <v>46.32</v>
      </c>
      <c r="D2718">
        <f t="shared" si="462"/>
        <v>4</v>
      </c>
      <c r="E2718" s="1">
        <f t="shared" si="464"/>
        <v>42628</v>
      </c>
      <c r="F2718" s="1">
        <f t="shared" si="466"/>
        <v>42627</v>
      </c>
      <c r="G2718" s="1">
        <f t="shared" si="467"/>
        <v>42626</v>
      </c>
      <c r="H2718" s="1">
        <f t="shared" si="468"/>
        <v>42625</v>
      </c>
      <c r="I2718" s="2">
        <f t="shared" si="469"/>
        <v>44.52</v>
      </c>
      <c r="J2718">
        <f t="shared" si="463"/>
        <v>0</v>
      </c>
      <c r="K2718" s="2">
        <f t="shared" si="465"/>
        <v>0</v>
      </c>
      <c r="L2718" s="2">
        <f t="shared" si="470"/>
        <v>0</v>
      </c>
      <c r="M2718" s="2">
        <f t="shared" si="471"/>
        <v>1</v>
      </c>
      <c r="N2718">
        <f t="shared" si="472"/>
        <v>3.9635306857395651</v>
      </c>
    </row>
    <row r="2719" spans="1:14" x14ac:dyDescent="0.3">
      <c r="A2719" s="1">
        <v>42636</v>
      </c>
      <c r="B2719">
        <v>44.48</v>
      </c>
      <c r="D2719">
        <f t="shared" si="462"/>
        <v>5</v>
      </c>
      <c r="E2719" s="1">
        <f t="shared" si="464"/>
        <v>42629</v>
      </c>
      <c r="F2719" s="1">
        <f t="shared" si="466"/>
        <v>42628</v>
      </c>
      <c r="G2719" s="1">
        <f t="shared" si="467"/>
        <v>42627</v>
      </c>
      <c r="H2719" s="1">
        <f t="shared" si="468"/>
        <v>42626</v>
      </c>
      <c r="I2719" s="2">
        <f t="shared" si="469"/>
        <v>43.62</v>
      </c>
      <c r="J2719">
        <f t="shared" si="463"/>
        <v>0</v>
      </c>
      <c r="K2719" s="2">
        <f t="shared" si="465"/>
        <v>0</v>
      </c>
      <c r="L2719" s="2">
        <f t="shared" si="470"/>
        <v>0</v>
      </c>
      <c r="M2719" s="2">
        <f t="shared" si="471"/>
        <v>1</v>
      </c>
      <c r="N2719">
        <f t="shared" si="472"/>
        <v>1.9523889168843951</v>
      </c>
    </row>
    <row r="2720" spans="1:14" x14ac:dyDescent="0.3">
      <c r="A2720" s="1">
        <v>42639</v>
      </c>
      <c r="B2720">
        <v>45.93</v>
      </c>
      <c r="D2720">
        <f t="shared" si="462"/>
        <v>1</v>
      </c>
      <c r="E2720" s="1">
        <f t="shared" si="464"/>
        <v>42632</v>
      </c>
      <c r="F2720" s="1">
        <f t="shared" si="466"/>
        <v>42631</v>
      </c>
      <c r="G2720" s="1">
        <f t="shared" si="467"/>
        <v>42630</v>
      </c>
      <c r="H2720" s="1">
        <f t="shared" si="468"/>
        <v>42629</v>
      </c>
      <c r="I2720" s="2">
        <f t="shared" si="469"/>
        <v>43.86</v>
      </c>
      <c r="J2720">
        <f t="shared" si="463"/>
        <v>0</v>
      </c>
      <c r="K2720" s="2">
        <f t="shared" si="465"/>
        <v>0</v>
      </c>
      <c r="L2720" s="2">
        <f t="shared" si="470"/>
        <v>0</v>
      </c>
      <c r="M2720" s="2">
        <f t="shared" si="471"/>
        <v>1</v>
      </c>
      <c r="N2720">
        <f t="shared" si="472"/>
        <v>4.6115755347959935</v>
      </c>
    </row>
    <row r="2721" spans="1:14" x14ac:dyDescent="0.3">
      <c r="A2721" s="1">
        <v>42640</v>
      </c>
      <c r="B2721">
        <v>44.67</v>
      </c>
      <c r="D2721">
        <f t="shared" si="462"/>
        <v>2</v>
      </c>
      <c r="E2721" s="1">
        <f t="shared" si="464"/>
        <v>42633</v>
      </c>
      <c r="F2721" s="1">
        <f t="shared" si="466"/>
        <v>42632</v>
      </c>
      <c r="G2721" s="1">
        <f t="shared" si="467"/>
        <v>42631</v>
      </c>
      <c r="H2721" s="1">
        <f t="shared" si="468"/>
        <v>42630</v>
      </c>
      <c r="I2721" s="2">
        <f t="shared" si="469"/>
        <v>44.05</v>
      </c>
      <c r="J2721">
        <f t="shared" si="463"/>
        <v>0</v>
      </c>
      <c r="K2721" s="2">
        <f t="shared" si="465"/>
        <v>0</v>
      </c>
      <c r="L2721" s="2">
        <f t="shared" si="470"/>
        <v>0</v>
      </c>
      <c r="M2721" s="2">
        <f t="shared" si="471"/>
        <v>1</v>
      </c>
      <c r="N2721">
        <f t="shared" si="472"/>
        <v>1.3976782981838825</v>
      </c>
    </row>
    <row r="2722" spans="1:14" x14ac:dyDescent="0.3">
      <c r="A2722" s="1">
        <v>42641</v>
      </c>
      <c r="B2722">
        <v>47.05</v>
      </c>
      <c r="D2722">
        <f t="shared" si="462"/>
        <v>3</v>
      </c>
      <c r="E2722" s="1">
        <f t="shared" si="464"/>
        <v>42634</v>
      </c>
      <c r="F2722" s="1">
        <f t="shared" si="466"/>
        <v>42633</v>
      </c>
      <c r="G2722" s="1">
        <f t="shared" si="467"/>
        <v>42632</v>
      </c>
      <c r="H2722" s="1">
        <f t="shared" si="468"/>
        <v>42631</v>
      </c>
      <c r="I2722" s="2">
        <f t="shared" si="469"/>
        <v>45.34</v>
      </c>
      <c r="J2722">
        <f t="shared" si="463"/>
        <v>0</v>
      </c>
      <c r="K2722" s="2">
        <f t="shared" si="465"/>
        <v>0</v>
      </c>
      <c r="L2722" s="2">
        <f t="shared" si="470"/>
        <v>0</v>
      </c>
      <c r="M2722" s="2">
        <f t="shared" si="471"/>
        <v>1</v>
      </c>
      <c r="N2722">
        <f t="shared" si="472"/>
        <v>3.7021220952005636</v>
      </c>
    </row>
    <row r="2723" spans="1:14" x14ac:dyDescent="0.3">
      <c r="A2723" s="1">
        <v>42642</v>
      </c>
      <c r="B2723">
        <v>47.83</v>
      </c>
      <c r="D2723">
        <f t="shared" si="462"/>
        <v>4</v>
      </c>
      <c r="E2723" s="1">
        <f t="shared" si="464"/>
        <v>42635</v>
      </c>
      <c r="F2723" s="1">
        <f t="shared" si="466"/>
        <v>42634</v>
      </c>
      <c r="G2723" s="1">
        <f t="shared" si="467"/>
        <v>42633</v>
      </c>
      <c r="H2723" s="1">
        <f t="shared" si="468"/>
        <v>42632</v>
      </c>
      <c r="I2723" s="2">
        <f t="shared" si="469"/>
        <v>46.32</v>
      </c>
      <c r="J2723">
        <f t="shared" si="463"/>
        <v>0</v>
      </c>
      <c r="K2723" s="2">
        <f t="shared" si="465"/>
        <v>0</v>
      </c>
      <c r="L2723" s="2">
        <f t="shared" si="470"/>
        <v>0</v>
      </c>
      <c r="M2723" s="2">
        <f t="shared" si="471"/>
        <v>1</v>
      </c>
      <c r="N2723">
        <f t="shared" si="472"/>
        <v>3.2079224427465762</v>
      </c>
    </row>
    <row r="2724" spans="1:14" x14ac:dyDescent="0.3">
      <c r="A2724" s="1">
        <v>42643</v>
      </c>
      <c r="B2724">
        <v>48.24</v>
      </c>
      <c r="D2724">
        <f t="shared" si="462"/>
        <v>5</v>
      </c>
      <c r="E2724" s="1">
        <f t="shared" si="464"/>
        <v>42636</v>
      </c>
      <c r="F2724" s="1">
        <f t="shared" si="466"/>
        <v>42635</v>
      </c>
      <c r="G2724" s="1">
        <f t="shared" si="467"/>
        <v>42634</v>
      </c>
      <c r="H2724" s="1">
        <f t="shared" si="468"/>
        <v>42633</v>
      </c>
      <c r="I2724" s="2">
        <f t="shared" si="469"/>
        <v>44.48</v>
      </c>
      <c r="J2724">
        <f t="shared" si="463"/>
        <v>0</v>
      </c>
      <c r="K2724" s="2">
        <f t="shared" si="465"/>
        <v>0</v>
      </c>
      <c r="L2724" s="2">
        <f t="shared" si="470"/>
        <v>0</v>
      </c>
      <c r="M2724" s="2">
        <f t="shared" si="471"/>
        <v>1</v>
      </c>
      <c r="N2724">
        <f t="shared" si="472"/>
        <v>8.1148902476603197</v>
      </c>
    </row>
    <row r="2725" spans="1:14" x14ac:dyDescent="0.3">
      <c r="A2725" s="1">
        <v>42646</v>
      </c>
      <c r="B2725">
        <v>48.81</v>
      </c>
      <c r="D2725">
        <f t="shared" si="462"/>
        <v>1</v>
      </c>
      <c r="E2725" s="1">
        <f t="shared" si="464"/>
        <v>42639</v>
      </c>
      <c r="F2725" s="1">
        <f t="shared" si="466"/>
        <v>42638</v>
      </c>
      <c r="G2725" s="1">
        <f t="shared" si="467"/>
        <v>42637</v>
      </c>
      <c r="H2725" s="1">
        <f t="shared" si="468"/>
        <v>42636</v>
      </c>
      <c r="I2725" s="2">
        <f t="shared" si="469"/>
        <v>45.93</v>
      </c>
      <c r="J2725">
        <f t="shared" si="463"/>
        <v>0</v>
      </c>
      <c r="K2725" s="2">
        <f t="shared" si="465"/>
        <v>0</v>
      </c>
      <c r="L2725" s="2">
        <f t="shared" si="470"/>
        <v>0</v>
      </c>
      <c r="M2725" s="2">
        <f t="shared" si="471"/>
        <v>1</v>
      </c>
      <c r="N2725">
        <f t="shared" si="472"/>
        <v>6.0816711561354184</v>
      </c>
    </row>
    <row r="2726" spans="1:14" x14ac:dyDescent="0.3">
      <c r="A2726" s="1">
        <v>42647</v>
      </c>
      <c r="B2726">
        <v>48.69</v>
      </c>
      <c r="D2726">
        <f t="shared" si="462"/>
        <v>2</v>
      </c>
      <c r="E2726" s="1">
        <f t="shared" si="464"/>
        <v>42640</v>
      </c>
      <c r="F2726" s="1">
        <f t="shared" si="466"/>
        <v>42639</v>
      </c>
      <c r="G2726" s="1">
        <f t="shared" si="467"/>
        <v>42638</v>
      </c>
      <c r="H2726" s="1">
        <f t="shared" si="468"/>
        <v>42637</v>
      </c>
      <c r="I2726" s="2">
        <f t="shared" si="469"/>
        <v>44.67</v>
      </c>
      <c r="J2726">
        <f t="shared" si="463"/>
        <v>0</v>
      </c>
      <c r="K2726" s="2">
        <f t="shared" si="465"/>
        <v>0</v>
      </c>
      <c r="L2726" s="2">
        <f t="shared" si="470"/>
        <v>0</v>
      </c>
      <c r="M2726" s="2">
        <f t="shared" si="471"/>
        <v>1</v>
      </c>
      <c r="N2726">
        <f t="shared" si="472"/>
        <v>8.6171534830582193</v>
      </c>
    </row>
    <row r="2727" spans="1:14" x14ac:dyDescent="0.3">
      <c r="A2727" s="1">
        <v>42648</v>
      </c>
      <c r="B2727">
        <v>49.83</v>
      </c>
      <c r="D2727">
        <f t="shared" si="462"/>
        <v>3</v>
      </c>
      <c r="E2727" s="1">
        <f t="shared" si="464"/>
        <v>42641</v>
      </c>
      <c r="F2727" s="1">
        <f t="shared" si="466"/>
        <v>42640</v>
      </c>
      <c r="G2727" s="1">
        <f t="shared" si="467"/>
        <v>42639</v>
      </c>
      <c r="H2727" s="1">
        <f t="shared" si="468"/>
        <v>42638</v>
      </c>
      <c r="I2727" s="2">
        <f t="shared" si="469"/>
        <v>47.05</v>
      </c>
      <c r="J2727">
        <f t="shared" si="463"/>
        <v>0</v>
      </c>
      <c r="K2727" s="2">
        <f t="shared" si="465"/>
        <v>0</v>
      </c>
      <c r="L2727" s="2">
        <f t="shared" si="470"/>
        <v>0</v>
      </c>
      <c r="M2727" s="2">
        <f t="shared" si="471"/>
        <v>1</v>
      </c>
      <c r="N2727">
        <f t="shared" si="472"/>
        <v>5.7406346261924517</v>
      </c>
    </row>
    <row r="2728" spans="1:14" x14ac:dyDescent="0.3">
      <c r="A2728" s="1">
        <v>42649</v>
      </c>
      <c r="B2728">
        <v>50.44</v>
      </c>
      <c r="D2728">
        <f t="shared" si="462"/>
        <v>4</v>
      </c>
      <c r="E2728" s="1">
        <f t="shared" si="464"/>
        <v>42642</v>
      </c>
      <c r="F2728" s="1">
        <f t="shared" si="466"/>
        <v>42641</v>
      </c>
      <c r="G2728" s="1">
        <f t="shared" si="467"/>
        <v>42640</v>
      </c>
      <c r="H2728" s="1">
        <f t="shared" si="468"/>
        <v>42639</v>
      </c>
      <c r="I2728" s="2">
        <f t="shared" si="469"/>
        <v>47.83</v>
      </c>
      <c r="J2728">
        <f t="shared" si="463"/>
        <v>0</v>
      </c>
      <c r="K2728" s="2">
        <f t="shared" si="465"/>
        <v>0</v>
      </c>
      <c r="L2728" s="2">
        <f t="shared" si="470"/>
        <v>0</v>
      </c>
      <c r="M2728" s="2">
        <f t="shared" si="471"/>
        <v>1</v>
      </c>
      <c r="N2728">
        <f t="shared" si="472"/>
        <v>5.3131453404513218</v>
      </c>
    </row>
    <row r="2729" spans="1:14" x14ac:dyDescent="0.3">
      <c r="A2729" s="1">
        <v>42650</v>
      </c>
      <c r="B2729">
        <v>49.81</v>
      </c>
      <c r="C2729">
        <v>50.38</v>
      </c>
      <c r="D2729">
        <f t="shared" si="462"/>
        <v>5</v>
      </c>
      <c r="E2729" s="1">
        <f t="shared" si="464"/>
        <v>42643</v>
      </c>
      <c r="F2729" s="1">
        <f t="shared" si="466"/>
        <v>42642</v>
      </c>
      <c r="G2729" s="1">
        <f t="shared" si="467"/>
        <v>42641</v>
      </c>
      <c r="H2729" s="1">
        <f t="shared" si="468"/>
        <v>42640</v>
      </c>
      <c r="I2729" s="2">
        <f t="shared" si="469"/>
        <v>48.24</v>
      </c>
      <c r="J2729">
        <f t="shared" si="463"/>
        <v>0</v>
      </c>
      <c r="K2729" s="2">
        <f t="shared" si="465"/>
        <v>0</v>
      </c>
      <c r="L2729" s="2">
        <f t="shared" si="470"/>
        <v>0</v>
      </c>
      <c r="M2729" s="2">
        <f t="shared" si="471"/>
        <v>1</v>
      </c>
      <c r="N2729">
        <f t="shared" si="472"/>
        <v>3.2027214666262074</v>
      </c>
    </row>
    <row r="2730" spans="1:14" x14ac:dyDescent="0.3">
      <c r="A2730" s="1">
        <v>42653</v>
      </c>
      <c r="B2730">
        <v>51.87</v>
      </c>
      <c r="D2730">
        <f t="shared" si="462"/>
        <v>1</v>
      </c>
      <c r="E2730" s="1">
        <f t="shared" si="464"/>
        <v>42646</v>
      </c>
      <c r="F2730" s="1">
        <f t="shared" si="466"/>
        <v>42645</v>
      </c>
      <c r="G2730" s="1">
        <f t="shared" si="467"/>
        <v>42644</v>
      </c>
      <c r="H2730" s="1">
        <f t="shared" si="468"/>
        <v>42643</v>
      </c>
      <c r="I2730" s="2">
        <f t="shared" si="469"/>
        <v>48.81</v>
      </c>
      <c r="J2730">
        <f t="shared" si="463"/>
        <v>50.38</v>
      </c>
      <c r="K2730" s="2">
        <f t="shared" si="465"/>
        <v>50.38</v>
      </c>
      <c r="L2730" s="2">
        <f t="shared" si="470"/>
        <v>49.81</v>
      </c>
      <c r="M2730" s="2">
        <f t="shared" si="471"/>
        <v>0.98868598650258044</v>
      </c>
      <c r="N2730">
        <f t="shared" si="472"/>
        <v>4.9426874624980615</v>
      </c>
    </row>
    <row r="2731" spans="1:14" x14ac:dyDescent="0.3">
      <c r="A2731" s="1">
        <v>42654</v>
      </c>
      <c r="B2731">
        <v>51.24</v>
      </c>
      <c r="D2731">
        <f t="shared" si="462"/>
        <v>2</v>
      </c>
      <c r="E2731" s="1">
        <f t="shared" si="464"/>
        <v>42647</v>
      </c>
      <c r="F2731" s="1">
        <f t="shared" si="466"/>
        <v>42646</v>
      </c>
      <c r="G2731" s="1">
        <f t="shared" si="467"/>
        <v>42645</v>
      </c>
      <c r="H2731" s="1">
        <f t="shared" si="468"/>
        <v>42644</v>
      </c>
      <c r="I2731" s="2">
        <f t="shared" si="469"/>
        <v>48.69</v>
      </c>
      <c r="J2731">
        <f t="shared" si="463"/>
        <v>0</v>
      </c>
      <c r="K2731" s="2">
        <f t="shared" si="465"/>
        <v>50.38</v>
      </c>
      <c r="L2731" s="2">
        <f t="shared" si="470"/>
        <v>49.81</v>
      </c>
      <c r="M2731" s="2">
        <f t="shared" si="471"/>
        <v>0.98868598650258044</v>
      </c>
      <c r="N2731">
        <f t="shared" si="472"/>
        <v>3.9668302994652072</v>
      </c>
    </row>
    <row r="2732" spans="1:14" x14ac:dyDescent="0.3">
      <c r="A2732" s="1">
        <v>42655</v>
      </c>
      <c r="B2732">
        <v>50.64</v>
      </c>
      <c r="D2732">
        <f t="shared" si="462"/>
        <v>3</v>
      </c>
      <c r="E2732" s="1">
        <f t="shared" si="464"/>
        <v>42648</v>
      </c>
      <c r="F2732" s="1">
        <f t="shared" si="466"/>
        <v>42647</v>
      </c>
      <c r="G2732" s="1">
        <f t="shared" si="467"/>
        <v>42646</v>
      </c>
      <c r="H2732" s="1">
        <f t="shared" si="468"/>
        <v>42645</v>
      </c>
      <c r="I2732" s="2">
        <f t="shared" si="469"/>
        <v>49.83</v>
      </c>
      <c r="J2732">
        <f t="shared" si="463"/>
        <v>0</v>
      </c>
      <c r="K2732" s="2">
        <f t="shared" si="465"/>
        <v>50.38</v>
      </c>
      <c r="L2732" s="2">
        <f t="shared" si="470"/>
        <v>49.81</v>
      </c>
      <c r="M2732" s="2">
        <f t="shared" si="471"/>
        <v>0.98868598650258044</v>
      </c>
      <c r="N2732">
        <f t="shared" si="472"/>
        <v>0.47460617033354968</v>
      </c>
    </row>
    <row r="2733" spans="1:14" x14ac:dyDescent="0.3">
      <c r="A2733" s="1">
        <v>42656</v>
      </c>
      <c r="B2733">
        <v>50.85</v>
      </c>
      <c r="D2733">
        <f t="shared" si="462"/>
        <v>4</v>
      </c>
      <c r="E2733" s="1">
        <f t="shared" si="464"/>
        <v>42649</v>
      </c>
      <c r="F2733" s="1">
        <f t="shared" si="466"/>
        <v>42648</v>
      </c>
      <c r="G2733" s="1">
        <f t="shared" si="467"/>
        <v>42647</v>
      </c>
      <c r="H2733" s="1">
        <f t="shared" si="468"/>
        <v>42646</v>
      </c>
      <c r="I2733" s="2">
        <f t="shared" si="469"/>
        <v>50.44</v>
      </c>
      <c r="J2733">
        <f t="shared" si="463"/>
        <v>0</v>
      </c>
      <c r="K2733" s="2">
        <f t="shared" si="465"/>
        <v>50.38</v>
      </c>
      <c r="L2733" s="2">
        <f t="shared" si="470"/>
        <v>49.81</v>
      </c>
      <c r="M2733" s="2">
        <f t="shared" si="471"/>
        <v>0.98868598650258044</v>
      </c>
      <c r="N2733">
        <f t="shared" si="472"/>
        <v>-0.3282892441421828</v>
      </c>
    </row>
    <row r="2734" spans="1:14" x14ac:dyDescent="0.3">
      <c r="A2734" s="1">
        <v>42657</v>
      </c>
      <c r="B2734">
        <v>50.75</v>
      </c>
      <c r="D2734">
        <f t="shared" si="462"/>
        <v>5</v>
      </c>
      <c r="E2734" s="1">
        <f t="shared" si="464"/>
        <v>42650</v>
      </c>
      <c r="F2734" s="1">
        <f t="shared" si="466"/>
        <v>42649</v>
      </c>
      <c r="G2734" s="1">
        <f t="shared" si="467"/>
        <v>42648</v>
      </c>
      <c r="H2734" s="1">
        <f t="shared" si="468"/>
        <v>42647</v>
      </c>
      <c r="I2734" s="2">
        <f t="shared" si="469"/>
        <v>49.81</v>
      </c>
      <c r="J2734">
        <f t="shared" si="463"/>
        <v>0</v>
      </c>
      <c r="K2734" s="2">
        <f t="shared" si="465"/>
        <v>50.38</v>
      </c>
      <c r="L2734" s="2">
        <f t="shared" si="470"/>
        <v>49.81</v>
      </c>
      <c r="M2734" s="2">
        <f t="shared" si="471"/>
        <v>0.98868598650258044</v>
      </c>
      <c r="N2734">
        <f t="shared" si="472"/>
        <v>0.73173469974326122</v>
      </c>
    </row>
    <row r="2735" spans="1:14" x14ac:dyDescent="0.3">
      <c r="A2735" s="1">
        <v>42660</v>
      </c>
      <c r="B2735">
        <v>50.37</v>
      </c>
      <c r="D2735">
        <f t="shared" si="462"/>
        <v>1</v>
      </c>
      <c r="E2735" s="1">
        <f t="shared" si="464"/>
        <v>42653</v>
      </c>
      <c r="F2735" s="1">
        <f t="shared" si="466"/>
        <v>42652</v>
      </c>
      <c r="G2735" s="1">
        <f t="shared" si="467"/>
        <v>42651</v>
      </c>
      <c r="H2735" s="1">
        <f t="shared" si="468"/>
        <v>42650</v>
      </c>
      <c r="I2735" s="2">
        <f t="shared" si="469"/>
        <v>51.87</v>
      </c>
      <c r="J2735">
        <f t="shared" si="463"/>
        <v>0</v>
      </c>
      <c r="K2735" s="2">
        <f t="shared" si="465"/>
        <v>0</v>
      </c>
      <c r="L2735" s="2">
        <f t="shared" si="470"/>
        <v>0</v>
      </c>
      <c r="M2735" s="2">
        <f t="shared" si="471"/>
        <v>1</v>
      </c>
      <c r="N2735">
        <f t="shared" si="472"/>
        <v>-2.9344828605749633</v>
      </c>
    </row>
    <row r="2736" spans="1:14" x14ac:dyDescent="0.3">
      <c r="A2736" s="1">
        <v>42661</v>
      </c>
      <c r="B2736">
        <v>50.62</v>
      </c>
      <c r="D2736">
        <f t="shared" si="462"/>
        <v>2</v>
      </c>
      <c r="E2736" s="1">
        <f t="shared" si="464"/>
        <v>42654</v>
      </c>
      <c r="F2736" s="1">
        <f t="shared" si="466"/>
        <v>42653</v>
      </c>
      <c r="G2736" s="1">
        <f t="shared" si="467"/>
        <v>42652</v>
      </c>
      <c r="H2736" s="1">
        <f t="shared" si="468"/>
        <v>42651</v>
      </c>
      <c r="I2736" s="2">
        <f t="shared" si="469"/>
        <v>51.24</v>
      </c>
      <c r="J2736">
        <f t="shared" si="463"/>
        <v>0</v>
      </c>
      <c r="K2736" s="2">
        <f t="shared" si="465"/>
        <v>0</v>
      </c>
      <c r="L2736" s="2">
        <f t="shared" si="470"/>
        <v>0</v>
      </c>
      <c r="M2736" s="2">
        <f t="shared" si="471"/>
        <v>1</v>
      </c>
      <c r="N2736">
        <f t="shared" si="472"/>
        <v>-1.2173721911555628</v>
      </c>
    </row>
    <row r="2737" spans="1:14" x14ac:dyDescent="0.3">
      <c r="A2737" s="1">
        <v>42662</v>
      </c>
      <c r="B2737">
        <v>51.82</v>
      </c>
      <c r="D2737">
        <f t="shared" si="462"/>
        <v>3</v>
      </c>
      <c r="E2737" s="1">
        <f t="shared" si="464"/>
        <v>42655</v>
      </c>
      <c r="F2737" s="1">
        <f t="shared" si="466"/>
        <v>42654</v>
      </c>
      <c r="G2737" s="1">
        <f t="shared" si="467"/>
        <v>42653</v>
      </c>
      <c r="H2737" s="1">
        <f t="shared" si="468"/>
        <v>42652</v>
      </c>
      <c r="I2737" s="2">
        <f t="shared" si="469"/>
        <v>50.64</v>
      </c>
      <c r="J2737">
        <f t="shared" si="463"/>
        <v>0</v>
      </c>
      <c r="K2737" s="2">
        <f t="shared" si="465"/>
        <v>0</v>
      </c>
      <c r="L2737" s="2">
        <f t="shared" si="470"/>
        <v>0</v>
      </c>
      <c r="M2737" s="2">
        <f t="shared" si="471"/>
        <v>1</v>
      </c>
      <c r="N2737">
        <f t="shared" si="472"/>
        <v>2.3034397298043068</v>
      </c>
    </row>
    <row r="2738" spans="1:14" x14ac:dyDescent="0.3">
      <c r="A2738" s="1">
        <v>42663</v>
      </c>
      <c r="B2738">
        <v>50.63</v>
      </c>
      <c r="D2738">
        <f t="shared" si="462"/>
        <v>4</v>
      </c>
      <c r="E2738" s="1">
        <f t="shared" si="464"/>
        <v>42656</v>
      </c>
      <c r="F2738" s="1">
        <f t="shared" si="466"/>
        <v>42655</v>
      </c>
      <c r="G2738" s="1">
        <f t="shared" si="467"/>
        <v>42654</v>
      </c>
      <c r="H2738" s="1">
        <f t="shared" si="468"/>
        <v>42653</v>
      </c>
      <c r="I2738" s="2">
        <f t="shared" si="469"/>
        <v>50.85</v>
      </c>
      <c r="J2738">
        <f t="shared" si="463"/>
        <v>0</v>
      </c>
      <c r="K2738" s="2">
        <f t="shared" si="465"/>
        <v>0</v>
      </c>
      <c r="L2738" s="2">
        <f t="shared" si="470"/>
        <v>0</v>
      </c>
      <c r="M2738" s="2">
        <f t="shared" si="471"/>
        <v>1</v>
      </c>
      <c r="N2738">
        <f t="shared" si="472"/>
        <v>-0.43358365127511628</v>
      </c>
    </row>
    <row r="2739" spans="1:14" x14ac:dyDescent="0.3">
      <c r="A2739" s="1">
        <v>42664</v>
      </c>
      <c r="B2739">
        <v>50.85</v>
      </c>
      <c r="D2739">
        <f t="shared" si="462"/>
        <v>5</v>
      </c>
      <c r="E2739" s="1">
        <f t="shared" si="464"/>
        <v>42657</v>
      </c>
      <c r="F2739" s="1">
        <f t="shared" si="466"/>
        <v>42656</v>
      </c>
      <c r="G2739" s="1">
        <f t="shared" si="467"/>
        <v>42655</v>
      </c>
      <c r="H2739" s="1">
        <f t="shared" si="468"/>
        <v>42654</v>
      </c>
      <c r="I2739" s="2">
        <f t="shared" si="469"/>
        <v>50.75</v>
      </c>
      <c r="J2739">
        <f t="shared" si="463"/>
        <v>0</v>
      </c>
      <c r="K2739" s="2">
        <f t="shared" si="465"/>
        <v>0</v>
      </c>
      <c r="L2739" s="2">
        <f t="shared" si="470"/>
        <v>0</v>
      </c>
      <c r="M2739" s="2">
        <f t="shared" si="471"/>
        <v>1</v>
      </c>
      <c r="N2739">
        <f t="shared" si="472"/>
        <v>0.19685045726723752</v>
      </c>
    </row>
    <row r="2740" spans="1:14" x14ac:dyDescent="0.3">
      <c r="A2740" s="1">
        <v>42667</v>
      </c>
      <c r="B2740">
        <v>50.52</v>
      </c>
      <c r="D2740">
        <f t="shared" si="462"/>
        <v>1</v>
      </c>
      <c r="E2740" s="1">
        <f t="shared" si="464"/>
        <v>42660</v>
      </c>
      <c r="F2740" s="1">
        <f t="shared" si="466"/>
        <v>42659</v>
      </c>
      <c r="G2740" s="1">
        <f t="shared" si="467"/>
        <v>42658</v>
      </c>
      <c r="H2740" s="1">
        <f t="shared" si="468"/>
        <v>42657</v>
      </c>
      <c r="I2740" s="2">
        <f t="shared" si="469"/>
        <v>50.37</v>
      </c>
      <c r="J2740">
        <f t="shared" si="463"/>
        <v>0</v>
      </c>
      <c r="K2740" s="2">
        <f t="shared" si="465"/>
        <v>0</v>
      </c>
      <c r="L2740" s="2">
        <f t="shared" si="470"/>
        <v>0</v>
      </c>
      <c r="M2740" s="2">
        <f t="shared" si="471"/>
        <v>1</v>
      </c>
      <c r="N2740">
        <f t="shared" si="472"/>
        <v>0.29735377247313632</v>
      </c>
    </row>
    <row r="2741" spans="1:14" x14ac:dyDescent="0.3">
      <c r="A2741" s="1">
        <v>42668</v>
      </c>
      <c r="B2741">
        <v>49.96</v>
      </c>
      <c r="D2741">
        <f t="shared" si="462"/>
        <v>2</v>
      </c>
      <c r="E2741" s="1">
        <f t="shared" si="464"/>
        <v>42661</v>
      </c>
      <c r="F2741" s="1">
        <f t="shared" si="466"/>
        <v>42660</v>
      </c>
      <c r="G2741" s="1">
        <f t="shared" si="467"/>
        <v>42659</v>
      </c>
      <c r="H2741" s="1">
        <f t="shared" si="468"/>
        <v>42658</v>
      </c>
      <c r="I2741" s="2">
        <f t="shared" si="469"/>
        <v>50.62</v>
      </c>
      <c r="J2741">
        <f t="shared" si="463"/>
        <v>0</v>
      </c>
      <c r="K2741" s="2">
        <f t="shared" si="465"/>
        <v>0</v>
      </c>
      <c r="L2741" s="2">
        <f t="shared" si="470"/>
        <v>0</v>
      </c>
      <c r="M2741" s="2">
        <f t="shared" si="471"/>
        <v>1</v>
      </c>
      <c r="N2741">
        <f t="shared" si="472"/>
        <v>-1.3124069859600966</v>
      </c>
    </row>
    <row r="2742" spans="1:14" x14ac:dyDescent="0.3">
      <c r="A2742" s="1">
        <v>42669</v>
      </c>
      <c r="B2742">
        <v>49.18</v>
      </c>
      <c r="D2742">
        <f t="shared" si="462"/>
        <v>3</v>
      </c>
      <c r="E2742" s="1">
        <f t="shared" si="464"/>
        <v>42662</v>
      </c>
      <c r="F2742" s="1">
        <f t="shared" si="466"/>
        <v>42661</v>
      </c>
      <c r="G2742" s="1">
        <f t="shared" si="467"/>
        <v>42660</v>
      </c>
      <c r="H2742" s="1">
        <f t="shared" si="468"/>
        <v>42659</v>
      </c>
      <c r="I2742" s="2">
        <f t="shared" si="469"/>
        <v>51.82</v>
      </c>
      <c r="J2742">
        <f t="shared" si="463"/>
        <v>0</v>
      </c>
      <c r="K2742" s="2">
        <f t="shared" si="465"/>
        <v>0</v>
      </c>
      <c r="L2742" s="2">
        <f t="shared" si="470"/>
        <v>0</v>
      </c>
      <c r="M2742" s="2">
        <f t="shared" si="471"/>
        <v>1</v>
      </c>
      <c r="N2742">
        <f t="shared" si="472"/>
        <v>-5.2289138345917365</v>
      </c>
    </row>
    <row r="2743" spans="1:14" x14ac:dyDescent="0.3">
      <c r="A2743" s="1">
        <v>42670</v>
      </c>
      <c r="B2743">
        <v>49.72</v>
      </c>
      <c r="D2743">
        <f t="shared" si="462"/>
        <v>4</v>
      </c>
      <c r="E2743" s="1">
        <f t="shared" si="464"/>
        <v>42663</v>
      </c>
      <c r="F2743" s="1">
        <f t="shared" si="466"/>
        <v>42662</v>
      </c>
      <c r="G2743" s="1">
        <f t="shared" si="467"/>
        <v>42661</v>
      </c>
      <c r="H2743" s="1">
        <f t="shared" si="468"/>
        <v>42660</v>
      </c>
      <c r="I2743" s="2">
        <f t="shared" si="469"/>
        <v>50.63</v>
      </c>
      <c r="J2743">
        <f t="shared" si="463"/>
        <v>0</v>
      </c>
      <c r="K2743" s="2">
        <f t="shared" si="465"/>
        <v>0</v>
      </c>
      <c r="L2743" s="2">
        <f t="shared" si="470"/>
        <v>0</v>
      </c>
      <c r="M2743" s="2">
        <f t="shared" si="471"/>
        <v>1</v>
      </c>
      <c r="N2743">
        <f t="shared" si="472"/>
        <v>-1.8137019339307545</v>
      </c>
    </row>
    <row r="2744" spans="1:14" x14ac:dyDescent="0.3">
      <c r="A2744" s="1">
        <v>42671</v>
      </c>
      <c r="B2744">
        <v>48.7</v>
      </c>
      <c r="D2744">
        <f t="shared" si="462"/>
        <v>5</v>
      </c>
      <c r="E2744" s="1">
        <f t="shared" si="464"/>
        <v>42664</v>
      </c>
      <c r="F2744" s="1">
        <f t="shared" si="466"/>
        <v>42663</v>
      </c>
      <c r="G2744" s="1">
        <f t="shared" si="467"/>
        <v>42662</v>
      </c>
      <c r="H2744" s="1">
        <f t="shared" si="468"/>
        <v>42661</v>
      </c>
      <c r="I2744" s="2">
        <f t="shared" si="469"/>
        <v>50.85</v>
      </c>
      <c r="J2744">
        <f t="shared" si="463"/>
        <v>0</v>
      </c>
      <c r="K2744" s="2">
        <f t="shared" si="465"/>
        <v>0</v>
      </c>
      <c r="L2744" s="2">
        <f t="shared" si="470"/>
        <v>0</v>
      </c>
      <c r="M2744" s="2">
        <f t="shared" si="471"/>
        <v>1</v>
      </c>
      <c r="N2744">
        <f t="shared" si="472"/>
        <v>-4.3201092406024859</v>
      </c>
    </row>
    <row r="2745" spans="1:14" x14ac:dyDescent="0.3">
      <c r="A2745" s="1">
        <v>42674</v>
      </c>
      <c r="B2745">
        <v>46.86</v>
      </c>
      <c r="D2745">
        <f t="shared" si="462"/>
        <v>1</v>
      </c>
      <c r="E2745" s="1">
        <f t="shared" si="464"/>
        <v>42667</v>
      </c>
      <c r="F2745" s="1">
        <f t="shared" si="466"/>
        <v>42666</v>
      </c>
      <c r="G2745" s="1">
        <f t="shared" si="467"/>
        <v>42665</v>
      </c>
      <c r="H2745" s="1">
        <f t="shared" si="468"/>
        <v>42664</v>
      </c>
      <c r="I2745" s="2">
        <f t="shared" si="469"/>
        <v>50.52</v>
      </c>
      <c r="J2745">
        <f t="shared" si="463"/>
        <v>0</v>
      </c>
      <c r="K2745" s="2">
        <f t="shared" si="465"/>
        <v>0</v>
      </c>
      <c r="L2745" s="2">
        <f t="shared" si="470"/>
        <v>0</v>
      </c>
      <c r="M2745" s="2">
        <f t="shared" si="471"/>
        <v>1</v>
      </c>
      <c r="N2745">
        <f t="shared" si="472"/>
        <v>-7.5204864402640776</v>
      </c>
    </row>
    <row r="2746" spans="1:14" x14ac:dyDescent="0.3">
      <c r="A2746" s="1">
        <v>42675</v>
      </c>
      <c r="B2746">
        <v>46.67</v>
      </c>
      <c r="D2746">
        <f t="shared" si="462"/>
        <v>2</v>
      </c>
      <c r="E2746" s="1">
        <f t="shared" si="464"/>
        <v>42668</v>
      </c>
      <c r="F2746" s="1">
        <f t="shared" si="466"/>
        <v>42667</v>
      </c>
      <c r="G2746" s="1">
        <f t="shared" si="467"/>
        <v>42666</v>
      </c>
      <c r="H2746" s="1">
        <f t="shared" si="468"/>
        <v>42665</v>
      </c>
      <c r="I2746" s="2">
        <f t="shared" si="469"/>
        <v>49.96</v>
      </c>
      <c r="J2746">
        <f t="shared" si="463"/>
        <v>0</v>
      </c>
      <c r="K2746" s="2">
        <f t="shared" si="465"/>
        <v>0</v>
      </c>
      <c r="L2746" s="2">
        <f t="shared" si="470"/>
        <v>0</v>
      </c>
      <c r="M2746" s="2">
        <f t="shared" si="471"/>
        <v>1</v>
      </c>
      <c r="N2746">
        <f t="shared" si="472"/>
        <v>-6.8121125295652716</v>
      </c>
    </row>
    <row r="2747" spans="1:14" x14ac:dyDescent="0.3">
      <c r="A2747" s="1">
        <v>42676</v>
      </c>
      <c r="B2747">
        <v>45.34</v>
      </c>
      <c r="D2747">
        <f t="shared" si="462"/>
        <v>3</v>
      </c>
      <c r="E2747" s="1">
        <f t="shared" si="464"/>
        <v>42669</v>
      </c>
      <c r="F2747" s="1">
        <f t="shared" si="466"/>
        <v>42668</v>
      </c>
      <c r="G2747" s="1">
        <f t="shared" si="467"/>
        <v>42667</v>
      </c>
      <c r="H2747" s="1">
        <f t="shared" si="468"/>
        <v>42666</v>
      </c>
      <c r="I2747" s="2">
        <f t="shared" si="469"/>
        <v>49.18</v>
      </c>
      <c r="J2747">
        <f t="shared" si="463"/>
        <v>0</v>
      </c>
      <c r="K2747" s="2">
        <f t="shared" si="465"/>
        <v>0</v>
      </c>
      <c r="L2747" s="2">
        <f t="shared" si="470"/>
        <v>0</v>
      </c>
      <c r="M2747" s="2">
        <f t="shared" si="471"/>
        <v>1</v>
      </c>
      <c r="N2747">
        <f t="shared" si="472"/>
        <v>-8.1297391708663458</v>
      </c>
    </row>
    <row r="2748" spans="1:14" x14ac:dyDescent="0.3">
      <c r="A2748" s="1">
        <v>42677</v>
      </c>
      <c r="B2748">
        <v>44.66</v>
      </c>
      <c r="D2748">
        <f t="shared" si="462"/>
        <v>4</v>
      </c>
      <c r="E2748" s="1">
        <f t="shared" si="464"/>
        <v>42670</v>
      </c>
      <c r="F2748" s="1">
        <f t="shared" si="466"/>
        <v>42669</v>
      </c>
      <c r="G2748" s="1">
        <f t="shared" si="467"/>
        <v>42668</v>
      </c>
      <c r="H2748" s="1">
        <f t="shared" si="468"/>
        <v>42667</v>
      </c>
      <c r="I2748" s="2">
        <f t="shared" si="469"/>
        <v>49.72</v>
      </c>
      <c r="J2748">
        <f t="shared" si="463"/>
        <v>0</v>
      </c>
      <c r="K2748" s="2">
        <f t="shared" si="465"/>
        <v>0</v>
      </c>
      <c r="L2748" s="2">
        <f t="shared" si="470"/>
        <v>0</v>
      </c>
      <c r="M2748" s="2">
        <f t="shared" si="471"/>
        <v>1</v>
      </c>
      <c r="N2748">
        <f t="shared" si="472"/>
        <v>-10.73290202304986</v>
      </c>
    </row>
    <row r="2749" spans="1:14" x14ac:dyDescent="0.3">
      <c r="A2749" s="1">
        <v>42678</v>
      </c>
      <c r="B2749">
        <v>44.07</v>
      </c>
      <c r="D2749">
        <f t="shared" si="462"/>
        <v>5</v>
      </c>
      <c r="E2749" s="1">
        <f t="shared" si="464"/>
        <v>42671</v>
      </c>
      <c r="F2749" s="1">
        <f t="shared" si="466"/>
        <v>42670</v>
      </c>
      <c r="G2749" s="1">
        <f t="shared" si="467"/>
        <v>42669</v>
      </c>
      <c r="H2749" s="1">
        <f t="shared" si="468"/>
        <v>42668</v>
      </c>
      <c r="I2749" s="2">
        <f t="shared" si="469"/>
        <v>48.7</v>
      </c>
      <c r="J2749">
        <f t="shared" si="463"/>
        <v>0</v>
      </c>
      <c r="K2749" s="2">
        <f t="shared" si="465"/>
        <v>0</v>
      </c>
      <c r="L2749" s="2">
        <f t="shared" si="470"/>
        <v>0</v>
      </c>
      <c r="M2749" s="2">
        <f t="shared" si="471"/>
        <v>1</v>
      </c>
      <c r="N2749">
        <f t="shared" si="472"/>
        <v>-9.9899751234648573</v>
      </c>
    </row>
    <row r="2750" spans="1:14" x14ac:dyDescent="0.3">
      <c r="A2750" s="1">
        <v>42681</v>
      </c>
      <c r="B2750">
        <v>44.89</v>
      </c>
      <c r="D2750">
        <f t="shared" si="462"/>
        <v>1</v>
      </c>
      <c r="E2750" s="1">
        <f t="shared" si="464"/>
        <v>42674</v>
      </c>
      <c r="F2750" s="1">
        <f t="shared" si="466"/>
        <v>42673</v>
      </c>
      <c r="G2750" s="1">
        <f t="shared" si="467"/>
        <v>42672</v>
      </c>
      <c r="H2750" s="1">
        <f t="shared" si="468"/>
        <v>42671</v>
      </c>
      <c r="I2750" s="2">
        <f t="shared" si="469"/>
        <v>46.86</v>
      </c>
      <c r="J2750">
        <f t="shared" si="463"/>
        <v>0</v>
      </c>
      <c r="K2750" s="2">
        <f t="shared" si="465"/>
        <v>0</v>
      </c>
      <c r="L2750" s="2">
        <f t="shared" si="470"/>
        <v>0</v>
      </c>
      <c r="M2750" s="2">
        <f t="shared" si="471"/>
        <v>1</v>
      </c>
      <c r="N2750">
        <f t="shared" si="472"/>
        <v>-4.294938028580888</v>
      </c>
    </row>
    <row r="2751" spans="1:14" x14ac:dyDescent="0.3">
      <c r="A2751" s="1">
        <v>42682</v>
      </c>
      <c r="B2751">
        <v>44.98</v>
      </c>
      <c r="D2751">
        <f t="shared" si="462"/>
        <v>2</v>
      </c>
      <c r="E2751" s="1">
        <f t="shared" si="464"/>
        <v>42675</v>
      </c>
      <c r="F2751" s="1">
        <f t="shared" si="466"/>
        <v>42674</v>
      </c>
      <c r="G2751" s="1">
        <f t="shared" si="467"/>
        <v>42673</v>
      </c>
      <c r="H2751" s="1">
        <f t="shared" si="468"/>
        <v>42672</v>
      </c>
      <c r="I2751" s="2">
        <f t="shared" si="469"/>
        <v>46.67</v>
      </c>
      <c r="J2751">
        <f t="shared" si="463"/>
        <v>0</v>
      </c>
      <c r="K2751" s="2">
        <f t="shared" si="465"/>
        <v>0</v>
      </c>
      <c r="L2751" s="2">
        <f t="shared" si="470"/>
        <v>0</v>
      </c>
      <c r="M2751" s="2">
        <f t="shared" si="471"/>
        <v>1</v>
      </c>
      <c r="N2751">
        <f t="shared" si="472"/>
        <v>-3.6883613430554743</v>
      </c>
    </row>
    <row r="2752" spans="1:14" x14ac:dyDescent="0.3">
      <c r="A2752" s="1">
        <v>42683</v>
      </c>
      <c r="B2752">
        <v>45.27</v>
      </c>
      <c r="C2752">
        <v>45.94</v>
      </c>
      <c r="D2752">
        <f t="shared" si="462"/>
        <v>3</v>
      </c>
      <c r="E2752" s="1">
        <f t="shared" si="464"/>
        <v>42676</v>
      </c>
      <c r="F2752" s="1">
        <f t="shared" si="466"/>
        <v>42675</v>
      </c>
      <c r="G2752" s="1">
        <f t="shared" si="467"/>
        <v>42674</v>
      </c>
      <c r="H2752" s="1">
        <f t="shared" si="468"/>
        <v>42673</v>
      </c>
      <c r="I2752" s="2">
        <f t="shared" si="469"/>
        <v>45.34</v>
      </c>
      <c r="J2752">
        <f t="shared" si="463"/>
        <v>0</v>
      </c>
      <c r="K2752" s="2">
        <f t="shared" si="465"/>
        <v>0</v>
      </c>
      <c r="L2752" s="2">
        <f t="shared" si="470"/>
        <v>0</v>
      </c>
      <c r="M2752" s="2">
        <f t="shared" si="471"/>
        <v>1</v>
      </c>
      <c r="N2752">
        <f t="shared" si="472"/>
        <v>-0.15450836315157379</v>
      </c>
    </row>
    <row r="2753" spans="1:14" x14ac:dyDescent="0.3">
      <c r="A2753" s="1">
        <v>42684</v>
      </c>
      <c r="B2753">
        <v>45.36</v>
      </c>
      <c r="D2753">
        <f t="shared" si="462"/>
        <v>4</v>
      </c>
      <c r="E2753" s="1">
        <f t="shared" si="464"/>
        <v>42677</v>
      </c>
      <c r="F2753" s="1">
        <f t="shared" si="466"/>
        <v>42676</v>
      </c>
      <c r="G2753" s="1">
        <f t="shared" si="467"/>
        <v>42675</v>
      </c>
      <c r="H2753" s="1">
        <f t="shared" si="468"/>
        <v>42674</v>
      </c>
      <c r="I2753" s="2">
        <f t="shared" si="469"/>
        <v>44.66</v>
      </c>
      <c r="J2753">
        <f t="shared" si="463"/>
        <v>45.94</v>
      </c>
      <c r="K2753" s="2">
        <f t="shared" si="465"/>
        <v>45.94</v>
      </c>
      <c r="L2753" s="2">
        <f t="shared" si="470"/>
        <v>45.27</v>
      </c>
      <c r="M2753" s="2">
        <f t="shared" si="471"/>
        <v>0.98541575968654782</v>
      </c>
      <c r="N2753">
        <f t="shared" si="472"/>
        <v>8.6077719440007625E-2</v>
      </c>
    </row>
    <row r="2754" spans="1:14" x14ac:dyDescent="0.3">
      <c r="A2754" s="1">
        <v>42685</v>
      </c>
      <c r="B2754">
        <v>44.15</v>
      </c>
      <c r="D2754">
        <f t="shared" ref="D2754:D2817" si="473">WEEKDAY(A2754,2)</f>
        <v>5</v>
      </c>
      <c r="E2754" s="1">
        <f t="shared" si="464"/>
        <v>42678</v>
      </c>
      <c r="F2754" s="1">
        <f t="shared" si="466"/>
        <v>42677</v>
      </c>
      <c r="G2754" s="1">
        <f t="shared" si="467"/>
        <v>42676</v>
      </c>
      <c r="H2754" s="1">
        <f t="shared" si="468"/>
        <v>42675</v>
      </c>
      <c r="I2754" s="2">
        <f t="shared" si="469"/>
        <v>44.07</v>
      </c>
      <c r="J2754">
        <f t="shared" si="463"/>
        <v>0</v>
      </c>
      <c r="K2754" s="2">
        <f t="shared" si="465"/>
        <v>45.94</v>
      </c>
      <c r="L2754" s="2">
        <f t="shared" si="470"/>
        <v>45.27</v>
      </c>
      <c r="M2754" s="2">
        <f t="shared" si="471"/>
        <v>0.98541575968654782</v>
      </c>
      <c r="N2754">
        <f t="shared" si="472"/>
        <v>-1.2877987617011453</v>
      </c>
    </row>
    <row r="2755" spans="1:14" x14ac:dyDescent="0.3">
      <c r="A2755" s="1">
        <v>42688</v>
      </c>
      <c r="B2755">
        <v>43.94</v>
      </c>
      <c r="D2755">
        <f t="shared" si="473"/>
        <v>1</v>
      </c>
      <c r="E2755" s="1">
        <f t="shared" si="464"/>
        <v>42681</v>
      </c>
      <c r="F2755" s="1">
        <f t="shared" si="466"/>
        <v>42680</v>
      </c>
      <c r="G2755" s="1">
        <f t="shared" si="467"/>
        <v>42679</v>
      </c>
      <c r="H2755" s="1">
        <f t="shared" si="468"/>
        <v>42678</v>
      </c>
      <c r="I2755" s="2">
        <f t="shared" si="469"/>
        <v>44.89</v>
      </c>
      <c r="J2755">
        <f t="shared" ref="J2755:J2818" si="474">C2754</f>
        <v>0</v>
      </c>
      <c r="K2755" s="2">
        <f t="shared" si="465"/>
        <v>45.94</v>
      </c>
      <c r="L2755" s="2">
        <f t="shared" si="470"/>
        <v>45.27</v>
      </c>
      <c r="M2755" s="2">
        <f t="shared" si="471"/>
        <v>0.98541575968654782</v>
      </c>
      <c r="N2755">
        <f t="shared" si="472"/>
        <v>-3.6081621650461484</v>
      </c>
    </row>
    <row r="2756" spans="1:14" x14ac:dyDescent="0.3">
      <c r="A2756" s="1">
        <v>42689</v>
      </c>
      <c r="B2756">
        <v>46.39</v>
      </c>
      <c r="D2756">
        <f t="shared" si="473"/>
        <v>2</v>
      </c>
      <c r="E2756" s="1">
        <f t="shared" si="464"/>
        <v>42682</v>
      </c>
      <c r="F2756" s="1">
        <f t="shared" si="466"/>
        <v>42681</v>
      </c>
      <c r="G2756" s="1">
        <f t="shared" si="467"/>
        <v>42680</v>
      </c>
      <c r="H2756" s="1">
        <f t="shared" si="468"/>
        <v>42679</v>
      </c>
      <c r="I2756" s="2">
        <f t="shared" si="469"/>
        <v>44.98</v>
      </c>
      <c r="J2756">
        <f t="shared" si="474"/>
        <v>0</v>
      </c>
      <c r="K2756" s="2">
        <f t="shared" si="465"/>
        <v>45.94</v>
      </c>
      <c r="L2756" s="2">
        <f t="shared" si="470"/>
        <v>45.27</v>
      </c>
      <c r="M2756" s="2">
        <f t="shared" si="471"/>
        <v>0.98541575968654782</v>
      </c>
      <c r="N2756">
        <f t="shared" si="472"/>
        <v>1.6174336419397899</v>
      </c>
    </row>
    <row r="2757" spans="1:14" x14ac:dyDescent="0.3">
      <c r="A2757" s="1">
        <v>42690</v>
      </c>
      <c r="B2757">
        <v>46.1</v>
      </c>
      <c r="D2757">
        <f t="shared" si="473"/>
        <v>3</v>
      </c>
      <c r="E2757" s="1">
        <f t="shared" si="464"/>
        <v>42683</v>
      </c>
      <c r="F2757" s="1">
        <f t="shared" si="466"/>
        <v>42682</v>
      </c>
      <c r="G2757" s="1">
        <f t="shared" si="467"/>
        <v>42681</v>
      </c>
      <c r="H2757" s="1">
        <f t="shared" si="468"/>
        <v>42680</v>
      </c>
      <c r="I2757" s="2">
        <f t="shared" si="469"/>
        <v>45.27</v>
      </c>
      <c r="J2757">
        <f t="shared" si="474"/>
        <v>0</v>
      </c>
      <c r="K2757" s="2">
        <f t="shared" si="465"/>
        <v>45.94</v>
      </c>
      <c r="L2757" s="2">
        <f t="shared" si="470"/>
        <v>45.27</v>
      </c>
      <c r="M2757" s="2">
        <f t="shared" si="471"/>
        <v>0.98541575968654782</v>
      </c>
      <c r="N2757">
        <f t="shared" si="472"/>
        <v>0.34767527416506694</v>
      </c>
    </row>
    <row r="2758" spans="1:14" x14ac:dyDescent="0.3">
      <c r="A2758" s="1">
        <v>42691</v>
      </c>
      <c r="B2758">
        <v>45.98</v>
      </c>
      <c r="D2758">
        <f t="shared" si="473"/>
        <v>4</v>
      </c>
      <c r="E2758" s="1">
        <f t="shared" si="464"/>
        <v>42684</v>
      </c>
      <c r="F2758" s="1">
        <f t="shared" si="466"/>
        <v>42683</v>
      </c>
      <c r="G2758" s="1">
        <f t="shared" si="467"/>
        <v>42682</v>
      </c>
      <c r="H2758" s="1">
        <f t="shared" si="468"/>
        <v>42681</v>
      </c>
      <c r="I2758" s="2">
        <f t="shared" si="469"/>
        <v>45.36</v>
      </c>
      <c r="J2758">
        <f t="shared" si="474"/>
        <v>0</v>
      </c>
      <c r="K2758" s="2">
        <f t="shared" si="465"/>
        <v>0</v>
      </c>
      <c r="L2758" s="2">
        <f t="shared" si="470"/>
        <v>0</v>
      </c>
      <c r="M2758" s="2">
        <f t="shared" si="471"/>
        <v>1</v>
      </c>
      <c r="N2758">
        <f t="shared" si="472"/>
        <v>1.3575859915538762</v>
      </c>
    </row>
    <row r="2759" spans="1:14" x14ac:dyDescent="0.3">
      <c r="A2759" s="1">
        <v>42692</v>
      </c>
      <c r="B2759">
        <v>46.36</v>
      </c>
      <c r="D2759">
        <f t="shared" si="473"/>
        <v>5</v>
      </c>
      <c r="E2759" s="1">
        <f t="shared" ref="E2759:E2822" si="475">A2759-7</f>
        <v>42685</v>
      </c>
      <c r="F2759" s="1">
        <f t="shared" si="466"/>
        <v>42684</v>
      </c>
      <c r="G2759" s="1">
        <f t="shared" si="467"/>
        <v>42683</v>
      </c>
      <c r="H2759" s="1">
        <f t="shared" si="468"/>
        <v>42682</v>
      </c>
      <c r="I2759" s="2">
        <f t="shared" si="469"/>
        <v>44.15</v>
      </c>
      <c r="J2759">
        <f t="shared" si="474"/>
        <v>0</v>
      </c>
      <c r="K2759" s="2">
        <f t="shared" ref="K2759:K2822" si="476">SUMIFS($J$2:$J$3507,$A$2:$A$3507,"&gt;"&amp;E2759,$A$2:$A$3507,"&lt;="&amp;A2759)</f>
        <v>0</v>
      </c>
      <c r="L2759" s="2">
        <f t="shared" si="470"/>
        <v>0</v>
      </c>
      <c r="M2759" s="2">
        <f t="shared" si="471"/>
        <v>1</v>
      </c>
      <c r="N2759">
        <f t="shared" si="472"/>
        <v>4.8844091421581926</v>
      </c>
    </row>
    <row r="2760" spans="1:14" x14ac:dyDescent="0.3">
      <c r="A2760" s="1">
        <v>42695</v>
      </c>
      <c r="B2760">
        <v>48.24</v>
      </c>
      <c r="D2760">
        <f t="shared" si="473"/>
        <v>1</v>
      </c>
      <c r="E2760" s="1">
        <f t="shared" si="475"/>
        <v>42688</v>
      </c>
      <c r="F2760" s="1">
        <f t="shared" ref="F2760:F2823" si="477">E2760-1</f>
        <v>42687</v>
      </c>
      <c r="G2760" s="1">
        <f t="shared" ref="G2760:G2823" si="478">E2760-2</f>
        <v>42686</v>
      </c>
      <c r="H2760" s="1">
        <f t="shared" ref="H2760:H2823" si="479">E2760-3</f>
        <v>42685</v>
      </c>
      <c r="I2760" s="2">
        <f t="shared" ref="I2760:I2823" si="480">IF(SUMIFS($B$2:$B$3507,$A$2:$A$3507,"="&amp;E2760)=0,IF(SUMIFS($B$2:$B$3507,$A$2:$A$3507,"="&amp;F2760)=0,IF(SUMIFS($B$2:$B$3507,$A$2:$A$3507,"="&amp;G2760)=0,SUMIFS($B$2:$B$3507,$A$2:$A$3507,"="&amp;H2760),SUMIFS($B$2:$B$3507,$A$2:$A$3507,"="&amp;G2760)),SUMIFS($B$2:$B$3507,$A$2:$A$3507,"="&amp;F2760)),SUMIFS($B$2:$B$3507,$A$2:$A$3507,"="&amp;E2760))</f>
        <v>43.94</v>
      </c>
      <c r="J2760">
        <f t="shared" si="474"/>
        <v>0</v>
      </c>
      <c r="K2760" s="2">
        <f t="shared" si="476"/>
        <v>0</v>
      </c>
      <c r="L2760" s="2">
        <f t="shared" ref="L2760:L2823" si="481">IF(K2760&lt;&gt;0,LOOKUP(K2760,C2754:C2760,B2754:B2760),0)</f>
        <v>0</v>
      </c>
      <c r="M2760" s="2">
        <f t="shared" si="471"/>
        <v>1</v>
      </c>
      <c r="N2760">
        <f t="shared" si="472"/>
        <v>9.3363485462466027</v>
      </c>
    </row>
    <row r="2761" spans="1:14" x14ac:dyDescent="0.3">
      <c r="A2761" s="1">
        <v>42696</v>
      </c>
      <c r="B2761">
        <v>48.03</v>
      </c>
      <c r="D2761">
        <f t="shared" si="473"/>
        <v>2</v>
      </c>
      <c r="E2761" s="1">
        <f t="shared" si="475"/>
        <v>42689</v>
      </c>
      <c r="F2761" s="1">
        <f t="shared" si="477"/>
        <v>42688</v>
      </c>
      <c r="G2761" s="1">
        <f t="shared" si="478"/>
        <v>42687</v>
      </c>
      <c r="H2761" s="1">
        <f t="shared" si="479"/>
        <v>42686</v>
      </c>
      <c r="I2761" s="2">
        <f t="shared" si="480"/>
        <v>46.39</v>
      </c>
      <c r="J2761">
        <f t="shared" si="474"/>
        <v>0</v>
      </c>
      <c r="K2761" s="2">
        <f t="shared" si="476"/>
        <v>0</v>
      </c>
      <c r="L2761" s="2">
        <f t="shared" si="481"/>
        <v>0</v>
      </c>
      <c r="M2761" s="2">
        <f t="shared" ref="M2761:M2824" si="482">IF(K2761&lt;&gt;0,L2761/K2761,1)</f>
        <v>1</v>
      </c>
      <c r="N2761">
        <f t="shared" ref="N2761:N2824" si="483">LN(B2761*M2761/I2761)*100</f>
        <v>3.4741896913080654</v>
      </c>
    </row>
    <row r="2762" spans="1:14" x14ac:dyDescent="0.3">
      <c r="A2762" s="1">
        <v>42697</v>
      </c>
      <c r="B2762">
        <v>47.96</v>
      </c>
      <c r="D2762">
        <f t="shared" si="473"/>
        <v>3</v>
      </c>
      <c r="E2762" s="1">
        <f t="shared" si="475"/>
        <v>42690</v>
      </c>
      <c r="F2762" s="1">
        <f t="shared" si="477"/>
        <v>42689</v>
      </c>
      <c r="G2762" s="1">
        <f t="shared" si="478"/>
        <v>42688</v>
      </c>
      <c r="H2762" s="1">
        <f t="shared" si="479"/>
        <v>42687</v>
      </c>
      <c r="I2762" s="2">
        <f t="shared" si="480"/>
        <v>46.1</v>
      </c>
      <c r="J2762">
        <f t="shared" si="474"/>
        <v>0</v>
      </c>
      <c r="K2762" s="2">
        <f t="shared" si="476"/>
        <v>0</v>
      </c>
      <c r="L2762" s="2">
        <f t="shared" si="481"/>
        <v>0</v>
      </c>
      <c r="M2762" s="2">
        <f t="shared" si="482"/>
        <v>1</v>
      </c>
      <c r="N2762">
        <f t="shared" si="483"/>
        <v>3.9554380156710698</v>
      </c>
    </row>
    <row r="2763" spans="1:14" x14ac:dyDescent="0.3">
      <c r="A2763" s="1">
        <v>42699</v>
      </c>
      <c r="B2763">
        <v>46.06</v>
      </c>
      <c r="D2763">
        <f t="shared" si="473"/>
        <v>5</v>
      </c>
      <c r="E2763" s="1">
        <f t="shared" si="475"/>
        <v>42692</v>
      </c>
      <c r="F2763" s="1">
        <f t="shared" si="477"/>
        <v>42691</v>
      </c>
      <c r="G2763" s="1">
        <f t="shared" si="478"/>
        <v>42690</v>
      </c>
      <c r="H2763" s="1">
        <f t="shared" si="479"/>
        <v>42689</v>
      </c>
      <c r="I2763" s="2">
        <f t="shared" si="480"/>
        <v>46.36</v>
      </c>
      <c r="J2763">
        <f t="shared" si="474"/>
        <v>0</v>
      </c>
      <c r="K2763" s="2">
        <f t="shared" si="476"/>
        <v>0</v>
      </c>
      <c r="L2763" s="2">
        <f t="shared" si="481"/>
        <v>0</v>
      </c>
      <c r="M2763" s="2">
        <f t="shared" si="482"/>
        <v>1</v>
      </c>
      <c r="N2763">
        <f t="shared" si="483"/>
        <v>-0.64921240790117751</v>
      </c>
    </row>
    <row r="2764" spans="1:14" x14ac:dyDescent="0.3">
      <c r="A2764" s="1">
        <v>42702</v>
      </c>
      <c r="B2764">
        <v>47.08</v>
      </c>
      <c r="D2764">
        <f t="shared" si="473"/>
        <v>1</v>
      </c>
      <c r="E2764" s="1">
        <f t="shared" si="475"/>
        <v>42695</v>
      </c>
      <c r="F2764" s="1">
        <f t="shared" si="477"/>
        <v>42694</v>
      </c>
      <c r="G2764" s="1">
        <f t="shared" si="478"/>
        <v>42693</v>
      </c>
      <c r="H2764" s="1">
        <f t="shared" si="479"/>
        <v>42692</v>
      </c>
      <c r="I2764" s="2">
        <f t="shared" si="480"/>
        <v>48.24</v>
      </c>
      <c r="J2764">
        <f t="shared" si="474"/>
        <v>0</v>
      </c>
      <c r="K2764" s="2">
        <f t="shared" si="476"/>
        <v>0</v>
      </c>
      <c r="L2764" s="2">
        <f t="shared" si="481"/>
        <v>0</v>
      </c>
      <c r="M2764" s="2">
        <f t="shared" si="482"/>
        <v>1</v>
      </c>
      <c r="N2764">
        <f t="shared" si="483"/>
        <v>-2.4340270026854092</v>
      </c>
    </row>
    <row r="2765" spans="1:14" x14ac:dyDescent="0.3">
      <c r="A2765" s="1">
        <v>42703</v>
      </c>
      <c r="B2765">
        <v>45.23</v>
      </c>
      <c r="D2765">
        <f t="shared" si="473"/>
        <v>2</v>
      </c>
      <c r="E2765" s="1">
        <f t="shared" si="475"/>
        <v>42696</v>
      </c>
      <c r="F2765" s="1">
        <f t="shared" si="477"/>
        <v>42695</v>
      </c>
      <c r="G2765" s="1">
        <f t="shared" si="478"/>
        <v>42694</v>
      </c>
      <c r="H2765" s="1">
        <f t="shared" si="479"/>
        <v>42693</v>
      </c>
      <c r="I2765" s="2">
        <f t="shared" si="480"/>
        <v>48.03</v>
      </c>
      <c r="J2765">
        <f t="shared" si="474"/>
        <v>0</v>
      </c>
      <c r="K2765" s="2">
        <f t="shared" si="476"/>
        <v>0</v>
      </c>
      <c r="L2765" s="2">
        <f t="shared" si="481"/>
        <v>0</v>
      </c>
      <c r="M2765" s="2">
        <f t="shared" si="482"/>
        <v>1</v>
      </c>
      <c r="N2765">
        <f t="shared" si="483"/>
        <v>-6.0065232186981339</v>
      </c>
    </row>
    <row r="2766" spans="1:14" x14ac:dyDescent="0.3">
      <c r="A2766" s="1">
        <v>42704</v>
      </c>
      <c r="B2766">
        <v>49.44</v>
      </c>
      <c r="D2766">
        <f t="shared" si="473"/>
        <v>3</v>
      </c>
      <c r="E2766" s="1">
        <f t="shared" si="475"/>
        <v>42697</v>
      </c>
      <c r="F2766" s="1">
        <f t="shared" si="477"/>
        <v>42696</v>
      </c>
      <c r="G2766" s="1">
        <f t="shared" si="478"/>
        <v>42695</v>
      </c>
      <c r="H2766" s="1">
        <f t="shared" si="479"/>
        <v>42694</v>
      </c>
      <c r="I2766" s="2">
        <f t="shared" si="480"/>
        <v>47.96</v>
      </c>
      <c r="J2766">
        <f t="shared" si="474"/>
        <v>0</v>
      </c>
      <c r="K2766" s="2">
        <f t="shared" si="476"/>
        <v>0</v>
      </c>
      <c r="L2766" s="2">
        <f t="shared" si="481"/>
        <v>0</v>
      </c>
      <c r="M2766" s="2">
        <f t="shared" si="482"/>
        <v>1</v>
      </c>
      <c r="N2766">
        <f t="shared" si="483"/>
        <v>3.0392482990121796</v>
      </c>
    </row>
    <row r="2767" spans="1:14" x14ac:dyDescent="0.3">
      <c r="A2767" s="1">
        <v>42705</v>
      </c>
      <c r="B2767">
        <v>51.06</v>
      </c>
      <c r="D2767">
        <f t="shared" si="473"/>
        <v>4</v>
      </c>
      <c r="E2767" s="1">
        <f t="shared" si="475"/>
        <v>42698</v>
      </c>
      <c r="F2767" s="1">
        <f t="shared" si="477"/>
        <v>42697</v>
      </c>
      <c r="G2767" s="1">
        <f t="shared" si="478"/>
        <v>42696</v>
      </c>
      <c r="H2767" s="1">
        <f t="shared" si="479"/>
        <v>42695</v>
      </c>
      <c r="I2767" s="2">
        <f t="shared" si="480"/>
        <v>47.96</v>
      </c>
      <c r="J2767">
        <f t="shared" si="474"/>
        <v>0</v>
      </c>
      <c r="K2767" s="2">
        <f t="shared" si="476"/>
        <v>0</v>
      </c>
      <c r="L2767" s="2">
        <f t="shared" si="481"/>
        <v>0</v>
      </c>
      <c r="M2767" s="2">
        <f t="shared" si="482"/>
        <v>1</v>
      </c>
      <c r="N2767">
        <f t="shared" si="483"/>
        <v>6.2634081654024314</v>
      </c>
    </row>
    <row r="2768" spans="1:14" x14ac:dyDescent="0.3">
      <c r="A2768" s="1">
        <v>42706</v>
      </c>
      <c r="B2768">
        <v>51.68</v>
      </c>
      <c r="D2768">
        <f t="shared" si="473"/>
        <v>5</v>
      </c>
      <c r="E2768" s="1">
        <f t="shared" si="475"/>
        <v>42699</v>
      </c>
      <c r="F2768" s="1">
        <f t="shared" si="477"/>
        <v>42698</v>
      </c>
      <c r="G2768" s="1">
        <f t="shared" si="478"/>
        <v>42697</v>
      </c>
      <c r="H2768" s="1">
        <f t="shared" si="479"/>
        <v>42696</v>
      </c>
      <c r="I2768" s="2">
        <f t="shared" si="480"/>
        <v>46.06</v>
      </c>
      <c r="J2768">
        <f t="shared" si="474"/>
        <v>0</v>
      </c>
      <c r="K2768" s="2">
        <f t="shared" si="476"/>
        <v>0</v>
      </c>
      <c r="L2768" s="2">
        <f t="shared" si="481"/>
        <v>0</v>
      </c>
      <c r="M2768" s="2">
        <f t="shared" si="482"/>
        <v>1</v>
      </c>
      <c r="N2768">
        <f t="shared" si="483"/>
        <v>11.512596508180724</v>
      </c>
    </row>
    <row r="2769" spans="1:14" x14ac:dyDescent="0.3">
      <c r="A2769" s="1">
        <v>42709</v>
      </c>
      <c r="B2769">
        <v>51.79</v>
      </c>
      <c r="D2769">
        <f t="shared" si="473"/>
        <v>1</v>
      </c>
      <c r="E2769" s="1">
        <f t="shared" si="475"/>
        <v>42702</v>
      </c>
      <c r="F2769" s="1">
        <f t="shared" si="477"/>
        <v>42701</v>
      </c>
      <c r="G2769" s="1">
        <f t="shared" si="478"/>
        <v>42700</v>
      </c>
      <c r="H2769" s="1">
        <f t="shared" si="479"/>
        <v>42699</v>
      </c>
      <c r="I2769" s="2">
        <f t="shared" si="480"/>
        <v>47.08</v>
      </c>
      <c r="J2769">
        <f t="shared" si="474"/>
        <v>0</v>
      </c>
      <c r="K2769" s="2">
        <f t="shared" si="476"/>
        <v>0</v>
      </c>
      <c r="L2769" s="2">
        <f t="shared" si="481"/>
        <v>0</v>
      </c>
      <c r="M2769" s="2">
        <f t="shared" si="482"/>
        <v>1</v>
      </c>
      <c r="N2769">
        <f t="shared" si="483"/>
        <v>9.5348798043724194</v>
      </c>
    </row>
    <row r="2770" spans="1:14" x14ac:dyDescent="0.3">
      <c r="A2770" s="1">
        <v>42710</v>
      </c>
      <c r="B2770">
        <v>50.93</v>
      </c>
      <c r="D2770">
        <f t="shared" si="473"/>
        <v>2</v>
      </c>
      <c r="E2770" s="1">
        <f t="shared" si="475"/>
        <v>42703</v>
      </c>
      <c r="F2770" s="1">
        <f t="shared" si="477"/>
        <v>42702</v>
      </c>
      <c r="G2770" s="1">
        <f t="shared" si="478"/>
        <v>42701</v>
      </c>
      <c r="H2770" s="1">
        <f t="shared" si="479"/>
        <v>42700</v>
      </c>
      <c r="I2770" s="2">
        <f t="shared" si="480"/>
        <v>45.23</v>
      </c>
      <c r="J2770">
        <f t="shared" si="474"/>
        <v>0</v>
      </c>
      <c r="K2770" s="2">
        <f t="shared" si="476"/>
        <v>0</v>
      </c>
      <c r="L2770" s="2">
        <f t="shared" si="481"/>
        <v>0</v>
      </c>
      <c r="M2770" s="2">
        <f t="shared" si="482"/>
        <v>1</v>
      </c>
      <c r="N2770">
        <f t="shared" si="483"/>
        <v>11.869155740676151</v>
      </c>
    </row>
    <row r="2771" spans="1:14" x14ac:dyDescent="0.3">
      <c r="A2771" s="1">
        <v>42711</v>
      </c>
      <c r="B2771">
        <v>49.77</v>
      </c>
      <c r="D2771">
        <f t="shared" si="473"/>
        <v>3</v>
      </c>
      <c r="E2771" s="1">
        <f t="shared" si="475"/>
        <v>42704</v>
      </c>
      <c r="F2771" s="1">
        <f t="shared" si="477"/>
        <v>42703</v>
      </c>
      <c r="G2771" s="1">
        <f t="shared" si="478"/>
        <v>42702</v>
      </c>
      <c r="H2771" s="1">
        <f t="shared" si="479"/>
        <v>42701</v>
      </c>
      <c r="I2771" s="2">
        <f t="shared" si="480"/>
        <v>49.44</v>
      </c>
      <c r="J2771">
        <f t="shared" si="474"/>
        <v>0</v>
      </c>
      <c r="K2771" s="2">
        <f t="shared" si="476"/>
        <v>0</v>
      </c>
      <c r="L2771" s="2">
        <f t="shared" si="481"/>
        <v>0</v>
      </c>
      <c r="M2771" s="2">
        <f t="shared" si="482"/>
        <v>1</v>
      </c>
      <c r="N2771">
        <f t="shared" si="483"/>
        <v>0.66525797210276172</v>
      </c>
    </row>
    <row r="2772" spans="1:14" x14ac:dyDescent="0.3">
      <c r="A2772" s="1">
        <v>42712</v>
      </c>
      <c r="B2772">
        <v>50.84</v>
      </c>
      <c r="D2772">
        <f t="shared" si="473"/>
        <v>4</v>
      </c>
      <c r="E2772" s="1">
        <f t="shared" si="475"/>
        <v>42705</v>
      </c>
      <c r="F2772" s="1">
        <f t="shared" si="477"/>
        <v>42704</v>
      </c>
      <c r="G2772" s="1">
        <f t="shared" si="478"/>
        <v>42703</v>
      </c>
      <c r="H2772" s="1">
        <f t="shared" si="479"/>
        <v>42702</v>
      </c>
      <c r="I2772" s="2">
        <f t="shared" si="480"/>
        <v>51.06</v>
      </c>
      <c r="J2772">
        <f t="shared" si="474"/>
        <v>0</v>
      </c>
      <c r="K2772" s="2">
        <f t="shared" si="476"/>
        <v>0</v>
      </c>
      <c r="L2772" s="2">
        <f t="shared" si="481"/>
        <v>0</v>
      </c>
      <c r="M2772" s="2">
        <f t="shared" si="482"/>
        <v>1</v>
      </c>
      <c r="N2772">
        <f t="shared" si="483"/>
        <v>-0.43179654920844468</v>
      </c>
    </row>
    <row r="2773" spans="1:14" x14ac:dyDescent="0.3">
      <c r="A2773" s="1">
        <v>42713</v>
      </c>
      <c r="B2773">
        <v>51.5</v>
      </c>
      <c r="C2773">
        <v>52.44</v>
      </c>
      <c r="D2773">
        <f t="shared" si="473"/>
        <v>5</v>
      </c>
      <c r="E2773" s="1">
        <f t="shared" si="475"/>
        <v>42706</v>
      </c>
      <c r="F2773" s="1">
        <f t="shared" si="477"/>
        <v>42705</v>
      </c>
      <c r="G2773" s="1">
        <f t="shared" si="478"/>
        <v>42704</v>
      </c>
      <c r="H2773" s="1">
        <f t="shared" si="479"/>
        <v>42703</v>
      </c>
      <c r="I2773" s="2">
        <f t="shared" si="480"/>
        <v>51.68</v>
      </c>
      <c r="J2773">
        <f t="shared" si="474"/>
        <v>0</v>
      </c>
      <c r="K2773" s="2">
        <f t="shared" si="476"/>
        <v>0</v>
      </c>
      <c r="L2773" s="2">
        <f t="shared" si="481"/>
        <v>0</v>
      </c>
      <c r="M2773" s="2">
        <f t="shared" si="482"/>
        <v>1</v>
      </c>
      <c r="N2773">
        <f t="shared" si="483"/>
        <v>-0.34890518046559887</v>
      </c>
    </row>
    <row r="2774" spans="1:14" x14ac:dyDescent="0.3">
      <c r="A2774" s="1">
        <v>42716</v>
      </c>
      <c r="B2774">
        <v>53.75</v>
      </c>
      <c r="D2774">
        <f t="shared" si="473"/>
        <v>1</v>
      </c>
      <c r="E2774" s="1">
        <f t="shared" si="475"/>
        <v>42709</v>
      </c>
      <c r="F2774" s="1">
        <f t="shared" si="477"/>
        <v>42708</v>
      </c>
      <c r="G2774" s="1">
        <f t="shared" si="478"/>
        <v>42707</v>
      </c>
      <c r="H2774" s="1">
        <f t="shared" si="479"/>
        <v>42706</v>
      </c>
      <c r="I2774" s="2">
        <f t="shared" si="480"/>
        <v>51.79</v>
      </c>
      <c r="J2774">
        <f t="shared" si="474"/>
        <v>52.44</v>
      </c>
      <c r="K2774" s="2">
        <f t="shared" si="476"/>
        <v>52.44</v>
      </c>
      <c r="L2774" s="2">
        <f t="shared" si="481"/>
        <v>51.5</v>
      </c>
      <c r="M2774" s="2">
        <f t="shared" si="482"/>
        <v>0.9820747520976354</v>
      </c>
      <c r="N2774">
        <f t="shared" si="483"/>
        <v>1.9058735346163362</v>
      </c>
    </row>
    <row r="2775" spans="1:14" x14ac:dyDescent="0.3">
      <c r="A2775" s="1">
        <v>42717</v>
      </c>
      <c r="B2775">
        <v>53.94</v>
      </c>
      <c r="D2775">
        <f t="shared" si="473"/>
        <v>2</v>
      </c>
      <c r="E2775" s="1">
        <f t="shared" si="475"/>
        <v>42710</v>
      </c>
      <c r="F2775" s="1">
        <f t="shared" si="477"/>
        <v>42709</v>
      </c>
      <c r="G2775" s="1">
        <f t="shared" si="478"/>
        <v>42708</v>
      </c>
      <c r="H2775" s="1">
        <f t="shared" si="479"/>
        <v>42707</v>
      </c>
      <c r="I2775" s="2">
        <f t="shared" si="480"/>
        <v>50.93</v>
      </c>
      <c r="J2775">
        <f t="shared" si="474"/>
        <v>0</v>
      </c>
      <c r="K2775" s="2">
        <f t="shared" si="476"/>
        <v>52.44</v>
      </c>
      <c r="L2775" s="2">
        <f t="shared" si="481"/>
        <v>51.5</v>
      </c>
      <c r="M2775" s="2">
        <f t="shared" si="482"/>
        <v>0.9820747520976354</v>
      </c>
      <c r="N2775">
        <f t="shared" si="483"/>
        <v>3.9332325589261954</v>
      </c>
    </row>
    <row r="2776" spans="1:14" x14ac:dyDescent="0.3">
      <c r="A2776" s="1">
        <v>42718</v>
      </c>
      <c r="B2776">
        <v>52.09</v>
      </c>
      <c r="D2776">
        <f t="shared" si="473"/>
        <v>3</v>
      </c>
      <c r="E2776" s="1">
        <f t="shared" si="475"/>
        <v>42711</v>
      </c>
      <c r="F2776" s="1">
        <f t="shared" si="477"/>
        <v>42710</v>
      </c>
      <c r="G2776" s="1">
        <f t="shared" si="478"/>
        <v>42709</v>
      </c>
      <c r="H2776" s="1">
        <f t="shared" si="479"/>
        <v>42708</v>
      </c>
      <c r="I2776" s="2">
        <f t="shared" si="480"/>
        <v>49.77</v>
      </c>
      <c r="J2776">
        <f t="shared" si="474"/>
        <v>0</v>
      </c>
      <c r="K2776" s="2">
        <f t="shared" si="476"/>
        <v>52.44</v>
      </c>
      <c r="L2776" s="2">
        <f t="shared" si="481"/>
        <v>51.5</v>
      </c>
      <c r="M2776" s="2">
        <f t="shared" si="482"/>
        <v>0.9820747520976354</v>
      </c>
      <c r="N2776">
        <f t="shared" si="483"/>
        <v>2.7472747660828865</v>
      </c>
    </row>
    <row r="2777" spans="1:14" x14ac:dyDescent="0.3">
      <c r="A2777" s="1">
        <v>42719</v>
      </c>
      <c r="B2777">
        <v>51.97</v>
      </c>
      <c r="D2777">
        <f t="shared" si="473"/>
        <v>4</v>
      </c>
      <c r="E2777" s="1">
        <f t="shared" si="475"/>
        <v>42712</v>
      </c>
      <c r="F2777" s="1">
        <f t="shared" si="477"/>
        <v>42711</v>
      </c>
      <c r="G2777" s="1">
        <f t="shared" si="478"/>
        <v>42710</v>
      </c>
      <c r="H2777" s="1">
        <f t="shared" si="479"/>
        <v>42709</v>
      </c>
      <c r="I2777" s="2">
        <f t="shared" si="480"/>
        <v>50.84</v>
      </c>
      <c r="J2777">
        <f t="shared" si="474"/>
        <v>0</v>
      </c>
      <c r="K2777" s="2">
        <f t="shared" si="476"/>
        <v>52.44</v>
      </c>
      <c r="L2777" s="2">
        <f t="shared" si="481"/>
        <v>51.5</v>
      </c>
      <c r="M2777" s="2">
        <f t="shared" si="482"/>
        <v>0.9820747520976354</v>
      </c>
      <c r="N2777">
        <f t="shared" si="483"/>
        <v>0.38953314732886157</v>
      </c>
    </row>
    <row r="2778" spans="1:14" x14ac:dyDescent="0.3">
      <c r="A2778" s="1">
        <v>42720</v>
      </c>
      <c r="B2778">
        <v>52.95</v>
      </c>
      <c r="D2778">
        <f t="shared" si="473"/>
        <v>5</v>
      </c>
      <c r="E2778" s="1">
        <f t="shared" si="475"/>
        <v>42713</v>
      </c>
      <c r="F2778" s="1">
        <f t="shared" si="477"/>
        <v>42712</v>
      </c>
      <c r="G2778" s="1">
        <f t="shared" si="478"/>
        <v>42711</v>
      </c>
      <c r="H2778" s="1">
        <f t="shared" si="479"/>
        <v>42710</v>
      </c>
      <c r="I2778" s="2">
        <f t="shared" si="480"/>
        <v>51.5</v>
      </c>
      <c r="J2778">
        <f t="shared" si="474"/>
        <v>0</v>
      </c>
      <c r="K2778" s="2">
        <f t="shared" si="476"/>
        <v>52.44</v>
      </c>
      <c r="L2778" s="2">
        <f t="shared" si="481"/>
        <v>51.5</v>
      </c>
      <c r="M2778" s="2">
        <f t="shared" si="482"/>
        <v>0.9820747520976354</v>
      </c>
      <c r="N2778">
        <f t="shared" si="483"/>
        <v>0.96784131519163685</v>
      </c>
    </row>
    <row r="2779" spans="1:14" x14ac:dyDescent="0.3">
      <c r="A2779" s="1">
        <v>42723</v>
      </c>
      <c r="B2779">
        <v>53.06</v>
      </c>
      <c r="D2779">
        <f t="shared" si="473"/>
        <v>1</v>
      </c>
      <c r="E2779" s="1">
        <f t="shared" si="475"/>
        <v>42716</v>
      </c>
      <c r="F2779" s="1">
        <f t="shared" si="477"/>
        <v>42715</v>
      </c>
      <c r="G2779" s="1">
        <f t="shared" si="478"/>
        <v>42714</v>
      </c>
      <c r="H2779" s="1">
        <f t="shared" si="479"/>
        <v>42713</v>
      </c>
      <c r="I2779" s="2">
        <f t="shared" si="480"/>
        <v>53.75</v>
      </c>
      <c r="J2779">
        <f t="shared" si="474"/>
        <v>0</v>
      </c>
      <c r="K2779" s="2">
        <f t="shared" si="476"/>
        <v>0</v>
      </c>
      <c r="L2779" s="2">
        <f t="shared" si="481"/>
        <v>0</v>
      </c>
      <c r="M2779" s="2">
        <f t="shared" si="482"/>
        <v>1</v>
      </c>
      <c r="N2779">
        <f t="shared" si="483"/>
        <v>-1.2920318298178572</v>
      </c>
    </row>
    <row r="2780" spans="1:14" x14ac:dyDescent="0.3">
      <c r="A2780" s="1">
        <v>42724</v>
      </c>
      <c r="B2780">
        <v>53.3</v>
      </c>
      <c r="D2780">
        <f t="shared" si="473"/>
        <v>2</v>
      </c>
      <c r="E2780" s="1">
        <f t="shared" si="475"/>
        <v>42717</v>
      </c>
      <c r="F2780" s="1">
        <f t="shared" si="477"/>
        <v>42716</v>
      </c>
      <c r="G2780" s="1">
        <f t="shared" si="478"/>
        <v>42715</v>
      </c>
      <c r="H2780" s="1">
        <f t="shared" si="479"/>
        <v>42714</v>
      </c>
      <c r="I2780" s="2">
        <f t="shared" si="480"/>
        <v>53.94</v>
      </c>
      <c r="J2780">
        <f t="shared" si="474"/>
        <v>0</v>
      </c>
      <c r="K2780" s="2">
        <f t="shared" si="476"/>
        <v>0</v>
      </c>
      <c r="L2780" s="2">
        <f t="shared" si="481"/>
        <v>0</v>
      </c>
      <c r="M2780" s="2">
        <f t="shared" si="482"/>
        <v>1</v>
      </c>
      <c r="N2780">
        <f t="shared" si="483"/>
        <v>-1.1935986539785088</v>
      </c>
    </row>
    <row r="2781" spans="1:14" x14ac:dyDescent="0.3">
      <c r="A2781" s="1">
        <v>42725</v>
      </c>
      <c r="B2781">
        <v>52.49</v>
      </c>
      <c r="D2781">
        <f t="shared" si="473"/>
        <v>3</v>
      </c>
      <c r="E2781" s="1">
        <f t="shared" si="475"/>
        <v>42718</v>
      </c>
      <c r="F2781" s="1">
        <f t="shared" si="477"/>
        <v>42717</v>
      </c>
      <c r="G2781" s="1">
        <f t="shared" si="478"/>
        <v>42716</v>
      </c>
      <c r="H2781" s="1">
        <f t="shared" si="479"/>
        <v>42715</v>
      </c>
      <c r="I2781" s="2">
        <f t="shared" si="480"/>
        <v>52.09</v>
      </c>
      <c r="J2781">
        <f t="shared" si="474"/>
        <v>0</v>
      </c>
      <c r="K2781" s="2">
        <f t="shared" si="476"/>
        <v>0</v>
      </c>
      <c r="L2781" s="2">
        <f t="shared" si="481"/>
        <v>0</v>
      </c>
      <c r="M2781" s="2">
        <f t="shared" si="482"/>
        <v>1</v>
      </c>
      <c r="N2781">
        <f t="shared" si="483"/>
        <v>0.7649683507108197</v>
      </c>
    </row>
    <row r="2782" spans="1:14" x14ac:dyDescent="0.3">
      <c r="A2782" s="1">
        <v>42726</v>
      </c>
      <c r="B2782">
        <v>52.95</v>
      </c>
      <c r="D2782">
        <f t="shared" si="473"/>
        <v>4</v>
      </c>
      <c r="E2782" s="1">
        <f t="shared" si="475"/>
        <v>42719</v>
      </c>
      <c r="F2782" s="1">
        <f t="shared" si="477"/>
        <v>42718</v>
      </c>
      <c r="G2782" s="1">
        <f t="shared" si="478"/>
        <v>42717</v>
      </c>
      <c r="H2782" s="1">
        <f t="shared" si="479"/>
        <v>42716</v>
      </c>
      <c r="I2782" s="2">
        <f t="shared" si="480"/>
        <v>51.97</v>
      </c>
      <c r="J2782">
        <f t="shared" si="474"/>
        <v>0</v>
      </c>
      <c r="K2782" s="2">
        <f t="shared" si="476"/>
        <v>0</v>
      </c>
      <c r="L2782" s="2">
        <f t="shared" si="481"/>
        <v>0</v>
      </c>
      <c r="M2782" s="2">
        <f t="shared" si="482"/>
        <v>1</v>
      </c>
      <c r="N2782">
        <f t="shared" si="483"/>
        <v>1.8681443027065159</v>
      </c>
    </row>
    <row r="2783" spans="1:14" x14ac:dyDescent="0.3">
      <c r="A2783" s="1">
        <v>42727</v>
      </c>
      <c r="B2783">
        <v>53.02</v>
      </c>
      <c r="D2783">
        <f t="shared" si="473"/>
        <v>5</v>
      </c>
      <c r="E2783" s="1">
        <f t="shared" si="475"/>
        <v>42720</v>
      </c>
      <c r="F2783" s="1">
        <f t="shared" si="477"/>
        <v>42719</v>
      </c>
      <c r="G2783" s="1">
        <f t="shared" si="478"/>
        <v>42718</v>
      </c>
      <c r="H2783" s="1">
        <f t="shared" si="479"/>
        <v>42717</v>
      </c>
      <c r="I2783" s="2">
        <f t="shared" si="480"/>
        <v>52.95</v>
      </c>
      <c r="J2783">
        <f t="shared" si="474"/>
        <v>0</v>
      </c>
      <c r="K2783" s="2">
        <f t="shared" si="476"/>
        <v>0</v>
      </c>
      <c r="L2783" s="2">
        <f t="shared" si="481"/>
        <v>0</v>
      </c>
      <c r="M2783" s="2">
        <f t="shared" si="482"/>
        <v>1</v>
      </c>
      <c r="N2783">
        <f t="shared" si="483"/>
        <v>0.13211288134641203</v>
      </c>
    </row>
    <row r="2784" spans="1:14" x14ac:dyDescent="0.3">
      <c r="A2784" s="1">
        <v>42731</v>
      </c>
      <c r="B2784">
        <v>53.9</v>
      </c>
      <c r="D2784">
        <f t="shared" si="473"/>
        <v>2</v>
      </c>
      <c r="E2784" s="1">
        <f t="shared" si="475"/>
        <v>42724</v>
      </c>
      <c r="F2784" s="1">
        <f t="shared" si="477"/>
        <v>42723</v>
      </c>
      <c r="G2784" s="1">
        <f t="shared" si="478"/>
        <v>42722</v>
      </c>
      <c r="H2784" s="1">
        <f t="shared" si="479"/>
        <v>42721</v>
      </c>
      <c r="I2784" s="2">
        <f t="shared" si="480"/>
        <v>53.3</v>
      </c>
      <c r="J2784">
        <f t="shared" si="474"/>
        <v>0</v>
      </c>
      <c r="K2784" s="2">
        <f t="shared" si="476"/>
        <v>0</v>
      </c>
      <c r="L2784" s="2">
        <f t="shared" si="481"/>
        <v>0</v>
      </c>
      <c r="M2784" s="2">
        <f t="shared" si="482"/>
        <v>1</v>
      </c>
      <c r="N2784">
        <f t="shared" si="483"/>
        <v>1.1194146743152709</v>
      </c>
    </row>
    <row r="2785" spans="1:14" x14ac:dyDescent="0.3">
      <c r="A2785" s="1">
        <v>42732</v>
      </c>
      <c r="B2785">
        <v>54.06</v>
      </c>
      <c r="D2785">
        <f t="shared" si="473"/>
        <v>3</v>
      </c>
      <c r="E2785" s="1">
        <f t="shared" si="475"/>
        <v>42725</v>
      </c>
      <c r="F2785" s="1">
        <f t="shared" si="477"/>
        <v>42724</v>
      </c>
      <c r="G2785" s="1">
        <f t="shared" si="478"/>
        <v>42723</v>
      </c>
      <c r="H2785" s="1">
        <f t="shared" si="479"/>
        <v>42722</v>
      </c>
      <c r="I2785" s="2">
        <f t="shared" si="480"/>
        <v>52.49</v>
      </c>
      <c r="J2785">
        <f t="shared" si="474"/>
        <v>0</v>
      </c>
      <c r="K2785" s="2">
        <f t="shared" si="476"/>
        <v>0</v>
      </c>
      <c r="L2785" s="2">
        <f t="shared" si="481"/>
        <v>0</v>
      </c>
      <c r="M2785" s="2">
        <f t="shared" si="482"/>
        <v>1</v>
      </c>
      <c r="N2785">
        <f t="shared" si="483"/>
        <v>2.9471865584093191</v>
      </c>
    </row>
    <row r="2786" spans="1:14" x14ac:dyDescent="0.3">
      <c r="A2786" s="1">
        <v>42733</v>
      </c>
      <c r="B2786">
        <v>53.77</v>
      </c>
      <c r="D2786">
        <f t="shared" si="473"/>
        <v>4</v>
      </c>
      <c r="E2786" s="1">
        <f t="shared" si="475"/>
        <v>42726</v>
      </c>
      <c r="F2786" s="1">
        <f t="shared" si="477"/>
        <v>42725</v>
      </c>
      <c r="G2786" s="1">
        <f t="shared" si="478"/>
        <v>42724</v>
      </c>
      <c r="H2786" s="1">
        <f t="shared" si="479"/>
        <v>42723</v>
      </c>
      <c r="I2786" s="2">
        <f t="shared" si="480"/>
        <v>52.95</v>
      </c>
      <c r="J2786">
        <f t="shared" si="474"/>
        <v>0</v>
      </c>
      <c r="K2786" s="2">
        <f t="shared" si="476"/>
        <v>0</v>
      </c>
      <c r="L2786" s="2">
        <f t="shared" si="481"/>
        <v>0</v>
      </c>
      <c r="M2786" s="2">
        <f t="shared" si="482"/>
        <v>1</v>
      </c>
      <c r="N2786">
        <f t="shared" si="483"/>
        <v>1.5367618774171274</v>
      </c>
    </row>
    <row r="2787" spans="1:14" x14ac:dyDescent="0.3">
      <c r="A2787" s="1">
        <v>42734</v>
      </c>
      <c r="B2787">
        <v>53.72</v>
      </c>
      <c r="D2787">
        <f t="shared" si="473"/>
        <v>5</v>
      </c>
      <c r="E2787" s="1">
        <f t="shared" si="475"/>
        <v>42727</v>
      </c>
      <c r="F2787" s="1">
        <f t="shared" si="477"/>
        <v>42726</v>
      </c>
      <c r="G2787" s="1">
        <f t="shared" si="478"/>
        <v>42725</v>
      </c>
      <c r="H2787" s="1">
        <f t="shared" si="479"/>
        <v>42724</v>
      </c>
      <c r="I2787" s="2">
        <f t="shared" si="480"/>
        <v>53.02</v>
      </c>
      <c r="J2787">
        <f t="shared" si="474"/>
        <v>0</v>
      </c>
      <c r="K2787" s="2">
        <f t="shared" si="476"/>
        <v>0</v>
      </c>
      <c r="L2787" s="2">
        <f t="shared" si="481"/>
        <v>0</v>
      </c>
      <c r="M2787" s="2">
        <f t="shared" si="482"/>
        <v>1</v>
      </c>
      <c r="N2787">
        <f t="shared" si="483"/>
        <v>1.3116170794157258</v>
      </c>
    </row>
    <row r="2788" spans="1:14" x14ac:dyDescent="0.3">
      <c r="A2788" s="1">
        <v>42738</v>
      </c>
      <c r="B2788">
        <v>52.33</v>
      </c>
      <c r="D2788">
        <f t="shared" si="473"/>
        <v>2</v>
      </c>
      <c r="E2788" s="1">
        <f t="shared" si="475"/>
        <v>42731</v>
      </c>
      <c r="F2788" s="1">
        <f t="shared" si="477"/>
        <v>42730</v>
      </c>
      <c r="G2788" s="1">
        <f t="shared" si="478"/>
        <v>42729</v>
      </c>
      <c r="H2788" s="1">
        <f t="shared" si="479"/>
        <v>42728</v>
      </c>
      <c r="I2788" s="2">
        <f t="shared" si="480"/>
        <v>53.9</v>
      </c>
      <c r="J2788">
        <f t="shared" si="474"/>
        <v>0</v>
      </c>
      <c r="K2788" s="2">
        <f t="shared" si="476"/>
        <v>0</v>
      </c>
      <c r="L2788" s="2">
        <f t="shared" si="481"/>
        <v>0</v>
      </c>
      <c r="M2788" s="2">
        <f t="shared" si="482"/>
        <v>1</v>
      </c>
      <c r="N2788">
        <f t="shared" si="483"/>
        <v>-2.9560657530835011</v>
      </c>
    </row>
    <row r="2789" spans="1:14" x14ac:dyDescent="0.3">
      <c r="A2789" s="1">
        <v>42739</v>
      </c>
      <c r="B2789">
        <v>53.26</v>
      </c>
      <c r="D2789">
        <f t="shared" si="473"/>
        <v>3</v>
      </c>
      <c r="E2789" s="1">
        <f t="shared" si="475"/>
        <v>42732</v>
      </c>
      <c r="F2789" s="1">
        <f t="shared" si="477"/>
        <v>42731</v>
      </c>
      <c r="G2789" s="1">
        <f t="shared" si="478"/>
        <v>42730</v>
      </c>
      <c r="H2789" s="1">
        <f t="shared" si="479"/>
        <v>42729</v>
      </c>
      <c r="I2789" s="2">
        <f t="shared" si="480"/>
        <v>54.06</v>
      </c>
      <c r="J2789">
        <f t="shared" si="474"/>
        <v>0</v>
      </c>
      <c r="K2789" s="2">
        <f t="shared" si="476"/>
        <v>0</v>
      </c>
      <c r="L2789" s="2">
        <f t="shared" si="481"/>
        <v>0</v>
      </c>
      <c r="M2789" s="2">
        <f t="shared" si="482"/>
        <v>1</v>
      </c>
      <c r="N2789">
        <f t="shared" si="483"/>
        <v>-1.4908960462515397</v>
      </c>
    </row>
    <row r="2790" spans="1:14" x14ac:dyDescent="0.3">
      <c r="A2790" s="1">
        <v>42740</v>
      </c>
      <c r="B2790">
        <v>53.76</v>
      </c>
      <c r="D2790">
        <f t="shared" si="473"/>
        <v>4</v>
      </c>
      <c r="E2790" s="1">
        <f t="shared" si="475"/>
        <v>42733</v>
      </c>
      <c r="F2790" s="1">
        <f t="shared" si="477"/>
        <v>42732</v>
      </c>
      <c r="G2790" s="1">
        <f t="shared" si="478"/>
        <v>42731</v>
      </c>
      <c r="H2790" s="1">
        <f t="shared" si="479"/>
        <v>42730</v>
      </c>
      <c r="I2790" s="2">
        <f t="shared" si="480"/>
        <v>53.77</v>
      </c>
      <c r="J2790">
        <f t="shared" si="474"/>
        <v>0</v>
      </c>
      <c r="K2790" s="2">
        <f t="shared" si="476"/>
        <v>0</v>
      </c>
      <c r="L2790" s="2">
        <f t="shared" si="481"/>
        <v>0</v>
      </c>
      <c r="M2790" s="2">
        <f t="shared" si="482"/>
        <v>1</v>
      </c>
      <c r="N2790">
        <f t="shared" si="483"/>
        <v>-1.8599460669271935E-2</v>
      </c>
    </row>
    <row r="2791" spans="1:14" x14ac:dyDescent="0.3">
      <c r="A2791" s="1">
        <v>42741</v>
      </c>
      <c r="B2791">
        <v>53.99</v>
      </c>
      <c r="D2791">
        <f t="shared" si="473"/>
        <v>5</v>
      </c>
      <c r="E2791" s="1">
        <f t="shared" si="475"/>
        <v>42734</v>
      </c>
      <c r="F2791" s="1">
        <f t="shared" si="477"/>
        <v>42733</v>
      </c>
      <c r="G2791" s="1">
        <f t="shared" si="478"/>
        <v>42732</v>
      </c>
      <c r="H2791" s="1">
        <f t="shared" si="479"/>
        <v>42731</v>
      </c>
      <c r="I2791" s="2">
        <f t="shared" si="480"/>
        <v>53.72</v>
      </c>
      <c r="J2791">
        <f t="shared" si="474"/>
        <v>0</v>
      </c>
      <c r="K2791" s="2">
        <f t="shared" si="476"/>
        <v>0</v>
      </c>
      <c r="L2791" s="2">
        <f t="shared" si="481"/>
        <v>0</v>
      </c>
      <c r="M2791" s="2">
        <f t="shared" si="482"/>
        <v>1</v>
      </c>
      <c r="N2791">
        <f t="shared" si="483"/>
        <v>0.5013472575158735</v>
      </c>
    </row>
    <row r="2792" spans="1:14" x14ac:dyDescent="0.3">
      <c r="A2792" s="1">
        <v>42744</v>
      </c>
      <c r="B2792">
        <v>51.96</v>
      </c>
      <c r="C2792">
        <v>52.87</v>
      </c>
      <c r="D2792">
        <f t="shared" si="473"/>
        <v>1</v>
      </c>
      <c r="E2792" s="1">
        <f t="shared" si="475"/>
        <v>42737</v>
      </c>
      <c r="F2792" s="1">
        <f t="shared" si="477"/>
        <v>42736</v>
      </c>
      <c r="G2792" s="1">
        <f t="shared" si="478"/>
        <v>42735</v>
      </c>
      <c r="H2792" s="1">
        <f t="shared" si="479"/>
        <v>42734</v>
      </c>
      <c r="I2792" s="2">
        <f t="shared" si="480"/>
        <v>53.72</v>
      </c>
      <c r="J2792">
        <f t="shared" si="474"/>
        <v>0</v>
      </c>
      <c r="K2792" s="2">
        <f t="shared" si="476"/>
        <v>0</v>
      </c>
      <c r="L2792" s="2">
        <f t="shared" si="481"/>
        <v>0</v>
      </c>
      <c r="M2792" s="2">
        <f t="shared" si="482"/>
        <v>1</v>
      </c>
      <c r="N2792">
        <f t="shared" si="483"/>
        <v>-3.3311179852638007</v>
      </c>
    </row>
    <row r="2793" spans="1:14" x14ac:dyDescent="0.3">
      <c r="A2793" s="1">
        <v>42745</v>
      </c>
      <c r="B2793">
        <v>51.7</v>
      </c>
      <c r="D2793">
        <f t="shared" si="473"/>
        <v>2</v>
      </c>
      <c r="E2793" s="1">
        <f t="shared" si="475"/>
        <v>42738</v>
      </c>
      <c r="F2793" s="1">
        <f t="shared" si="477"/>
        <v>42737</v>
      </c>
      <c r="G2793" s="1">
        <f t="shared" si="478"/>
        <v>42736</v>
      </c>
      <c r="H2793" s="1">
        <f t="shared" si="479"/>
        <v>42735</v>
      </c>
      <c r="I2793" s="2">
        <f t="shared" si="480"/>
        <v>52.33</v>
      </c>
      <c r="J2793">
        <f t="shared" si="474"/>
        <v>52.87</v>
      </c>
      <c r="K2793" s="2">
        <f t="shared" si="476"/>
        <v>52.87</v>
      </c>
      <c r="L2793" s="2">
        <f t="shared" si="481"/>
        <v>51.96</v>
      </c>
      <c r="M2793" s="2">
        <f t="shared" si="482"/>
        <v>0.98278797049366373</v>
      </c>
      <c r="N2793">
        <f t="shared" si="483"/>
        <v>-2.9473917314692883</v>
      </c>
    </row>
    <row r="2794" spans="1:14" x14ac:dyDescent="0.3">
      <c r="A2794" s="1">
        <v>42746</v>
      </c>
      <c r="B2794">
        <v>53.06</v>
      </c>
      <c r="D2794">
        <f t="shared" si="473"/>
        <v>3</v>
      </c>
      <c r="E2794" s="1">
        <f t="shared" si="475"/>
        <v>42739</v>
      </c>
      <c r="F2794" s="1">
        <f t="shared" si="477"/>
        <v>42738</v>
      </c>
      <c r="G2794" s="1">
        <f t="shared" si="478"/>
        <v>42737</v>
      </c>
      <c r="H2794" s="1">
        <f t="shared" si="479"/>
        <v>42736</v>
      </c>
      <c r="I2794" s="2">
        <f t="shared" si="480"/>
        <v>53.26</v>
      </c>
      <c r="J2794">
        <f t="shared" si="474"/>
        <v>0</v>
      </c>
      <c r="K2794" s="2">
        <f t="shared" si="476"/>
        <v>52.87</v>
      </c>
      <c r="L2794" s="2">
        <f t="shared" si="481"/>
        <v>51.96</v>
      </c>
      <c r="M2794" s="2">
        <f t="shared" si="482"/>
        <v>0.98278797049366373</v>
      </c>
      <c r="N2794">
        <f t="shared" si="483"/>
        <v>-2.1124110121152553</v>
      </c>
    </row>
    <row r="2795" spans="1:14" x14ac:dyDescent="0.3">
      <c r="A2795" s="1">
        <v>42747</v>
      </c>
      <c r="B2795">
        <v>53.84</v>
      </c>
      <c r="D2795">
        <f t="shared" si="473"/>
        <v>4</v>
      </c>
      <c r="E2795" s="1">
        <f t="shared" si="475"/>
        <v>42740</v>
      </c>
      <c r="F2795" s="1">
        <f t="shared" si="477"/>
        <v>42739</v>
      </c>
      <c r="G2795" s="1">
        <f t="shared" si="478"/>
        <v>42738</v>
      </c>
      <c r="H2795" s="1">
        <f t="shared" si="479"/>
        <v>42737</v>
      </c>
      <c r="I2795" s="2">
        <f t="shared" si="480"/>
        <v>53.76</v>
      </c>
      <c r="J2795">
        <f t="shared" si="474"/>
        <v>0</v>
      </c>
      <c r="K2795" s="2">
        <f t="shared" si="476"/>
        <v>52.87</v>
      </c>
      <c r="L2795" s="2">
        <f t="shared" si="481"/>
        <v>51.96</v>
      </c>
      <c r="M2795" s="2">
        <f t="shared" si="482"/>
        <v>0.98278797049366373</v>
      </c>
      <c r="N2795">
        <f t="shared" si="483"/>
        <v>-1.5874889323381614</v>
      </c>
    </row>
    <row r="2796" spans="1:14" x14ac:dyDescent="0.3">
      <c r="A2796" s="1">
        <v>42748</v>
      </c>
      <c r="B2796">
        <v>53.15</v>
      </c>
      <c r="D2796">
        <f t="shared" si="473"/>
        <v>5</v>
      </c>
      <c r="E2796" s="1">
        <f t="shared" si="475"/>
        <v>42741</v>
      </c>
      <c r="F2796" s="1">
        <f t="shared" si="477"/>
        <v>42740</v>
      </c>
      <c r="G2796" s="1">
        <f t="shared" si="478"/>
        <v>42739</v>
      </c>
      <c r="H2796" s="1">
        <f t="shared" si="479"/>
        <v>42738</v>
      </c>
      <c r="I2796" s="2">
        <f t="shared" si="480"/>
        <v>53.99</v>
      </c>
      <c r="J2796">
        <f t="shared" si="474"/>
        <v>0</v>
      </c>
      <c r="K2796" s="2">
        <f t="shared" si="476"/>
        <v>52.87</v>
      </c>
      <c r="L2796" s="2">
        <f t="shared" si="481"/>
        <v>51.96</v>
      </c>
      <c r="M2796" s="2">
        <f t="shared" si="482"/>
        <v>0.98278797049366373</v>
      </c>
      <c r="N2796">
        <f t="shared" si="483"/>
        <v>-3.3042617887198791</v>
      </c>
    </row>
    <row r="2797" spans="1:14" x14ac:dyDescent="0.3">
      <c r="A2797" s="1">
        <v>42752</v>
      </c>
      <c r="B2797">
        <v>53.26</v>
      </c>
      <c r="D2797">
        <f t="shared" si="473"/>
        <v>2</v>
      </c>
      <c r="E2797" s="1">
        <f t="shared" si="475"/>
        <v>42745</v>
      </c>
      <c r="F2797" s="1">
        <f t="shared" si="477"/>
        <v>42744</v>
      </c>
      <c r="G2797" s="1">
        <f t="shared" si="478"/>
        <v>42743</v>
      </c>
      <c r="H2797" s="1">
        <f t="shared" si="479"/>
        <v>42742</v>
      </c>
      <c r="I2797" s="2">
        <f t="shared" si="480"/>
        <v>51.7</v>
      </c>
      <c r="J2797">
        <f t="shared" si="474"/>
        <v>0</v>
      </c>
      <c r="K2797" s="2">
        <f t="shared" si="476"/>
        <v>0</v>
      </c>
      <c r="L2797" s="2">
        <f t="shared" si="481"/>
        <v>0</v>
      </c>
      <c r="M2797" s="2">
        <f t="shared" si="482"/>
        <v>1</v>
      </c>
      <c r="N2797">
        <f t="shared" si="483"/>
        <v>2.9727798871402689</v>
      </c>
    </row>
    <row r="2798" spans="1:14" x14ac:dyDescent="0.3">
      <c r="A2798" s="1">
        <v>42753</v>
      </c>
      <c r="B2798">
        <v>51.89</v>
      </c>
      <c r="D2798">
        <f t="shared" si="473"/>
        <v>3</v>
      </c>
      <c r="E2798" s="1">
        <f t="shared" si="475"/>
        <v>42746</v>
      </c>
      <c r="F2798" s="1">
        <f t="shared" si="477"/>
        <v>42745</v>
      </c>
      <c r="G2798" s="1">
        <f t="shared" si="478"/>
        <v>42744</v>
      </c>
      <c r="H2798" s="1">
        <f t="shared" si="479"/>
        <v>42743</v>
      </c>
      <c r="I2798" s="2">
        <f t="shared" si="480"/>
        <v>53.06</v>
      </c>
      <c r="J2798">
        <f t="shared" si="474"/>
        <v>0</v>
      </c>
      <c r="K2798" s="2">
        <f t="shared" si="476"/>
        <v>0</v>
      </c>
      <c r="L2798" s="2">
        <f t="shared" si="481"/>
        <v>0</v>
      </c>
      <c r="M2798" s="2">
        <f t="shared" si="482"/>
        <v>1</v>
      </c>
      <c r="N2798">
        <f t="shared" si="483"/>
        <v>-2.2297255329945331</v>
      </c>
    </row>
    <row r="2799" spans="1:14" x14ac:dyDescent="0.3">
      <c r="A2799" s="1">
        <v>42754</v>
      </c>
      <c r="B2799">
        <v>52.12</v>
      </c>
      <c r="D2799">
        <f t="shared" si="473"/>
        <v>4</v>
      </c>
      <c r="E2799" s="1">
        <f t="shared" si="475"/>
        <v>42747</v>
      </c>
      <c r="F2799" s="1">
        <f t="shared" si="477"/>
        <v>42746</v>
      </c>
      <c r="G2799" s="1">
        <f t="shared" si="478"/>
        <v>42745</v>
      </c>
      <c r="H2799" s="1">
        <f t="shared" si="479"/>
        <v>42744</v>
      </c>
      <c r="I2799" s="2">
        <f t="shared" si="480"/>
        <v>53.84</v>
      </c>
      <c r="J2799">
        <f t="shared" si="474"/>
        <v>0</v>
      </c>
      <c r="K2799" s="2">
        <f t="shared" si="476"/>
        <v>0</v>
      </c>
      <c r="L2799" s="2">
        <f t="shared" si="481"/>
        <v>0</v>
      </c>
      <c r="M2799" s="2">
        <f t="shared" si="482"/>
        <v>1</v>
      </c>
      <c r="N2799">
        <f t="shared" si="483"/>
        <v>-3.2467933079828106</v>
      </c>
    </row>
    <row r="2800" spans="1:14" x14ac:dyDescent="0.3">
      <c r="A2800" s="1">
        <v>42755</v>
      </c>
      <c r="B2800">
        <v>53.22</v>
      </c>
      <c r="D2800">
        <f t="shared" si="473"/>
        <v>5</v>
      </c>
      <c r="E2800" s="1">
        <f t="shared" si="475"/>
        <v>42748</v>
      </c>
      <c r="F2800" s="1">
        <f t="shared" si="477"/>
        <v>42747</v>
      </c>
      <c r="G2800" s="1">
        <f t="shared" si="478"/>
        <v>42746</v>
      </c>
      <c r="H2800" s="1">
        <f t="shared" si="479"/>
        <v>42745</v>
      </c>
      <c r="I2800" s="2">
        <f t="shared" si="480"/>
        <v>53.15</v>
      </c>
      <c r="J2800">
        <f t="shared" si="474"/>
        <v>0</v>
      </c>
      <c r="K2800" s="2">
        <f t="shared" si="476"/>
        <v>0</v>
      </c>
      <c r="L2800" s="2">
        <f t="shared" si="481"/>
        <v>0</v>
      </c>
      <c r="M2800" s="2">
        <f t="shared" si="482"/>
        <v>1</v>
      </c>
      <c r="N2800">
        <f t="shared" si="483"/>
        <v>0.13161607615862606</v>
      </c>
    </row>
    <row r="2801" spans="1:14" x14ac:dyDescent="0.3">
      <c r="A2801" s="1">
        <v>42758</v>
      </c>
      <c r="B2801">
        <v>52.75</v>
      </c>
      <c r="D2801">
        <f t="shared" si="473"/>
        <v>1</v>
      </c>
      <c r="E2801" s="1">
        <f t="shared" si="475"/>
        <v>42751</v>
      </c>
      <c r="F2801" s="1">
        <f t="shared" si="477"/>
        <v>42750</v>
      </c>
      <c r="G2801" s="1">
        <f t="shared" si="478"/>
        <v>42749</v>
      </c>
      <c r="H2801" s="1">
        <f t="shared" si="479"/>
        <v>42748</v>
      </c>
      <c r="I2801" s="2">
        <f t="shared" si="480"/>
        <v>53.15</v>
      </c>
      <c r="J2801">
        <f t="shared" si="474"/>
        <v>0</v>
      </c>
      <c r="K2801" s="2">
        <f t="shared" si="476"/>
        <v>0</v>
      </c>
      <c r="L2801" s="2">
        <f t="shared" si="481"/>
        <v>0</v>
      </c>
      <c r="M2801" s="2">
        <f t="shared" si="482"/>
        <v>1</v>
      </c>
      <c r="N2801">
        <f t="shared" si="483"/>
        <v>-0.75543324317810434</v>
      </c>
    </row>
    <row r="2802" spans="1:14" x14ac:dyDescent="0.3">
      <c r="A2802" s="1">
        <v>42759</v>
      </c>
      <c r="B2802">
        <v>53.18</v>
      </c>
      <c r="D2802">
        <f t="shared" si="473"/>
        <v>2</v>
      </c>
      <c r="E2802" s="1">
        <f t="shared" si="475"/>
        <v>42752</v>
      </c>
      <c r="F2802" s="1">
        <f t="shared" si="477"/>
        <v>42751</v>
      </c>
      <c r="G2802" s="1">
        <f t="shared" si="478"/>
        <v>42750</v>
      </c>
      <c r="H2802" s="1">
        <f t="shared" si="479"/>
        <v>42749</v>
      </c>
      <c r="I2802" s="2">
        <f t="shared" si="480"/>
        <v>53.26</v>
      </c>
      <c r="J2802">
        <f t="shared" si="474"/>
        <v>0</v>
      </c>
      <c r="K2802" s="2">
        <f t="shared" si="476"/>
        <v>0</v>
      </c>
      <c r="L2802" s="2">
        <f t="shared" si="481"/>
        <v>0</v>
      </c>
      <c r="M2802" s="2">
        <f t="shared" si="482"/>
        <v>1</v>
      </c>
      <c r="N2802">
        <f t="shared" si="483"/>
        <v>-0.15031945709123415</v>
      </c>
    </row>
    <row r="2803" spans="1:14" x14ac:dyDescent="0.3">
      <c r="A2803" s="1">
        <v>42760</v>
      </c>
      <c r="B2803">
        <v>52.75</v>
      </c>
      <c r="D2803">
        <f t="shared" si="473"/>
        <v>3</v>
      </c>
      <c r="E2803" s="1">
        <f t="shared" si="475"/>
        <v>42753</v>
      </c>
      <c r="F2803" s="1">
        <f t="shared" si="477"/>
        <v>42752</v>
      </c>
      <c r="G2803" s="1">
        <f t="shared" si="478"/>
        <v>42751</v>
      </c>
      <c r="H2803" s="1">
        <f t="shared" si="479"/>
        <v>42750</v>
      </c>
      <c r="I2803" s="2">
        <f t="shared" si="480"/>
        <v>51.89</v>
      </c>
      <c r="J2803">
        <f t="shared" si="474"/>
        <v>0</v>
      </c>
      <c r="K2803" s="2">
        <f t="shared" si="476"/>
        <v>0</v>
      </c>
      <c r="L2803" s="2">
        <f t="shared" si="481"/>
        <v>0</v>
      </c>
      <c r="M2803" s="2">
        <f t="shared" si="482"/>
        <v>1</v>
      </c>
      <c r="N2803">
        <f t="shared" si="483"/>
        <v>1.6437678976527617</v>
      </c>
    </row>
    <row r="2804" spans="1:14" x14ac:dyDescent="0.3">
      <c r="A2804" s="1">
        <v>42761</v>
      </c>
      <c r="B2804">
        <v>53.78</v>
      </c>
      <c r="D2804">
        <f t="shared" si="473"/>
        <v>4</v>
      </c>
      <c r="E2804" s="1">
        <f t="shared" si="475"/>
        <v>42754</v>
      </c>
      <c r="F2804" s="1">
        <f t="shared" si="477"/>
        <v>42753</v>
      </c>
      <c r="G2804" s="1">
        <f t="shared" si="478"/>
        <v>42752</v>
      </c>
      <c r="H2804" s="1">
        <f t="shared" si="479"/>
        <v>42751</v>
      </c>
      <c r="I2804" s="2">
        <f t="shared" si="480"/>
        <v>52.12</v>
      </c>
      <c r="J2804">
        <f t="shared" si="474"/>
        <v>0</v>
      </c>
      <c r="K2804" s="2">
        <f t="shared" si="476"/>
        <v>0</v>
      </c>
      <c r="L2804" s="2">
        <f t="shared" si="481"/>
        <v>0</v>
      </c>
      <c r="M2804" s="2">
        <f t="shared" si="482"/>
        <v>1</v>
      </c>
      <c r="N2804">
        <f t="shared" si="483"/>
        <v>3.1352898584074209</v>
      </c>
    </row>
    <row r="2805" spans="1:14" x14ac:dyDescent="0.3">
      <c r="A2805" s="1">
        <v>42762</v>
      </c>
      <c r="B2805">
        <v>53.17</v>
      </c>
      <c r="D2805">
        <f t="shared" si="473"/>
        <v>5</v>
      </c>
      <c r="E2805" s="1">
        <f t="shared" si="475"/>
        <v>42755</v>
      </c>
      <c r="F2805" s="1">
        <f t="shared" si="477"/>
        <v>42754</v>
      </c>
      <c r="G2805" s="1">
        <f t="shared" si="478"/>
        <v>42753</v>
      </c>
      <c r="H2805" s="1">
        <f t="shared" si="479"/>
        <v>42752</v>
      </c>
      <c r="I2805" s="2">
        <f t="shared" si="480"/>
        <v>53.22</v>
      </c>
      <c r="J2805">
        <f t="shared" si="474"/>
        <v>0</v>
      </c>
      <c r="K2805" s="2">
        <f t="shared" si="476"/>
        <v>0</v>
      </c>
      <c r="L2805" s="2">
        <f t="shared" si="481"/>
        <v>0</v>
      </c>
      <c r="M2805" s="2">
        <f t="shared" si="482"/>
        <v>1</v>
      </c>
      <c r="N2805">
        <f t="shared" si="483"/>
        <v>-9.3993803329597642E-2</v>
      </c>
    </row>
    <row r="2806" spans="1:14" x14ac:dyDescent="0.3">
      <c r="A2806" s="1">
        <v>42765</v>
      </c>
      <c r="B2806">
        <v>52.63</v>
      </c>
      <c r="D2806">
        <f t="shared" si="473"/>
        <v>1</v>
      </c>
      <c r="E2806" s="1">
        <f t="shared" si="475"/>
        <v>42758</v>
      </c>
      <c r="F2806" s="1">
        <f t="shared" si="477"/>
        <v>42757</v>
      </c>
      <c r="G2806" s="1">
        <f t="shared" si="478"/>
        <v>42756</v>
      </c>
      <c r="H2806" s="1">
        <f t="shared" si="479"/>
        <v>42755</v>
      </c>
      <c r="I2806" s="2">
        <f t="shared" si="480"/>
        <v>52.75</v>
      </c>
      <c r="J2806">
        <f t="shared" si="474"/>
        <v>0</v>
      </c>
      <c r="K2806" s="2">
        <f t="shared" si="476"/>
        <v>0</v>
      </c>
      <c r="L2806" s="2">
        <f t="shared" si="481"/>
        <v>0</v>
      </c>
      <c r="M2806" s="2">
        <f t="shared" si="482"/>
        <v>1</v>
      </c>
      <c r="N2806">
        <f t="shared" si="483"/>
        <v>-0.22774729904882196</v>
      </c>
    </row>
    <row r="2807" spans="1:14" x14ac:dyDescent="0.3">
      <c r="A2807" s="1">
        <v>42766</v>
      </c>
      <c r="B2807">
        <v>52.81</v>
      </c>
      <c r="D2807">
        <f t="shared" si="473"/>
        <v>2</v>
      </c>
      <c r="E2807" s="1">
        <f t="shared" si="475"/>
        <v>42759</v>
      </c>
      <c r="F2807" s="1">
        <f t="shared" si="477"/>
        <v>42758</v>
      </c>
      <c r="G2807" s="1">
        <f t="shared" si="478"/>
        <v>42757</v>
      </c>
      <c r="H2807" s="1">
        <f t="shared" si="479"/>
        <v>42756</v>
      </c>
      <c r="I2807" s="2">
        <f t="shared" si="480"/>
        <v>53.18</v>
      </c>
      <c r="J2807">
        <f t="shared" si="474"/>
        <v>0</v>
      </c>
      <c r="K2807" s="2">
        <f t="shared" si="476"/>
        <v>0</v>
      </c>
      <c r="L2807" s="2">
        <f t="shared" si="481"/>
        <v>0</v>
      </c>
      <c r="M2807" s="2">
        <f t="shared" si="482"/>
        <v>1</v>
      </c>
      <c r="N2807">
        <f t="shared" si="483"/>
        <v>-0.69818190960319626</v>
      </c>
    </row>
    <row r="2808" spans="1:14" x14ac:dyDescent="0.3">
      <c r="A2808" s="1">
        <v>42767</v>
      </c>
      <c r="B2808">
        <v>53.88</v>
      </c>
      <c r="D2808">
        <f t="shared" si="473"/>
        <v>3</v>
      </c>
      <c r="E2808" s="1">
        <f t="shared" si="475"/>
        <v>42760</v>
      </c>
      <c r="F2808" s="1">
        <f t="shared" si="477"/>
        <v>42759</v>
      </c>
      <c r="G2808" s="1">
        <f t="shared" si="478"/>
        <v>42758</v>
      </c>
      <c r="H2808" s="1">
        <f t="shared" si="479"/>
        <v>42757</v>
      </c>
      <c r="I2808" s="2">
        <f t="shared" si="480"/>
        <v>52.75</v>
      </c>
      <c r="J2808">
        <f t="shared" si="474"/>
        <v>0</v>
      </c>
      <c r="K2808" s="2">
        <f t="shared" si="476"/>
        <v>0</v>
      </c>
      <c r="L2808" s="2">
        <f t="shared" si="481"/>
        <v>0</v>
      </c>
      <c r="M2808" s="2">
        <f t="shared" si="482"/>
        <v>1</v>
      </c>
      <c r="N2808">
        <f t="shared" si="483"/>
        <v>2.1195579185987334</v>
      </c>
    </row>
    <row r="2809" spans="1:14" x14ac:dyDescent="0.3">
      <c r="A2809" s="1">
        <v>42768</v>
      </c>
      <c r="B2809">
        <v>53.54</v>
      </c>
      <c r="D2809">
        <f t="shared" si="473"/>
        <v>4</v>
      </c>
      <c r="E2809" s="1">
        <f t="shared" si="475"/>
        <v>42761</v>
      </c>
      <c r="F2809" s="1">
        <f t="shared" si="477"/>
        <v>42760</v>
      </c>
      <c r="G2809" s="1">
        <f t="shared" si="478"/>
        <v>42759</v>
      </c>
      <c r="H2809" s="1">
        <f t="shared" si="479"/>
        <v>42758</v>
      </c>
      <c r="I2809" s="2">
        <f t="shared" si="480"/>
        <v>53.78</v>
      </c>
      <c r="J2809">
        <f t="shared" si="474"/>
        <v>0</v>
      </c>
      <c r="K2809" s="2">
        <f t="shared" si="476"/>
        <v>0</v>
      </c>
      <c r="L2809" s="2">
        <f t="shared" si="481"/>
        <v>0</v>
      </c>
      <c r="M2809" s="2">
        <f t="shared" si="482"/>
        <v>1</v>
      </c>
      <c r="N2809">
        <f t="shared" si="483"/>
        <v>-0.44726127485122325</v>
      </c>
    </row>
    <row r="2810" spans="1:14" x14ac:dyDescent="0.3">
      <c r="A2810" s="1">
        <v>42769</v>
      </c>
      <c r="B2810">
        <v>53.83</v>
      </c>
      <c r="D2810">
        <f t="shared" si="473"/>
        <v>5</v>
      </c>
      <c r="E2810" s="1">
        <f t="shared" si="475"/>
        <v>42762</v>
      </c>
      <c r="F2810" s="1">
        <f t="shared" si="477"/>
        <v>42761</v>
      </c>
      <c r="G2810" s="1">
        <f t="shared" si="478"/>
        <v>42760</v>
      </c>
      <c r="H2810" s="1">
        <f t="shared" si="479"/>
        <v>42759</v>
      </c>
      <c r="I2810" s="2">
        <f t="shared" si="480"/>
        <v>53.17</v>
      </c>
      <c r="J2810">
        <f t="shared" si="474"/>
        <v>0</v>
      </c>
      <c r="K2810" s="2">
        <f t="shared" si="476"/>
        <v>0</v>
      </c>
      <c r="L2810" s="2">
        <f t="shared" si="481"/>
        <v>0</v>
      </c>
      <c r="M2810" s="2">
        <f t="shared" si="482"/>
        <v>1</v>
      </c>
      <c r="N2810">
        <f t="shared" si="483"/>
        <v>1.2336605056618777</v>
      </c>
    </row>
    <row r="2811" spans="1:14" x14ac:dyDescent="0.3">
      <c r="A2811" s="1">
        <v>42772</v>
      </c>
      <c r="B2811">
        <v>53.01</v>
      </c>
      <c r="D2811">
        <f t="shared" si="473"/>
        <v>1</v>
      </c>
      <c r="E2811" s="1">
        <f t="shared" si="475"/>
        <v>42765</v>
      </c>
      <c r="F2811" s="1">
        <f t="shared" si="477"/>
        <v>42764</v>
      </c>
      <c r="G2811" s="1">
        <f t="shared" si="478"/>
        <v>42763</v>
      </c>
      <c r="H2811" s="1">
        <f t="shared" si="479"/>
        <v>42762</v>
      </c>
      <c r="I2811" s="2">
        <f t="shared" si="480"/>
        <v>52.63</v>
      </c>
      <c r="J2811">
        <f t="shared" si="474"/>
        <v>0</v>
      </c>
      <c r="K2811" s="2">
        <f t="shared" si="476"/>
        <v>0</v>
      </c>
      <c r="L2811" s="2">
        <f t="shared" si="481"/>
        <v>0</v>
      </c>
      <c r="M2811" s="2">
        <f t="shared" si="482"/>
        <v>1</v>
      </c>
      <c r="N2811">
        <f t="shared" si="483"/>
        <v>0.71942756340270109</v>
      </c>
    </row>
    <row r="2812" spans="1:14" x14ac:dyDescent="0.3">
      <c r="A2812" s="1">
        <v>42773</v>
      </c>
      <c r="B2812">
        <v>52.17</v>
      </c>
      <c r="D2812">
        <f t="shared" si="473"/>
        <v>2</v>
      </c>
      <c r="E2812" s="1">
        <f t="shared" si="475"/>
        <v>42766</v>
      </c>
      <c r="F2812" s="1">
        <f t="shared" si="477"/>
        <v>42765</v>
      </c>
      <c r="G2812" s="1">
        <f t="shared" si="478"/>
        <v>42764</v>
      </c>
      <c r="H2812" s="1">
        <f t="shared" si="479"/>
        <v>42763</v>
      </c>
      <c r="I2812" s="2">
        <f t="shared" si="480"/>
        <v>52.81</v>
      </c>
      <c r="J2812">
        <f t="shared" si="474"/>
        <v>0</v>
      </c>
      <c r="K2812" s="2">
        <f t="shared" si="476"/>
        <v>0</v>
      </c>
      <c r="L2812" s="2">
        <f t="shared" si="481"/>
        <v>0</v>
      </c>
      <c r="M2812" s="2">
        <f t="shared" si="482"/>
        <v>1</v>
      </c>
      <c r="N2812">
        <f t="shared" si="483"/>
        <v>-1.2192949684540406</v>
      </c>
    </row>
    <row r="2813" spans="1:14" x14ac:dyDescent="0.3">
      <c r="A2813" s="1">
        <v>42774</v>
      </c>
      <c r="B2813">
        <v>52.34</v>
      </c>
      <c r="D2813">
        <f t="shared" si="473"/>
        <v>3</v>
      </c>
      <c r="E2813" s="1">
        <f t="shared" si="475"/>
        <v>42767</v>
      </c>
      <c r="F2813" s="1">
        <f t="shared" si="477"/>
        <v>42766</v>
      </c>
      <c r="G2813" s="1">
        <f t="shared" si="478"/>
        <v>42765</v>
      </c>
      <c r="H2813" s="1">
        <f t="shared" si="479"/>
        <v>42764</v>
      </c>
      <c r="I2813" s="2">
        <f t="shared" si="480"/>
        <v>53.88</v>
      </c>
      <c r="J2813">
        <f t="shared" si="474"/>
        <v>0</v>
      </c>
      <c r="K2813" s="2">
        <f t="shared" si="476"/>
        <v>0</v>
      </c>
      <c r="L2813" s="2">
        <f t="shared" si="481"/>
        <v>0</v>
      </c>
      <c r="M2813" s="2">
        <f t="shared" si="482"/>
        <v>1</v>
      </c>
      <c r="N2813">
        <f t="shared" si="483"/>
        <v>-2.899845444016341</v>
      </c>
    </row>
    <row r="2814" spans="1:14" x14ac:dyDescent="0.3">
      <c r="A2814" s="1">
        <v>42775</v>
      </c>
      <c r="B2814">
        <v>53</v>
      </c>
      <c r="C2814">
        <v>53.46</v>
      </c>
      <c r="D2814">
        <f t="shared" si="473"/>
        <v>4</v>
      </c>
      <c r="E2814" s="1">
        <f t="shared" si="475"/>
        <v>42768</v>
      </c>
      <c r="F2814" s="1">
        <f t="shared" si="477"/>
        <v>42767</v>
      </c>
      <c r="G2814" s="1">
        <f t="shared" si="478"/>
        <v>42766</v>
      </c>
      <c r="H2814" s="1">
        <f t="shared" si="479"/>
        <v>42765</v>
      </c>
      <c r="I2814" s="2">
        <f t="shared" si="480"/>
        <v>53.54</v>
      </c>
      <c r="J2814">
        <f t="shared" si="474"/>
        <v>0</v>
      </c>
      <c r="K2814" s="2">
        <f t="shared" si="476"/>
        <v>0</v>
      </c>
      <c r="L2814" s="2">
        <f t="shared" si="481"/>
        <v>0</v>
      </c>
      <c r="M2814" s="2">
        <f t="shared" si="482"/>
        <v>1</v>
      </c>
      <c r="N2814">
        <f t="shared" si="483"/>
        <v>-1.013712454008463</v>
      </c>
    </row>
    <row r="2815" spans="1:14" x14ac:dyDescent="0.3">
      <c r="A2815" s="1">
        <v>42776</v>
      </c>
      <c r="B2815">
        <v>54.33</v>
      </c>
      <c r="D2815">
        <f t="shared" si="473"/>
        <v>5</v>
      </c>
      <c r="E2815" s="1">
        <f t="shared" si="475"/>
        <v>42769</v>
      </c>
      <c r="F2815" s="1">
        <f t="shared" si="477"/>
        <v>42768</v>
      </c>
      <c r="G2815" s="1">
        <f t="shared" si="478"/>
        <v>42767</v>
      </c>
      <c r="H2815" s="1">
        <f t="shared" si="479"/>
        <v>42766</v>
      </c>
      <c r="I2815" s="2">
        <f t="shared" si="480"/>
        <v>53.83</v>
      </c>
      <c r="J2815">
        <f t="shared" si="474"/>
        <v>53.46</v>
      </c>
      <c r="K2815" s="2">
        <f t="shared" si="476"/>
        <v>53.46</v>
      </c>
      <c r="L2815" s="2">
        <f t="shared" si="481"/>
        <v>53</v>
      </c>
      <c r="M2815" s="2">
        <f t="shared" si="482"/>
        <v>0.99139543583988032</v>
      </c>
      <c r="N2815">
        <f t="shared" si="483"/>
        <v>6.0383083191462558E-2</v>
      </c>
    </row>
    <row r="2816" spans="1:14" x14ac:dyDescent="0.3">
      <c r="A2816" s="1">
        <v>42779</v>
      </c>
      <c r="B2816">
        <v>53.43</v>
      </c>
      <c r="D2816">
        <f t="shared" si="473"/>
        <v>1</v>
      </c>
      <c r="E2816" s="1">
        <f t="shared" si="475"/>
        <v>42772</v>
      </c>
      <c r="F2816" s="1">
        <f t="shared" si="477"/>
        <v>42771</v>
      </c>
      <c r="G2816" s="1">
        <f t="shared" si="478"/>
        <v>42770</v>
      </c>
      <c r="H2816" s="1">
        <f t="shared" si="479"/>
        <v>42769</v>
      </c>
      <c r="I2816" s="2">
        <f t="shared" si="480"/>
        <v>53.01</v>
      </c>
      <c r="J2816">
        <f t="shared" si="474"/>
        <v>0</v>
      </c>
      <c r="K2816" s="2">
        <f t="shared" si="476"/>
        <v>53.46</v>
      </c>
      <c r="L2816" s="2">
        <f t="shared" si="481"/>
        <v>53</v>
      </c>
      <c r="M2816" s="2">
        <f t="shared" si="482"/>
        <v>0.99139543583988032</v>
      </c>
      <c r="N2816">
        <f t="shared" si="483"/>
        <v>-7.4998618868574951E-2</v>
      </c>
    </row>
    <row r="2817" spans="1:14" x14ac:dyDescent="0.3">
      <c r="A2817" s="1">
        <v>42780</v>
      </c>
      <c r="B2817">
        <v>53.71</v>
      </c>
      <c r="D2817">
        <f t="shared" si="473"/>
        <v>2</v>
      </c>
      <c r="E2817" s="1">
        <f t="shared" si="475"/>
        <v>42773</v>
      </c>
      <c r="F2817" s="1">
        <f t="shared" si="477"/>
        <v>42772</v>
      </c>
      <c r="G2817" s="1">
        <f t="shared" si="478"/>
        <v>42771</v>
      </c>
      <c r="H2817" s="1">
        <f t="shared" si="479"/>
        <v>42770</v>
      </c>
      <c r="I2817" s="2">
        <f t="shared" si="480"/>
        <v>52.17</v>
      </c>
      <c r="J2817">
        <f t="shared" si="474"/>
        <v>0</v>
      </c>
      <c r="K2817" s="2">
        <f t="shared" si="476"/>
        <v>53.46</v>
      </c>
      <c r="L2817" s="2">
        <f t="shared" si="481"/>
        <v>53</v>
      </c>
      <c r="M2817" s="2">
        <f t="shared" si="482"/>
        <v>0.99139543583988032</v>
      </c>
      <c r="N2817">
        <f t="shared" si="483"/>
        <v>2.0449789724415504</v>
      </c>
    </row>
    <row r="2818" spans="1:14" x14ac:dyDescent="0.3">
      <c r="A2818" s="1">
        <v>42781</v>
      </c>
      <c r="B2818">
        <v>53.6</v>
      </c>
      <c r="D2818">
        <f t="shared" ref="D2818:D2881" si="484">WEEKDAY(A2818,2)</f>
        <v>3</v>
      </c>
      <c r="E2818" s="1">
        <f t="shared" si="475"/>
        <v>42774</v>
      </c>
      <c r="F2818" s="1">
        <f t="shared" si="477"/>
        <v>42773</v>
      </c>
      <c r="G2818" s="1">
        <f t="shared" si="478"/>
        <v>42772</v>
      </c>
      <c r="H2818" s="1">
        <f t="shared" si="479"/>
        <v>42771</v>
      </c>
      <c r="I2818" s="2">
        <f t="shared" si="480"/>
        <v>52.34</v>
      </c>
      <c r="J2818">
        <f t="shared" si="474"/>
        <v>0</v>
      </c>
      <c r="K2818" s="2">
        <f t="shared" si="476"/>
        <v>53.46</v>
      </c>
      <c r="L2818" s="2">
        <f t="shared" si="481"/>
        <v>53</v>
      </c>
      <c r="M2818" s="2">
        <f t="shared" si="482"/>
        <v>0.99139543583988032</v>
      </c>
      <c r="N2818">
        <f t="shared" si="483"/>
        <v>1.514637381610529</v>
      </c>
    </row>
    <row r="2819" spans="1:14" x14ac:dyDescent="0.3">
      <c r="A2819" s="1">
        <v>42782</v>
      </c>
      <c r="B2819">
        <v>53.75</v>
      </c>
      <c r="D2819">
        <f t="shared" si="484"/>
        <v>4</v>
      </c>
      <c r="E2819" s="1">
        <f t="shared" si="475"/>
        <v>42775</v>
      </c>
      <c r="F2819" s="1">
        <f t="shared" si="477"/>
        <v>42774</v>
      </c>
      <c r="G2819" s="1">
        <f t="shared" si="478"/>
        <v>42773</v>
      </c>
      <c r="H2819" s="1">
        <f t="shared" si="479"/>
        <v>42772</v>
      </c>
      <c r="I2819" s="2">
        <f t="shared" si="480"/>
        <v>53</v>
      </c>
      <c r="J2819">
        <f t="shared" ref="J2819:J2882" si="485">C2818</f>
        <v>0</v>
      </c>
      <c r="K2819" s="2">
        <f t="shared" si="476"/>
        <v>53.46</v>
      </c>
      <c r="L2819" s="2">
        <f t="shared" si="481"/>
        <v>53</v>
      </c>
      <c r="M2819" s="2">
        <f t="shared" si="482"/>
        <v>0.99139543583988032</v>
      </c>
      <c r="N2819">
        <f t="shared" si="483"/>
        <v>0.54099562969992676</v>
      </c>
    </row>
    <row r="2820" spans="1:14" x14ac:dyDescent="0.3">
      <c r="A2820" s="1">
        <v>42783</v>
      </c>
      <c r="B2820">
        <v>53.78</v>
      </c>
      <c r="D2820">
        <f t="shared" si="484"/>
        <v>5</v>
      </c>
      <c r="E2820" s="1">
        <f t="shared" si="475"/>
        <v>42776</v>
      </c>
      <c r="F2820" s="1">
        <f t="shared" si="477"/>
        <v>42775</v>
      </c>
      <c r="G2820" s="1">
        <f t="shared" si="478"/>
        <v>42774</v>
      </c>
      <c r="H2820" s="1">
        <f t="shared" si="479"/>
        <v>42773</v>
      </c>
      <c r="I2820" s="2">
        <f t="shared" si="480"/>
        <v>54.33</v>
      </c>
      <c r="J2820">
        <f t="shared" si="485"/>
        <v>0</v>
      </c>
      <c r="K2820" s="2">
        <f t="shared" si="476"/>
        <v>0</v>
      </c>
      <c r="L2820" s="2">
        <f t="shared" si="481"/>
        <v>0</v>
      </c>
      <c r="M2820" s="2">
        <f t="shared" si="482"/>
        <v>1</v>
      </c>
      <c r="N2820">
        <f t="shared" si="483"/>
        <v>-1.017490972271303</v>
      </c>
    </row>
    <row r="2821" spans="1:14" x14ac:dyDescent="0.3">
      <c r="A2821" s="1">
        <v>42787</v>
      </c>
      <c r="B2821">
        <v>54.33</v>
      </c>
      <c r="D2821">
        <f t="shared" si="484"/>
        <v>2</v>
      </c>
      <c r="E2821" s="1">
        <f t="shared" si="475"/>
        <v>42780</v>
      </c>
      <c r="F2821" s="1">
        <f t="shared" si="477"/>
        <v>42779</v>
      </c>
      <c r="G2821" s="1">
        <f t="shared" si="478"/>
        <v>42778</v>
      </c>
      <c r="H2821" s="1">
        <f t="shared" si="479"/>
        <v>42777</v>
      </c>
      <c r="I2821" s="2">
        <f t="shared" si="480"/>
        <v>53.71</v>
      </c>
      <c r="J2821">
        <f t="shared" si="485"/>
        <v>0</v>
      </c>
      <c r="K2821" s="2">
        <f t="shared" si="476"/>
        <v>0</v>
      </c>
      <c r="L2821" s="2">
        <f t="shared" si="481"/>
        <v>0</v>
      </c>
      <c r="M2821" s="2">
        <f t="shared" si="482"/>
        <v>1</v>
      </c>
      <c r="N2821">
        <f t="shared" si="483"/>
        <v>1.1477356646063628</v>
      </c>
    </row>
    <row r="2822" spans="1:14" x14ac:dyDescent="0.3">
      <c r="A2822" s="1">
        <v>42788</v>
      </c>
      <c r="B2822">
        <v>53.59</v>
      </c>
      <c r="D2822">
        <f t="shared" si="484"/>
        <v>3</v>
      </c>
      <c r="E2822" s="1">
        <f t="shared" si="475"/>
        <v>42781</v>
      </c>
      <c r="F2822" s="1">
        <f t="shared" si="477"/>
        <v>42780</v>
      </c>
      <c r="G2822" s="1">
        <f t="shared" si="478"/>
        <v>42779</v>
      </c>
      <c r="H2822" s="1">
        <f t="shared" si="479"/>
        <v>42778</v>
      </c>
      <c r="I2822" s="2">
        <f t="shared" si="480"/>
        <v>53.6</v>
      </c>
      <c r="J2822">
        <f t="shared" si="485"/>
        <v>0</v>
      </c>
      <c r="K2822" s="2">
        <f t="shared" si="476"/>
        <v>0</v>
      </c>
      <c r="L2822" s="2">
        <f t="shared" si="481"/>
        <v>0</v>
      </c>
      <c r="M2822" s="2">
        <f t="shared" si="482"/>
        <v>1</v>
      </c>
      <c r="N2822">
        <f t="shared" si="483"/>
        <v>-1.8658456999739694E-2</v>
      </c>
    </row>
    <row r="2823" spans="1:14" x14ac:dyDescent="0.3">
      <c r="A2823" s="1">
        <v>42789</v>
      </c>
      <c r="B2823">
        <v>54.45</v>
      </c>
      <c r="D2823">
        <f t="shared" si="484"/>
        <v>4</v>
      </c>
      <c r="E2823" s="1">
        <f t="shared" ref="E2823:E2886" si="486">A2823-7</f>
        <v>42782</v>
      </c>
      <c r="F2823" s="1">
        <f t="shared" si="477"/>
        <v>42781</v>
      </c>
      <c r="G2823" s="1">
        <f t="shared" si="478"/>
        <v>42780</v>
      </c>
      <c r="H2823" s="1">
        <f t="shared" si="479"/>
        <v>42779</v>
      </c>
      <c r="I2823" s="2">
        <f t="shared" si="480"/>
        <v>53.75</v>
      </c>
      <c r="J2823">
        <f t="shared" si="485"/>
        <v>0</v>
      </c>
      <c r="K2823" s="2">
        <f t="shared" ref="K2823:K2886" si="487">SUMIFS($J$2:$J$3507,$A$2:$A$3507,"&gt;"&amp;E2823,$A$2:$A$3507,"&lt;="&amp;A2823)</f>
        <v>0</v>
      </c>
      <c r="L2823" s="2">
        <f t="shared" si="481"/>
        <v>0</v>
      </c>
      <c r="M2823" s="2">
        <f t="shared" si="482"/>
        <v>1</v>
      </c>
      <c r="N2823">
        <f t="shared" si="483"/>
        <v>1.2939182371197391</v>
      </c>
    </row>
    <row r="2824" spans="1:14" x14ac:dyDescent="0.3">
      <c r="A2824" s="1">
        <v>42790</v>
      </c>
      <c r="B2824">
        <v>53.99</v>
      </c>
      <c r="D2824">
        <f t="shared" si="484"/>
        <v>5</v>
      </c>
      <c r="E2824" s="1">
        <f t="shared" si="486"/>
        <v>42783</v>
      </c>
      <c r="F2824" s="1">
        <f t="shared" ref="F2824:F2887" si="488">E2824-1</f>
        <v>42782</v>
      </c>
      <c r="G2824" s="1">
        <f t="shared" ref="G2824:G2887" si="489">E2824-2</f>
        <v>42781</v>
      </c>
      <c r="H2824" s="1">
        <f t="shared" ref="H2824:H2887" si="490">E2824-3</f>
        <v>42780</v>
      </c>
      <c r="I2824" s="2">
        <f t="shared" ref="I2824:I2887" si="491">IF(SUMIFS($B$2:$B$3507,$A$2:$A$3507,"="&amp;E2824)=0,IF(SUMIFS($B$2:$B$3507,$A$2:$A$3507,"="&amp;F2824)=0,IF(SUMIFS($B$2:$B$3507,$A$2:$A$3507,"="&amp;G2824)=0,SUMIFS($B$2:$B$3507,$A$2:$A$3507,"="&amp;H2824),SUMIFS($B$2:$B$3507,$A$2:$A$3507,"="&amp;G2824)),SUMIFS($B$2:$B$3507,$A$2:$A$3507,"="&amp;F2824)),SUMIFS($B$2:$B$3507,$A$2:$A$3507,"="&amp;E2824))</f>
        <v>53.78</v>
      </c>
      <c r="J2824">
        <f t="shared" si="485"/>
        <v>0</v>
      </c>
      <c r="K2824" s="2">
        <f t="shared" si="487"/>
        <v>0</v>
      </c>
      <c r="L2824" s="2">
        <f t="shared" ref="L2824:L2887" si="492">IF(K2824&lt;&gt;0,LOOKUP(K2824,C2818:C2824,B2818:B2824),0)</f>
        <v>0</v>
      </c>
      <c r="M2824" s="2">
        <f t="shared" si="482"/>
        <v>1</v>
      </c>
      <c r="N2824">
        <f t="shared" si="483"/>
        <v>0.38971933894769667</v>
      </c>
    </row>
    <row r="2825" spans="1:14" x14ac:dyDescent="0.3">
      <c r="A2825" s="1">
        <v>42793</v>
      </c>
      <c r="B2825">
        <v>54.05</v>
      </c>
      <c r="D2825">
        <f t="shared" si="484"/>
        <v>1</v>
      </c>
      <c r="E2825" s="1">
        <f t="shared" si="486"/>
        <v>42786</v>
      </c>
      <c r="F2825" s="1">
        <f t="shared" si="488"/>
        <v>42785</v>
      </c>
      <c r="G2825" s="1">
        <f t="shared" si="489"/>
        <v>42784</v>
      </c>
      <c r="H2825" s="1">
        <f t="shared" si="490"/>
        <v>42783</v>
      </c>
      <c r="I2825" s="2">
        <f t="shared" si="491"/>
        <v>53.78</v>
      </c>
      <c r="J2825">
        <f t="shared" si="485"/>
        <v>0</v>
      </c>
      <c r="K2825" s="2">
        <f t="shared" si="487"/>
        <v>0</v>
      </c>
      <c r="L2825" s="2">
        <f t="shared" si="492"/>
        <v>0</v>
      </c>
      <c r="M2825" s="2">
        <f t="shared" ref="M2825:M2888" si="493">IF(K2825&lt;&gt;0,L2825/K2825,1)</f>
        <v>1</v>
      </c>
      <c r="N2825">
        <f t="shared" ref="N2825:N2888" si="494">LN(B2825*M2825/I2825)*100</f>
        <v>0.50078932444986279</v>
      </c>
    </row>
    <row r="2826" spans="1:14" x14ac:dyDescent="0.3">
      <c r="A2826" s="1">
        <v>42794</v>
      </c>
      <c r="B2826">
        <v>54.01</v>
      </c>
      <c r="D2826">
        <f t="shared" si="484"/>
        <v>2</v>
      </c>
      <c r="E2826" s="1">
        <f t="shared" si="486"/>
        <v>42787</v>
      </c>
      <c r="F2826" s="1">
        <f t="shared" si="488"/>
        <v>42786</v>
      </c>
      <c r="G2826" s="1">
        <f t="shared" si="489"/>
        <v>42785</v>
      </c>
      <c r="H2826" s="1">
        <f t="shared" si="490"/>
        <v>42784</v>
      </c>
      <c r="I2826" s="2">
        <f t="shared" si="491"/>
        <v>54.33</v>
      </c>
      <c r="J2826">
        <f t="shared" si="485"/>
        <v>0</v>
      </c>
      <c r="K2826" s="2">
        <f t="shared" si="487"/>
        <v>0</v>
      </c>
      <c r="L2826" s="2">
        <f t="shared" si="492"/>
        <v>0</v>
      </c>
      <c r="M2826" s="2">
        <f t="shared" si="493"/>
        <v>1</v>
      </c>
      <c r="N2826">
        <f t="shared" si="494"/>
        <v>-0.5907345958631921</v>
      </c>
    </row>
    <row r="2827" spans="1:14" x14ac:dyDescent="0.3">
      <c r="A2827" s="1">
        <v>42795</v>
      </c>
      <c r="B2827">
        <v>53.83</v>
      </c>
      <c r="D2827">
        <f t="shared" si="484"/>
        <v>3</v>
      </c>
      <c r="E2827" s="1">
        <f t="shared" si="486"/>
        <v>42788</v>
      </c>
      <c r="F2827" s="1">
        <f t="shared" si="488"/>
        <v>42787</v>
      </c>
      <c r="G2827" s="1">
        <f t="shared" si="489"/>
        <v>42786</v>
      </c>
      <c r="H2827" s="1">
        <f t="shared" si="490"/>
        <v>42785</v>
      </c>
      <c r="I2827" s="2">
        <f t="shared" si="491"/>
        <v>53.59</v>
      </c>
      <c r="J2827">
        <f t="shared" si="485"/>
        <v>0</v>
      </c>
      <c r="K2827" s="2">
        <f t="shared" si="487"/>
        <v>0</v>
      </c>
      <c r="L2827" s="2">
        <f t="shared" si="492"/>
        <v>0</v>
      </c>
      <c r="M2827" s="2">
        <f t="shared" si="493"/>
        <v>1</v>
      </c>
      <c r="N2827">
        <f t="shared" si="494"/>
        <v>0.44684490661069598</v>
      </c>
    </row>
    <row r="2828" spans="1:14" x14ac:dyDescent="0.3">
      <c r="A2828" s="1">
        <v>42796</v>
      </c>
      <c r="B2828">
        <v>52.61</v>
      </c>
      <c r="D2828">
        <f t="shared" si="484"/>
        <v>4</v>
      </c>
      <c r="E2828" s="1">
        <f t="shared" si="486"/>
        <v>42789</v>
      </c>
      <c r="F2828" s="1">
        <f t="shared" si="488"/>
        <v>42788</v>
      </c>
      <c r="G2828" s="1">
        <f t="shared" si="489"/>
        <v>42787</v>
      </c>
      <c r="H2828" s="1">
        <f t="shared" si="490"/>
        <v>42786</v>
      </c>
      <c r="I2828" s="2">
        <f t="shared" si="491"/>
        <v>54.45</v>
      </c>
      <c r="J2828">
        <f t="shared" si="485"/>
        <v>0</v>
      </c>
      <c r="K2828" s="2">
        <f t="shared" si="487"/>
        <v>0</v>
      </c>
      <c r="L2828" s="2">
        <f t="shared" si="492"/>
        <v>0</v>
      </c>
      <c r="M2828" s="2">
        <f t="shared" si="493"/>
        <v>1</v>
      </c>
      <c r="N2828">
        <f t="shared" si="494"/>
        <v>-3.4376633636253637</v>
      </c>
    </row>
    <row r="2829" spans="1:14" x14ac:dyDescent="0.3">
      <c r="A2829" s="1">
        <v>42797</v>
      </c>
      <c r="B2829">
        <v>53.33</v>
      </c>
      <c r="D2829">
        <f t="shared" si="484"/>
        <v>5</v>
      </c>
      <c r="E2829" s="1">
        <f t="shared" si="486"/>
        <v>42790</v>
      </c>
      <c r="F2829" s="1">
        <f t="shared" si="488"/>
        <v>42789</v>
      </c>
      <c r="G2829" s="1">
        <f t="shared" si="489"/>
        <v>42788</v>
      </c>
      <c r="H2829" s="1">
        <f t="shared" si="490"/>
        <v>42787</v>
      </c>
      <c r="I2829" s="2">
        <f t="shared" si="491"/>
        <v>53.99</v>
      </c>
      <c r="J2829">
        <f t="shared" si="485"/>
        <v>0</v>
      </c>
      <c r="K2829" s="2">
        <f t="shared" si="487"/>
        <v>0</v>
      </c>
      <c r="L2829" s="2">
        <f t="shared" si="492"/>
        <v>0</v>
      </c>
      <c r="M2829" s="2">
        <f t="shared" si="493"/>
        <v>1</v>
      </c>
      <c r="N2829">
        <f t="shared" si="494"/>
        <v>-1.2299819617684851</v>
      </c>
    </row>
    <row r="2830" spans="1:14" x14ac:dyDescent="0.3">
      <c r="A2830" s="1">
        <v>42800</v>
      </c>
      <c r="B2830">
        <v>53.2</v>
      </c>
      <c r="D2830">
        <f t="shared" si="484"/>
        <v>1</v>
      </c>
      <c r="E2830" s="1">
        <f t="shared" si="486"/>
        <v>42793</v>
      </c>
      <c r="F2830" s="1">
        <f t="shared" si="488"/>
        <v>42792</v>
      </c>
      <c r="G2830" s="1">
        <f t="shared" si="489"/>
        <v>42791</v>
      </c>
      <c r="H2830" s="1">
        <f t="shared" si="490"/>
        <v>42790</v>
      </c>
      <c r="I2830" s="2">
        <f t="shared" si="491"/>
        <v>54.05</v>
      </c>
      <c r="J2830">
        <f t="shared" si="485"/>
        <v>0</v>
      </c>
      <c r="K2830" s="2">
        <f t="shared" si="487"/>
        <v>0</v>
      </c>
      <c r="L2830" s="2">
        <f t="shared" si="492"/>
        <v>0</v>
      </c>
      <c r="M2830" s="2">
        <f t="shared" si="493"/>
        <v>1</v>
      </c>
      <c r="N2830">
        <f t="shared" si="494"/>
        <v>-1.5851147737618489</v>
      </c>
    </row>
    <row r="2831" spans="1:14" x14ac:dyDescent="0.3">
      <c r="A2831" s="1">
        <v>42801</v>
      </c>
      <c r="B2831">
        <v>53.14</v>
      </c>
      <c r="D2831">
        <f t="shared" si="484"/>
        <v>2</v>
      </c>
      <c r="E2831" s="1">
        <f t="shared" si="486"/>
        <v>42794</v>
      </c>
      <c r="F2831" s="1">
        <f t="shared" si="488"/>
        <v>42793</v>
      </c>
      <c r="G2831" s="1">
        <f t="shared" si="489"/>
        <v>42792</v>
      </c>
      <c r="H2831" s="1">
        <f t="shared" si="490"/>
        <v>42791</v>
      </c>
      <c r="I2831" s="2">
        <f t="shared" si="491"/>
        <v>54.01</v>
      </c>
      <c r="J2831">
        <f t="shared" si="485"/>
        <v>0</v>
      </c>
      <c r="K2831" s="2">
        <f t="shared" si="487"/>
        <v>0</v>
      </c>
      <c r="L2831" s="2">
        <f t="shared" si="492"/>
        <v>0</v>
      </c>
      <c r="M2831" s="2">
        <f t="shared" si="493"/>
        <v>1</v>
      </c>
      <c r="N2831">
        <f t="shared" si="494"/>
        <v>-1.6239274273132209</v>
      </c>
    </row>
    <row r="2832" spans="1:14" x14ac:dyDescent="0.3">
      <c r="A2832" s="1">
        <v>42802</v>
      </c>
      <c r="B2832">
        <v>50.28</v>
      </c>
      <c r="D2832">
        <f t="shared" si="484"/>
        <v>3</v>
      </c>
      <c r="E2832" s="1">
        <f t="shared" si="486"/>
        <v>42795</v>
      </c>
      <c r="F2832" s="1">
        <f t="shared" si="488"/>
        <v>42794</v>
      </c>
      <c r="G2832" s="1">
        <f t="shared" si="489"/>
        <v>42793</v>
      </c>
      <c r="H2832" s="1">
        <f t="shared" si="490"/>
        <v>42792</v>
      </c>
      <c r="I2832" s="2">
        <f t="shared" si="491"/>
        <v>53.83</v>
      </c>
      <c r="J2832">
        <f t="shared" si="485"/>
        <v>0</v>
      </c>
      <c r="K2832" s="2">
        <f t="shared" si="487"/>
        <v>0</v>
      </c>
      <c r="L2832" s="2">
        <f t="shared" si="492"/>
        <v>0</v>
      </c>
      <c r="M2832" s="2">
        <f t="shared" si="493"/>
        <v>1</v>
      </c>
      <c r="N2832">
        <f t="shared" si="494"/>
        <v>-6.8223548850819178</v>
      </c>
    </row>
    <row r="2833" spans="1:14" x14ac:dyDescent="0.3">
      <c r="A2833" s="1">
        <v>42803</v>
      </c>
      <c r="B2833">
        <v>49.28</v>
      </c>
      <c r="C2833">
        <v>49.83</v>
      </c>
      <c r="D2833">
        <f t="shared" si="484"/>
        <v>4</v>
      </c>
      <c r="E2833" s="1">
        <f t="shared" si="486"/>
        <v>42796</v>
      </c>
      <c r="F2833" s="1">
        <f t="shared" si="488"/>
        <v>42795</v>
      </c>
      <c r="G2833" s="1">
        <f t="shared" si="489"/>
        <v>42794</v>
      </c>
      <c r="H2833" s="1">
        <f t="shared" si="490"/>
        <v>42793</v>
      </c>
      <c r="I2833" s="2">
        <f t="shared" si="491"/>
        <v>52.61</v>
      </c>
      <c r="J2833">
        <f t="shared" si="485"/>
        <v>0</v>
      </c>
      <c r="K2833" s="2">
        <f t="shared" si="487"/>
        <v>0</v>
      </c>
      <c r="L2833" s="2">
        <f t="shared" si="492"/>
        <v>0</v>
      </c>
      <c r="M2833" s="2">
        <f t="shared" si="493"/>
        <v>1</v>
      </c>
      <c r="N2833">
        <f t="shared" si="494"/>
        <v>-6.5387896517451498</v>
      </c>
    </row>
    <row r="2834" spans="1:14" x14ac:dyDescent="0.3">
      <c r="A2834" s="1">
        <v>42804</v>
      </c>
      <c r="B2834">
        <v>49.03</v>
      </c>
      <c r="D2834">
        <f t="shared" si="484"/>
        <v>5</v>
      </c>
      <c r="E2834" s="1">
        <f t="shared" si="486"/>
        <v>42797</v>
      </c>
      <c r="F2834" s="1">
        <f t="shared" si="488"/>
        <v>42796</v>
      </c>
      <c r="G2834" s="1">
        <f t="shared" si="489"/>
        <v>42795</v>
      </c>
      <c r="H2834" s="1">
        <f t="shared" si="490"/>
        <v>42794</v>
      </c>
      <c r="I2834" s="2">
        <f t="shared" si="491"/>
        <v>53.33</v>
      </c>
      <c r="J2834">
        <f t="shared" si="485"/>
        <v>49.83</v>
      </c>
      <c r="K2834" s="2">
        <f t="shared" si="487"/>
        <v>49.83</v>
      </c>
      <c r="L2834" s="2">
        <f t="shared" si="492"/>
        <v>49.28</v>
      </c>
      <c r="M2834" s="2">
        <f t="shared" si="493"/>
        <v>0.98896247240618107</v>
      </c>
      <c r="N2834">
        <f t="shared" si="494"/>
        <v>-9.5165562017417784</v>
      </c>
    </row>
    <row r="2835" spans="1:14" x14ac:dyDescent="0.3">
      <c r="A2835" s="1">
        <v>42807</v>
      </c>
      <c r="B2835">
        <v>48.94</v>
      </c>
      <c r="D2835">
        <f t="shared" si="484"/>
        <v>1</v>
      </c>
      <c r="E2835" s="1">
        <f t="shared" si="486"/>
        <v>42800</v>
      </c>
      <c r="F2835" s="1">
        <f t="shared" si="488"/>
        <v>42799</v>
      </c>
      <c r="G2835" s="1">
        <f t="shared" si="489"/>
        <v>42798</v>
      </c>
      <c r="H2835" s="1">
        <f t="shared" si="490"/>
        <v>42797</v>
      </c>
      <c r="I2835" s="2">
        <f t="shared" si="491"/>
        <v>53.2</v>
      </c>
      <c r="J2835">
        <f t="shared" si="485"/>
        <v>0</v>
      </c>
      <c r="K2835" s="2">
        <f t="shared" si="487"/>
        <v>49.83</v>
      </c>
      <c r="L2835" s="2">
        <f t="shared" si="492"/>
        <v>49.28</v>
      </c>
      <c r="M2835" s="2">
        <f t="shared" si="493"/>
        <v>0.98896247240618107</v>
      </c>
      <c r="N2835">
        <f t="shared" si="494"/>
        <v>-9.4562231401122023</v>
      </c>
    </row>
    <row r="2836" spans="1:14" x14ac:dyDescent="0.3">
      <c r="A2836" s="1">
        <v>42808</v>
      </c>
      <c r="B2836">
        <v>48.35</v>
      </c>
      <c r="D2836">
        <f t="shared" si="484"/>
        <v>2</v>
      </c>
      <c r="E2836" s="1">
        <f t="shared" si="486"/>
        <v>42801</v>
      </c>
      <c r="F2836" s="1">
        <f t="shared" si="488"/>
        <v>42800</v>
      </c>
      <c r="G2836" s="1">
        <f t="shared" si="489"/>
        <v>42799</v>
      </c>
      <c r="H2836" s="1">
        <f t="shared" si="490"/>
        <v>42798</v>
      </c>
      <c r="I2836" s="2">
        <f t="shared" si="491"/>
        <v>53.14</v>
      </c>
      <c r="J2836">
        <f t="shared" si="485"/>
        <v>0</v>
      </c>
      <c r="K2836" s="2">
        <f t="shared" si="487"/>
        <v>49.83</v>
      </c>
      <c r="L2836" s="2">
        <f t="shared" si="492"/>
        <v>49.28</v>
      </c>
      <c r="M2836" s="2">
        <f t="shared" si="493"/>
        <v>0.98896247240618107</v>
      </c>
      <c r="N2836">
        <f t="shared" si="494"/>
        <v>-10.556261150041289</v>
      </c>
    </row>
    <row r="2837" spans="1:14" x14ac:dyDescent="0.3">
      <c r="A2837" s="1">
        <v>42809</v>
      </c>
      <c r="B2837">
        <v>49.38</v>
      </c>
      <c r="D2837">
        <f t="shared" si="484"/>
        <v>3</v>
      </c>
      <c r="E2837" s="1">
        <f t="shared" si="486"/>
        <v>42802</v>
      </c>
      <c r="F2837" s="1">
        <f t="shared" si="488"/>
        <v>42801</v>
      </c>
      <c r="G2837" s="1">
        <f t="shared" si="489"/>
        <v>42800</v>
      </c>
      <c r="H2837" s="1">
        <f t="shared" si="490"/>
        <v>42799</v>
      </c>
      <c r="I2837" s="2">
        <f t="shared" si="491"/>
        <v>50.28</v>
      </c>
      <c r="J2837">
        <f t="shared" si="485"/>
        <v>0</v>
      </c>
      <c r="K2837" s="2">
        <f t="shared" si="487"/>
        <v>49.83</v>
      </c>
      <c r="L2837" s="2">
        <f t="shared" si="492"/>
        <v>49.28</v>
      </c>
      <c r="M2837" s="2">
        <f t="shared" si="493"/>
        <v>0.98896247240618107</v>
      </c>
      <c r="N2837">
        <f t="shared" si="494"/>
        <v>-2.9160792873061965</v>
      </c>
    </row>
    <row r="2838" spans="1:14" x14ac:dyDescent="0.3">
      <c r="A2838" s="1">
        <v>42810</v>
      </c>
      <c r="B2838">
        <v>49.24</v>
      </c>
      <c r="D2838">
        <f t="shared" si="484"/>
        <v>4</v>
      </c>
      <c r="E2838" s="1">
        <f t="shared" si="486"/>
        <v>42803</v>
      </c>
      <c r="F2838" s="1">
        <f t="shared" si="488"/>
        <v>42802</v>
      </c>
      <c r="G2838" s="1">
        <f t="shared" si="489"/>
        <v>42801</v>
      </c>
      <c r="H2838" s="1">
        <f t="shared" si="490"/>
        <v>42800</v>
      </c>
      <c r="I2838" s="2">
        <f t="shared" si="491"/>
        <v>49.28</v>
      </c>
      <c r="J2838">
        <f t="shared" si="485"/>
        <v>0</v>
      </c>
      <c r="K2838" s="2">
        <f t="shared" si="487"/>
        <v>49.83</v>
      </c>
      <c r="L2838" s="2">
        <f t="shared" si="492"/>
        <v>49.28</v>
      </c>
      <c r="M2838" s="2">
        <f t="shared" si="493"/>
        <v>0.98896247240618107</v>
      </c>
      <c r="N2838">
        <f t="shared" si="494"/>
        <v>-1.1910910977060405</v>
      </c>
    </row>
    <row r="2839" spans="1:14" x14ac:dyDescent="0.3">
      <c r="A2839" s="1">
        <v>42811</v>
      </c>
      <c r="B2839">
        <v>49.31</v>
      </c>
      <c r="D2839">
        <f t="shared" si="484"/>
        <v>5</v>
      </c>
      <c r="E2839" s="1">
        <f t="shared" si="486"/>
        <v>42804</v>
      </c>
      <c r="F2839" s="1">
        <f t="shared" si="488"/>
        <v>42803</v>
      </c>
      <c r="G2839" s="1">
        <f t="shared" si="489"/>
        <v>42802</v>
      </c>
      <c r="H2839" s="1">
        <f t="shared" si="490"/>
        <v>42801</v>
      </c>
      <c r="I2839" s="2">
        <f t="shared" si="491"/>
        <v>49.03</v>
      </c>
      <c r="J2839">
        <f t="shared" si="485"/>
        <v>0</v>
      </c>
      <c r="K2839" s="2">
        <f t="shared" si="487"/>
        <v>0</v>
      </c>
      <c r="L2839" s="2">
        <f t="shared" si="492"/>
        <v>0</v>
      </c>
      <c r="M2839" s="2">
        <f t="shared" si="493"/>
        <v>1</v>
      </c>
      <c r="N2839">
        <f t="shared" si="494"/>
        <v>0.569454457289292</v>
      </c>
    </row>
    <row r="2840" spans="1:14" x14ac:dyDescent="0.3">
      <c r="A2840" s="1">
        <v>42814</v>
      </c>
      <c r="B2840">
        <v>48.91</v>
      </c>
      <c r="D2840">
        <f t="shared" si="484"/>
        <v>1</v>
      </c>
      <c r="E2840" s="1">
        <f t="shared" si="486"/>
        <v>42807</v>
      </c>
      <c r="F2840" s="1">
        <f t="shared" si="488"/>
        <v>42806</v>
      </c>
      <c r="G2840" s="1">
        <f t="shared" si="489"/>
        <v>42805</v>
      </c>
      <c r="H2840" s="1">
        <f t="shared" si="490"/>
        <v>42804</v>
      </c>
      <c r="I2840" s="2">
        <f t="shared" si="491"/>
        <v>48.94</v>
      </c>
      <c r="J2840">
        <f t="shared" si="485"/>
        <v>0</v>
      </c>
      <c r="K2840" s="2">
        <f t="shared" si="487"/>
        <v>0</v>
      </c>
      <c r="L2840" s="2">
        <f t="shared" si="492"/>
        <v>0</v>
      </c>
      <c r="M2840" s="2">
        <f t="shared" si="493"/>
        <v>1</v>
      </c>
      <c r="N2840">
        <f t="shared" si="494"/>
        <v>-6.1318346325977144E-2</v>
      </c>
    </row>
    <row r="2841" spans="1:14" x14ac:dyDescent="0.3">
      <c r="A2841" s="1">
        <v>42815</v>
      </c>
      <c r="B2841">
        <v>48.24</v>
      </c>
      <c r="D2841">
        <f t="shared" si="484"/>
        <v>2</v>
      </c>
      <c r="E2841" s="1">
        <f t="shared" si="486"/>
        <v>42808</v>
      </c>
      <c r="F2841" s="1">
        <f t="shared" si="488"/>
        <v>42807</v>
      </c>
      <c r="G2841" s="1">
        <f t="shared" si="489"/>
        <v>42806</v>
      </c>
      <c r="H2841" s="1">
        <f t="shared" si="490"/>
        <v>42805</v>
      </c>
      <c r="I2841" s="2">
        <f t="shared" si="491"/>
        <v>48.35</v>
      </c>
      <c r="J2841">
        <f t="shared" si="485"/>
        <v>0</v>
      </c>
      <c r="K2841" s="2">
        <f t="shared" si="487"/>
        <v>0</v>
      </c>
      <c r="L2841" s="2">
        <f t="shared" si="492"/>
        <v>0</v>
      </c>
      <c r="M2841" s="2">
        <f t="shared" si="493"/>
        <v>1</v>
      </c>
      <c r="N2841">
        <f t="shared" si="494"/>
        <v>-0.2277669480373288</v>
      </c>
    </row>
    <row r="2842" spans="1:14" x14ac:dyDescent="0.3">
      <c r="A2842" s="1">
        <v>42816</v>
      </c>
      <c r="B2842">
        <v>48.04</v>
      </c>
      <c r="D2842">
        <f t="shared" si="484"/>
        <v>3</v>
      </c>
      <c r="E2842" s="1">
        <f t="shared" si="486"/>
        <v>42809</v>
      </c>
      <c r="F2842" s="1">
        <f t="shared" si="488"/>
        <v>42808</v>
      </c>
      <c r="G2842" s="1">
        <f t="shared" si="489"/>
        <v>42807</v>
      </c>
      <c r="H2842" s="1">
        <f t="shared" si="490"/>
        <v>42806</v>
      </c>
      <c r="I2842" s="2">
        <f t="shared" si="491"/>
        <v>49.38</v>
      </c>
      <c r="J2842">
        <f t="shared" si="485"/>
        <v>0</v>
      </c>
      <c r="K2842" s="2">
        <f t="shared" si="487"/>
        <v>0</v>
      </c>
      <c r="L2842" s="2">
        <f t="shared" si="492"/>
        <v>0</v>
      </c>
      <c r="M2842" s="2">
        <f t="shared" si="493"/>
        <v>1</v>
      </c>
      <c r="N2842">
        <f t="shared" si="494"/>
        <v>-2.7511486705250703</v>
      </c>
    </row>
    <row r="2843" spans="1:14" x14ac:dyDescent="0.3">
      <c r="A2843" s="1">
        <v>42817</v>
      </c>
      <c r="B2843">
        <v>47.7</v>
      </c>
      <c r="D2843">
        <f t="shared" si="484"/>
        <v>4</v>
      </c>
      <c r="E2843" s="1">
        <f t="shared" si="486"/>
        <v>42810</v>
      </c>
      <c r="F2843" s="1">
        <f t="shared" si="488"/>
        <v>42809</v>
      </c>
      <c r="G2843" s="1">
        <f t="shared" si="489"/>
        <v>42808</v>
      </c>
      <c r="H2843" s="1">
        <f t="shared" si="490"/>
        <v>42807</v>
      </c>
      <c r="I2843" s="2">
        <f t="shared" si="491"/>
        <v>49.24</v>
      </c>
      <c r="J2843">
        <f t="shared" si="485"/>
        <v>0</v>
      </c>
      <c r="K2843" s="2">
        <f t="shared" si="487"/>
        <v>0</v>
      </c>
      <c r="L2843" s="2">
        <f t="shared" si="492"/>
        <v>0</v>
      </c>
      <c r="M2843" s="2">
        <f t="shared" si="493"/>
        <v>1</v>
      </c>
      <c r="N2843">
        <f t="shared" si="494"/>
        <v>-3.1774903421957159</v>
      </c>
    </row>
    <row r="2844" spans="1:14" x14ac:dyDescent="0.3">
      <c r="A2844" s="1">
        <v>42818</v>
      </c>
      <c r="B2844">
        <v>47.97</v>
      </c>
      <c r="D2844">
        <f t="shared" si="484"/>
        <v>5</v>
      </c>
      <c r="E2844" s="1">
        <f t="shared" si="486"/>
        <v>42811</v>
      </c>
      <c r="F2844" s="1">
        <f t="shared" si="488"/>
        <v>42810</v>
      </c>
      <c r="G2844" s="1">
        <f t="shared" si="489"/>
        <v>42809</v>
      </c>
      <c r="H2844" s="1">
        <f t="shared" si="490"/>
        <v>42808</v>
      </c>
      <c r="I2844" s="2">
        <f t="shared" si="491"/>
        <v>49.31</v>
      </c>
      <c r="J2844">
        <f t="shared" si="485"/>
        <v>0</v>
      </c>
      <c r="K2844" s="2">
        <f t="shared" si="487"/>
        <v>0</v>
      </c>
      <c r="L2844" s="2">
        <f t="shared" si="492"/>
        <v>0</v>
      </c>
      <c r="M2844" s="2">
        <f t="shared" si="493"/>
        <v>1</v>
      </c>
      <c r="N2844">
        <f t="shared" si="494"/>
        <v>-2.7551084722062238</v>
      </c>
    </row>
    <row r="2845" spans="1:14" x14ac:dyDescent="0.3">
      <c r="A2845" s="1">
        <v>42821</v>
      </c>
      <c r="B2845">
        <v>47.73</v>
      </c>
      <c r="D2845">
        <f t="shared" si="484"/>
        <v>1</v>
      </c>
      <c r="E2845" s="1">
        <f t="shared" si="486"/>
        <v>42814</v>
      </c>
      <c r="F2845" s="1">
        <f t="shared" si="488"/>
        <v>42813</v>
      </c>
      <c r="G2845" s="1">
        <f t="shared" si="489"/>
        <v>42812</v>
      </c>
      <c r="H2845" s="1">
        <f t="shared" si="490"/>
        <v>42811</v>
      </c>
      <c r="I2845" s="2">
        <f t="shared" si="491"/>
        <v>48.91</v>
      </c>
      <c r="J2845">
        <f t="shared" si="485"/>
        <v>0</v>
      </c>
      <c r="K2845" s="2">
        <f t="shared" si="487"/>
        <v>0</v>
      </c>
      <c r="L2845" s="2">
        <f t="shared" si="492"/>
        <v>0</v>
      </c>
      <c r="M2845" s="2">
        <f t="shared" si="493"/>
        <v>1</v>
      </c>
      <c r="N2845">
        <f t="shared" si="494"/>
        <v>-2.4421743533460583</v>
      </c>
    </row>
    <row r="2846" spans="1:14" x14ac:dyDescent="0.3">
      <c r="A2846" s="1">
        <v>42822</v>
      </c>
      <c r="B2846">
        <v>48.37</v>
      </c>
      <c r="D2846">
        <f t="shared" si="484"/>
        <v>2</v>
      </c>
      <c r="E2846" s="1">
        <f t="shared" si="486"/>
        <v>42815</v>
      </c>
      <c r="F2846" s="1">
        <f t="shared" si="488"/>
        <v>42814</v>
      </c>
      <c r="G2846" s="1">
        <f t="shared" si="489"/>
        <v>42813</v>
      </c>
      <c r="H2846" s="1">
        <f t="shared" si="490"/>
        <v>42812</v>
      </c>
      <c r="I2846" s="2">
        <f t="shared" si="491"/>
        <v>48.24</v>
      </c>
      <c r="J2846">
        <f t="shared" si="485"/>
        <v>0</v>
      </c>
      <c r="K2846" s="2">
        <f t="shared" si="487"/>
        <v>0</v>
      </c>
      <c r="L2846" s="2">
        <f t="shared" si="492"/>
        <v>0</v>
      </c>
      <c r="M2846" s="2">
        <f t="shared" si="493"/>
        <v>1</v>
      </c>
      <c r="N2846">
        <f t="shared" si="494"/>
        <v>0.26912344159618046</v>
      </c>
    </row>
    <row r="2847" spans="1:14" x14ac:dyDescent="0.3">
      <c r="A2847" s="1">
        <v>42823</v>
      </c>
      <c r="B2847">
        <v>49.51</v>
      </c>
      <c r="D2847">
        <f t="shared" si="484"/>
        <v>3</v>
      </c>
      <c r="E2847" s="1">
        <f t="shared" si="486"/>
        <v>42816</v>
      </c>
      <c r="F2847" s="1">
        <f t="shared" si="488"/>
        <v>42815</v>
      </c>
      <c r="G2847" s="1">
        <f t="shared" si="489"/>
        <v>42814</v>
      </c>
      <c r="H2847" s="1">
        <f t="shared" si="490"/>
        <v>42813</v>
      </c>
      <c r="I2847" s="2">
        <f t="shared" si="491"/>
        <v>48.04</v>
      </c>
      <c r="J2847">
        <f t="shared" si="485"/>
        <v>0</v>
      </c>
      <c r="K2847" s="2">
        <f t="shared" si="487"/>
        <v>0</v>
      </c>
      <c r="L2847" s="2">
        <f t="shared" si="492"/>
        <v>0</v>
      </c>
      <c r="M2847" s="2">
        <f t="shared" si="493"/>
        <v>1</v>
      </c>
      <c r="N2847">
        <f t="shared" si="494"/>
        <v>3.0140672161548916</v>
      </c>
    </row>
    <row r="2848" spans="1:14" x14ac:dyDescent="0.3">
      <c r="A2848" s="1">
        <v>42824</v>
      </c>
      <c r="B2848">
        <v>50.35</v>
      </c>
      <c r="D2848">
        <f t="shared" si="484"/>
        <v>4</v>
      </c>
      <c r="E2848" s="1">
        <f t="shared" si="486"/>
        <v>42817</v>
      </c>
      <c r="F2848" s="1">
        <f t="shared" si="488"/>
        <v>42816</v>
      </c>
      <c r="G2848" s="1">
        <f t="shared" si="489"/>
        <v>42815</v>
      </c>
      <c r="H2848" s="1">
        <f t="shared" si="490"/>
        <v>42814</v>
      </c>
      <c r="I2848" s="2">
        <f t="shared" si="491"/>
        <v>47.7</v>
      </c>
      <c r="J2848">
        <f t="shared" si="485"/>
        <v>0</v>
      </c>
      <c r="K2848" s="2">
        <f t="shared" si="487"/>
        <v>0</v>
      </c>
      <c r="L2848" s="2">
        <f t="shared" si="492"/>
        <v>0</v>
      </c>
      <c r="M2848" s="2">
        <f t="shared" si="493"/>
        <v>1</v>
      </c>
      <c r="N2848">
        <f t="shared" si="494"/>
        <v>5.4067221270275789</v>
      </c>
    </row>
    <row r="2849" spans="1:14" x14ac:dyDescent="0.3">
      <c r="A2849" s="1">
        <v>42825</v>
      </c>
      <c r="B2849">
        <v>50.6</v>
      </c>
      <c r="D2849">
        <f t="shared" si="484"/>
        <v>5</v>
      </c>
      <c r="E2849" s="1">
        <f t="shared" si="486"/>
        <v>42818</v>
      </c>
      <c r="F2849" s="1">
        <f t="shared" si="488"/>
        <v>42817</v>
      </c>
      <c r="G2849" s="1">
        <f t="shared" si="489"/>
        <v>42816</v>
      </c>
      <c r="H2849" s="1">
        <f t="shared" si="490"/>
        <v>42815</v>
      </c>
      <c r="I2849" s="2">
        <f t="shared" si="491"/>
        <v>47.97</v>
      </c>
      <c r="J2849">
        <f t="shared" si="485"/>
        <v>0</v>
      </c>
      <c r="K2849" s="2">
        <f t="shared" si="487"/>
        <v>0</v>
      </c>
      <c r="L2849" s="2">
        <f t="shared" si="492"/>
        <v>0</v>
      </c>
      <c r="M2849" s="2">
        <f t="shared" si="493"/>
        <v>1</v>
      </c>
      <c r="N2849">
        <f t="shared" si="494"/>
        <v>5.3375760779447319</v>
      </c>
    </row>
    <row r="2850" spans="1:14" x14ac:dyDescent="0.3">
      <c r="A2850" s="1">
        <v>42828</v>
      </c>
      <c r="B2850">
        <v>50.24</v>
      </c>
      <c r="D2850">
        <f t="shared" si="484"/>
        <v>1</v>
      </c>
      <c r="E2850" s="1">
        <f t="shared" si="486"/>
        <v>42821</v>
      </c>
      <c r="F2850" s="1">
        <f t="shared" si="488"/>
        <v>42820</v>
      </c>
      <c r="G2850" s="1">
        <f t="shared" si="489"/>
        <v>42819</v>
      </c>
      <c r="H2850" s="1">
        <f t="shared" si="490"/>
        <v>42818</v>
      </c>
      <c r="I2850" s="2">
        <f t="shared" si="491"/>
        <v>47.73</v>
      </c>
      <c r="J2850">
        <f t="shared" si="485"/>
        <v>0</v>
      </c>
      <c r="K2850" s="2">
        <f t="shared" si="487"/>
        <v>0</v>
      </c>
      <c r="L2850" s="2">
        <f t="shared" si="492"/>
        <v>0</v>
      </c>
      <c r="M2850" s="2">
        <f t="shared" si="493"/>
        <v>1</v>
      </c>
      <c r="N2850">
        <f t="shared" si="494"/>
        <v>5.1251391142138054</v>
      </c>
    </row>
    <row r="2851" spans="1:14" x14ac:dyDescent="0.3">
      <c r="A2851" s="1">
        <v>42829</v>
      </c>
      <c r="B2851">
        <v>51.03</v>
      </c>
      <c r="D2851">
        <f t="shared" si="484"/>
        <v>2</v>
      </c>
      <c r="E2851" s="1">
        <f t="shared" si="486"/>
        <v>42822</v>
      </c>
      <c r="F2851" s="1">
        <f t="shared" si="488"/>
        <v>42821</v>
      </c>
      <c r="G2851" s="1">
        <f t="shared" si="489"/>
        <v>42820</v>
      </c>
      <c r="H2851" s="1">
        <f t="shared" si="490"/>
        <v>42819</v>
      </c>
      <c r="I2851" s="2">
        <f t="shared" si="491"/>
        <v>48.37</v>
      </c>
      <c r="J2851">
        <f t="shared" si="485"/>
        <v>0</v>
      </c>
      <c r="K2851" s="2">
        <f t="shared" si="487"/>
        <v>0</v>
      </c>
      <c r="L2851" s="2">
        <f t="shared" si="492"/>
        <v>0</v>
      </c>
      <c r="M2851" s="2">
        <f t="shared" si="493"/>
        <v>1</v>
      </c>
      <c r="N2851">
        <f t="shared" si="494"/>
        <v>5.3533908240988373</v>
      </c>
    </row>
    <row r="2852" spans="1:14" x14ac:dyDescent="0.3">
      <c r="A2852" s="1">
        <v>42830</v>
      </c>
      <c r="B2852">
        <v>51.15</v>
      </c>
      <c r="D2852">
        <f t="shared" si="484"/>
        <v>3</v>
      </c>
      <c r="E2852" s="1">
        <f t="shared" si="486"/>
        <v>42823</v>
      </c>
      <c r="F2852" s="1">
        <f t="shared" si="488"/>
        <v>42822</v>
      </c>
      <c r="G2852" s="1">
        <f t="shared" si="489"/>
        <v>42821</v>
      </c>
      <c r="H2852" s="1">
        <f t="shared" si="490"/>
        <v>42820</v>
      </c>
      <c r="I2852" s="2">
        <f t="shared" si="491"/>
        <v>49.51</v>
      </c>
      <c r="J2852">
        <f t="shared" si="485"/>
        <v>0</v>
      </c>
      <c r="K2852" s="2">
        <f t="shared" si="487"/>
        <v>0</v>
      </c>
      <c r="L2852" s="2">
        <f t="shared" si="492"/>
        <v>0</v>
      </c>
      <c r="M2852" s="2">
        <f t="shared" si="493"/>
        <v>1</v>
      </c>
      <c r="N2852">
        <f t="shared" si="494"/>
        <v>3.2587823024303719</v>
      </c>
    </row>
    <row r="2853" spans="1:14" x14ac:dyDescent="0.3">
      <c r="A2853" s="1">
        <v>42831</v>
      </c>
      <c r="B2853">
        <v>51.7</v>
      </c>
      <c r="D2853">
        <f t="shared" si="484"/>
        <v>4</v>
      </c>
      <c r="E2853" s="1">
        <f t="shared" si="486"/>
        <v>42824</v>
      </c>
      <c r="F2853" s="1">
        <f t="shared" si="488"/>
        <v>42823</v>
      </c>
      <c r="G2853" s="1">
        <f t="shared" si="489"/>
        <v>42822</v>
      </c>
      <c r="H2853" s="1">
        <f t="shared" si="490"/>
        <v>42821</v>
      </c>
      <c r="I2853" s="2">
        <f t="shared" si="491"/>
        <v>50.35</v>
      </c>
      <c r="J2853">
        <f t="shared" si="485"/>
        <v>0</v>
      </c>
      <c r="K2853" s="2">
        <f t="shared" si="487"/>
        <v>0</v>
      </c>
      <c r="L2853" s="2">
        <f t="shared" si="492"/>
        <v>0</v>
      </c>
      <c r="M2853" s="2">
        <f t="shared" si="493"/>
        <v>1</v>
      </c>
      <c r="N2853">
        <f t="shared" si="494"/>
        <v>2.6459162349812231</v>
      </c>
    </row>
    <row r="2854" spans="1:14" x14ac:dyDescent="0.3">
      <c r="A2854" s="1">
        <v>42832</v>
      </c>
      <c r="B2854">
        <v>52.24</v>
      </c>
      <c r="C2854">
        <v>52.64</v>
      </c>
      <c r="D2854">
        <f t="shared" si="484"/>
        <v>5</v>
      </c>
      <c r="E2854" s="1">
        <f t="shared" si="486"/>
        <v>42825</v>
      </c>
      <c r="F2854" s="1">
        <f t="shared" si="488"/>
        <v>42824</v>
      </c>
      <c r="G2854" s="1">
        <f t="shared" si="489"/>
        <v>42823</v>
      </c>
      <c r="H2854" s="1">
        <f t="shared" si="490"/>
        <v>42822</v>
      </c>
      <c r="I2854" s="2">
        <f t="shared" si="491"/>
        <v>50.6</v>
      </c>
      <c r="J2854">
        <f t="shared" si="485"/>
        <v>0</v>
      </c>
      <c r="K2854" s="2">
        <f t="shared" si="487"/>
        <v>0</v>
      </c>
      <c r="L2854" s="2">
        <f t="shared" si="492"/>
        <v>0</v>
      </c>
      <c r="M2854" s="2">
        <f t="shared" si="493"/>
        <v>1</v>
      </c>
      <c r="N2854">
        <f t="shared" si="494"/>
        <v>3.1896908674755795</v>
      </c>
    </row>
    <row r="2855" spans="1:14" x14ac:dyDescent="0.3">
      <c r="A2855" s="1">
        <v>42835</v>
      </c>
      <c r="B2855">
        <v>53.48</v>
      </c>
      <c r="D2855">
        <f t="shared" si="484"/>
        <v>1</v>
      </c>
      <c r="E2855" s="1">
        <f t="shared" si="486"/>
        <v>42828</v>
      </c>
      <c r="F2855" s="1">
        <f t="shared" si="488"/>
        <v>42827</v>
      </c>
      <c r="G2855" s="1">
        <f t="shared" si="489"/>
        <v>42826</v>
      </c>
      <c r="H2855" s="1">
        <f t="shared" si="490"/>
        <v>42825</v>
      </c>
      <c r="I2855" s="2">
        <f t="shared" si="491"/>
        <v>50.24</v>
      </c>
      <c r="J2855">
        <f t="shared" si="485"/>
        <v>52.64</v>
      </c>
      <c r="K2855" s="2">
        <f t="shared" si="487"/>
        <v>52.64</v>
      </c>
      <c r="L2855" s="2">
        <f t="shared" si="492"/>
        <v>52.24</v>
      </c>
      <c r="M2855" s="2">
        <f t="shared" si="493"/>
        <v>0.99240121580547114</v>
      </c>
      <c r="N2855">
        <f t="shared" si="494"/>
        <v>5.4868428024912834</v>
      </c>
    </row>
    <row r="2856" spans="1:14" x14ac:dyDescent="0.3">
      <c r="A2856" s="1">
        <v>42836</v>
      </c>
      <c r="B2856">
        <v>53.79</v>
      </c>
      <c r="D2856">
        <f t="shared" si="484"/>
        <v>2</v>
      </c>
      <c r="E2856" s="1">
        <f t="shared" si="486"/>
        <v>42829</v>
      </c>
      <c r="F2856" s="1">
        <f t="shared" si="488"/>
        <v>42828</v>
      </c>
      <c r="G2856" s="1">
        <f t="shared" si="489"/>
        <v>42827</v>
      </c>
      <c r="H2856" s="1">
        <f t="shared" si="490"/>
        <v>42826</v>
      </c>
      <c r="I2856" s="2">
        <f t="shared" si="491"/>
        <v>51.03</v>
      </c>
      <c r="J2856">
        <f t="shared" si="485"/>
        <v>0</v>
      </c>
      <c r="K2856" s="2">
        <f t="shared" si="487"/>
        <v>52.64</v>
      </c>
      <c r="L2856" s="2">
        <f t="shared" si="492"/>
        <v>52.24</v>
      </c>
      <c r="M2856" s="2">
        <f t="shared" si="493"/>
        <v>0.99240121580547114</v>
      </c>
      <c r="N2856">
        <f t="shared" si="494"/>
        <v>4.5046079160385046</v>
      </c>
    </row>
    <row r="2857" spans="1:14" x14ac:dyDescent="0.3">
      <c r="A2857" s="1">
        <v>42837</v>
      </c>
      <c r="B2857">
        <v>53.52</v>
      </c>
      <c r="D2857">
        <f t="shared" si="484"/>
        <v>3</v>
      </c>
      <c r="E2857" s="1">
        <f t="shared" si="486"/>
        <v>42830</v>
      </c>
      <c r="F2857" s="1">
        <f t="shared" si="488"/>
        <v>42829</v>
      </c>
      <c r="G2857" s="1">
        <f t="shared" si="489"/>
        <v>42828</v>
      </c>
      <c r="H2857" s="1">
        <f t="shared" si="490"/>
        <v>42827</v>
      </c>
      <c r="I2857" s="2">
        <f t="shared" si="491"/>
        <v>51.15</v>
      </c>
      <c r="J2857">
        <f t="shared" si="485"/>
        <v>0</v>
      </c>
      <c r="K2857" s="2">
        <f t="shared" si="487"/>
        <v>52.64</v>
      </c>
      <c r="L2857" s="2">
        <f t="shared" si="492"/>
        <v>52.24</v>
      </c>
      <c r="M2857" s="2">
        <f t="shared" si="493"/>
        <v>0.99240121580547114</v>
      </c>
      <c r="N2857">
        <f t="shared" si="494"/>
        <v>3.7665121373451522</v>
      </c>
    </row>
    <row r="2858" spans="1:14" x14ac:dyDescent="0.3">
      <c r="A2858" s="1">
        <v>42838</v>
      </c>
      <c r="B2858">
        <v>53.6</v>
      </c>
      <c r="D2858">
        <f t="shared" si="484"/>
        <v>4</v>
      </c>
      <c r="E2858" s="1">
        <f t="shared" si="486"/>
        <v>42831</v>
      </c>
      <c r="F2858" s="1">
        <f t="shared" si="488"/>
        <v>42830</v>
      </c>
      <c r="G2858" s="1">
        <f t="shared" si="489"/>
        <v>42829</v>
      </c>
      <c r="H2858" s="1">
        <f t="shared" si="490"/>
        <v>42828</v>
      </c>
      <c r="I2858" s="2">
        <f t="shared" si="491"/>
        <v>51.7</v>
      </c>
      <c r="J2858">
        <f t="shared" si="485"/>
        <v>0</v>
      </c>
      <c r="K2858" s="2">
        <f t="shared" si="487"/>
        <v>52.64</v>
      </c>
      <c r="L2858" s="2">
        <f t="shared" si="492"/>
        <v>52.24</v>
      </c>
      <c r="M2858" s="2">
        <f t="shared" si="493"/>
        <v>0.99240121580547114</v>
      </c>
      <c r="N2858">
        <f t="shared" si="494"/>
        <v>2.8463484513486565</v>
      </c>
    </row>
    <row r="2859" spans="1:14" x14ac:dyDescent="0.3">
      <c r="A2859" s="1">
        <v>42842</v>
      </c>
      <c r="B2859">
        <v>53.11</v>
      </c>
      <c r="D2859">
        <f t="shared" si="484"/>
        <v>1</v>
      </c>
      <c r="E2859" s="1">
        <f t="shared" si="486"/>
        <v>42835</v>
      </c>
      <c r="F2859" s="1">
        <f t="shared" si="488"/>
        <v>42834</v>
      </c>
      <c r="G2859" s="1">
        <f t="shared" si="489"/>
        <v>42833</v>
      </c>
      <c r="H2859" s="1">
        <f t="shared" si="490"/>
        <v>42832</v>
      </c>
      <c r="I2859" s="2">
        <f t="shared" si="491"/>
        <v>53.48</v>
      </c>
      <c r="J2859">
        <f t="shared" si="485"/>
        <v>0</v>
      </c>
      <c r="K2859" s="2">
        <f t="shared" si="487"/>
        <v>0</v>
      </c>
      <c r="L2859" s="2">
        <f t="shared" si="492"/>
        <v>0</v>
      </c>
      <c r="M2859" s="2">
        <f t="shared" si="493"/>
        <v>1</v>
      </c>
      <c r="N2859">
        <f t="shared" si="494"/>
        <v>-0.69425177994345666</v>
      </c>
    </row>
    <row r="2860" spans="1:14" x14ac:dyDescent="0.3">
      <c r="A2860" s="1">
        <v>42843</v>
      </c>
      <c r="B2860">
        <v>52.85</v>
      </c>
      <c r="D2860">
        <f t="shared" si="484"/>
        <v>2</v>
      </c>
      <c r="E2860" s="1">
        <f t="shared" si="486"/>
        <v>42836</v>
      </c>
      <c r="F2860" s="1">
        <f t="shared" si="488"/>
        <v>42835</v>
      </c>
      <c r="G2860" s="1">
        <f t="shared" si="489"/>
        <v>42834</v>
      </c>
      <c r="H2860" s="1">
        <f t="shared" si="490"/>
        <v>42833</v>
      </c>
      <c r="I2860" s="2">
        <f t="shared" si="491"/>
        <v>53.79</v>
      </c>
      <c r="J2860">
        <f t="shared" si="485"/>
        <v>0</v>
      </c>
      <c r="K2860" s="2">
        <f t="shared" si="487"/>
        <v>0</v>
      </c>
      <c r="L2860" s="2">
        <f t="shared" si="492"/>
        <v>0</v>
      </c>
      <c r="M2860" s="2">
        <f t="shared" si="493"/>
        <v>1</v>
      </c>
      <c r="N2860">
        <f t="shared" si="494"/>
        <v>-1.7629863968904498</v>
      </c>
    </row>
    <row r="2861" spans="1:14" x14ac:dyDescent="0.3">
      <c r="A2861" s="1">
        <v>42844</v>
      </c>
      <c r="B2861">
        <v>50.85</v>
      </c>
      <c r="D2861">
        <f t="shared" si="484"/>
        <v>3</v>
      </c>
      <c r="E2861" s="1">
        <f t="shared" si="486"/>
        <v>42837</v>
      </c>
      <c r="F2861" s="1">
        <f t="shared" si="488"/>
        <v>42836</v>
      </c>
      <c r="G2861" s="1">
        <f t="shared" si="489"/>
        <v>42835</v>
      </c>
      <c r="H2861" s="1">
        <f t="shared" si="490"/>
        <v>42834</v>
      </c>
      <c r="I2861" s="2">
        <f t="shared" si="491"/>
        <v>53.52</v>
      </c>
      <c r="J2861">
        <f t="shared" si="485"/>
        <v>0</v>
      </c>
      <c r="K2861" s="2">
        <f t="shared" si="487"/>
        <v>0</v>
      </c>
      <c r="L2861" s="2">
        <f t="shared" si="492"/>
        <v>0</v>
      </c>
      <c r="M2861" s="2">
        <f t="shared" si="493"/>
        <v>1</v>
      </c>
      <c r="N2861">
        <f t="shared" si="494"/>
        <v>-5.1175293325404114</v>
      </c>
    </row>
    <row r="2862" spans="1:14" x14ac:dyDescent="0.3">
      <c r="A2862" s="1">
        <v>42845</v>
      </c>
      <c r="B2862">
        <v>50.71</v>
      </c>
      <c r="D2862">
        <f t="shared" si="484"/>
        <v>4</v>
      </c>
      <c r="E2862" s="1">
        <f t="shared" si="486"/>
        <v>42838</v>
      </c>
      <c r="F2862" s="1">
        <f t="shared" si="488"/>
        <v>42837</v>
      </c>
      <c r="G2862" s="1">
        <f t="shared" si="489"/>
        <v>42836</v>
      </c>
      <c r="H2862" s="1">
        <f t="shared" si="490"/>
        <v>42835</v>
      </c>
      <c r="I2862" s="2">
        <f t="shared" si="491"/>
        <v>53.6</v>
      </c>
      <c r="J2862">
        <f t="shared" si="485"/>
        <v>0</v>
      </c>
      <c r="K2862" s="2">
        <f t="shared" si="487"/>
        <v>0</v>
      </c>
      <c r="L2862" s="2">
        <f t="shared" si="492"/>
        <v>0</v>
      </c>
      <c r="M2862" s="2">
        <f t="shared" si="493"/>
        <v>1</v>
      </c>
      <c r="N2862">
        <f t="shared" si="494"/>
        <v>-5.5425938269828592</v>
      </c>
    </row>
    <row r="2863" spans="1:14" x14ac:dyDescent="0.3">
      <c r="A2863" s="1">
        <v>42846</v>
      </c>
      <c r="B2863">
        <v>49.62</v>
      </c>
      <c r="D2863">
        <f t="shared" si="484"/>
        <v>5</v>
      </c>
      <c r="E2863" s="1">
        <f t="shared" si="486"/>
        <v>42839</v>
      </c>
      <c r="F2863" s="1">
        <f t="shared" si="488"/>
        <v>42838</v>
      </c>
      <c r="G2863" s="1">
        <f t="shared" si="489"/>
        <v>42837</v>
      </c>
      <c r="H2863" s="1">
        <f t="shared" si="490"/>
        <v>42836</v>
      </c>
      <c r="I2863" s="2">
        <f t="shared" si="491"/>
        <v>53.6</v>
      </c>
      <c r="J2863">
        <f t="shared" si="485"/>
        <v>0</v>
      </c>
      <c r="K2863" s="2">
        <f t="shared" si="487"/>
        <v>0</v>
      </c>
      <c r="L2863" s="2">
        <f t="shared" si="492"/>
        <v>0</v>
      </c>
      <c r="M2863" s="2">
        <f t="shared" si="493"/>
        <v>1</v>
      </c>
      <c r="N2863">
        <f t="shared" si="494"/>
        <v>-7.7155089813101387</v>
      </c>
    </row>
    <row r="2864" spans="1:14" x14ac:dyDescent="0.3">
      <c r="A2864" s="1">
        <v>42849</v>
      </c>
      <c r="B2864">
        <v>49.23</v>
      </c>
      <c r="D2864">
        <f t="shared" si="484"/>
        <v>1</v>
      </c>
      <c r="E2864" s="1">
        <f t="shared" si="486"/>
        <v>42842</v>
      </c>
      <c r="F2864" s="1">
        <f t="shared" si="488"/>
        <v>42841</v>
      </c>
      <c r="G2864" s="1">
        <f t="shared" si="489"/>
        <v>42840</v>
      </c>
      <c r="H2864" s="1">
        <f t="shared" si="490"/>
        <v>42839</v>
      </c>
      <c r="I2864" s="2">
        <f t="shared" si="491"/>
        <v>53.11</v>
      </c>
      <c r="J2864">
        <f t="shared" si="485"/>
        <v>0</v>
      </c>
      <c r="K2864" s="2">
        <f t="shared" si="487"/>
        <v>0</v>
      </c>
      <c r="L2864" s="2">
        <f t="shared" si="492"/>
        <v>0</v>
      </c>
      <c r="M2864" s="2">
        <f t="shared" si="493"/>
        <v>1</v>
      </c>
      <c r="N2864">
        <f t="shared" si="494"/>
        <v>-7.5862040664198656</v>
      </c>
    </row>
    <row r="2865" spans="1:14" x14ac:dyDescent="0.3">
      <c r="A2865" s="1">
        <v>42850</v>
      </c>
      <c r="B2865">
        <v>49.56</v>
      </c>
      <c r="D2865">
        <f t="shared" si="484"/>
        <v>2</v>
      </c>
      <c r="E2865" s="1">
        <f t="shared" si="486"/>
        <v>42843</v>
      </c>
      <c r="F2865" s="1">
        <f t="shared" si="488"/>
        <v>42842</v>
      </c>
      <c r="G2865" s="1">
        <f t="shared" si="489"/>
        <v>42841</v>
      </c>
      <c r="H2865" s="1">
        <f t="shared" si="490"/>
        <v>42840</v>
      </c>
      <c r="I2865" s="2">
        <f t="shared" si="491"/>
        <v>52.85</v>
      </c>
      <c r="J2865">
        <f t="shared" si="485"/>
        <v>0</v>
      </c>
      <c r="K2865" s="2">
        <f t="shared" si="487"/>
        <v>0</v>
      </c>
      <c r="L2865" s="2">
        <f t="shared" si="492"/>
        <v>0</v>
      </c>
      <c r="M2865" s="2">
        <f t="shared" si="493"/>
        <v>1</v>
      </c>
      <c r="N2865">
        <f t="shared" si="494"/>
        <v>-6.42736555553049</v>
      </c>
    </row>
    <row r="2866" spans="1:14" x14ac:dyDescent="0.3">
      <c r="A2866" s="1">
        <v>42851</v>
      </c>
      <c r="B2866">
        <v>49.62</v>
      </c>
      <c r="D2866">
        <f t="shared" si="484"/>
        <v>3</v>
      </c>
      <c r="E2866" s="1">
        <f t="shared" si="486"/>
        <v>42844</v>
      </c>
      <c r="F2866" s="1">
        <f t="shared" si="488"/>
        <v>42843</v>
      </c>
      <c r="G2866" s="1">
        <f t="shared" si="489"/>
        <v>42842</v>
      </c>
      <c r="H2866" s="1">
        <f t="shared" si="490"/>
        <v>42841</v>
      </c>
      <c r="I2866" s="2">
        <f t="shared" si="491"/>
        <v>50.85</v>
      </c>
      <c r="J2866">
        <f t="shared" si="485"/>
        <v>0</v>
      </c>
      <c r="K2866" s="2">
        <f t="shared" si="487"/>
        <v>0</v>
      </c>
      <c r="L2866" s="2">
        <f t="shared" si="492"/>
        <v>0</v>
      </c>
      <c r="M2866" s="2">
        <f t="shared" si="493"/>
        <v>1</v>
      </c>
      <c r="N2866">
        <f t="shared" si="494"/>
        <v>-2.4486144230914109</v>
      </c>
    </row>
    <row r="2867" spans="1:14" x14ac:dyDescent="0.3">
      <c r="A2867" s="1">
        <v>42852</v>
      </c>
      <c r="B2867">
        <v>48.97</v>
      </c>
      <c r="D2867">
        <f t="shared" si="484"/>
        <v>4</v>
      </c>
      <c r="E2867" s="1">
        <f t="shared" si="486"/>
        <v>42845</v>
      </c>
      <c r="F2867" s="1">
        <f t="shared" si="488"/>
        <v>42844</v>
      </c>
      <c r="G2867" s="1">
        <f t="shared" si="489"/>
        <v>42843</v>
      </c>
      <c r="H2867" s="1">
        <f t="shared" si="490"/>
        <v>42842</v>
      </c>
      <c r="I2867" s="2">
        <f t="shared" si="491"/>
        <v>50.71</v>
      </c>
      <c r="J2867">
        <f t="shared" si="485"/>
        <v>0</v>
      </c>
      <c r="K2867" s="2">
        <f t="shared" si="487"/>
        <v>0</v>
      </c>
      <c r="L2867" s="2">
        <f t="shared" si="492"/>
        <v>0</v>
      </c>
      <c r="M2867" s="2">
        <f t="shared" si="493"/>
        <v>1</v>
      </c>
      <c r="N2867">
        <f t="shared" si="494"/>
        <v>-3.4915264092701701</v>
      </c>
    </row>
    <row r="2868" spans="1:14" x14ac:dyDescent="0.3">
      <c r="A2868" s="1">
        <v>42853</v>
      </c>
      <c r="B2868">
        <v>49.33</v>
      </c>
      <c r="D2868">
        <f t="shared" si="484"/>
        <v>5</v>
      </c>
      <c r="E2868" s="1">
        <f t="shared" si="486"/>
        <v>42846</v>
      </c>
      <c r="F2868" s="1">
        <f t="shared" si="488"/>
        <v>42845</v>
      </c>
      <c r="G2868" s="1">
        <f t="shared" si="489"/>
        <v>42844</v>
      </c>
      <c r="H2868" s="1">
        <f t="shared" si="490"/>
        <v>42843</v>
      </c>
      <c r="I2868" s="2">
        <f t="shared" si="491"/>
        <v>49.62</v>
      </c>
      <c r="J2868">
        <f t="shared" si="485"/>
        <v>0</v>
      </c>
      <c r="K2868" s="2">
        <f t="shared" si="487"/>
        <v>0</v>
      </c>
      <c r="L2868" s="2">
        <f t="shared" si="492"/>
        <v>0</v>
      </c>
      <c r="M2868" s="2">
        <f t="shared" si="493"/>
        <v>1</v>
      </c>
      <c r="N2868">
        <f t="shared" si="494"/>
        <v>-0.58615630180080402</v>
      </c>
    </row>
    <row r="2869" spans="1:14" x14ac:dyDescent="0.3">
      <c r="A2869" s="1">
        <v>42856</v>
      </c>
      <c r="B2869">
        <v>48.84</v>
      </c>
      <c r="D2869">
        <f t="shared" si="484"/>
        <v>1</v>
      </c>
      <c r="E2869" s="1">
        <f t="shared" si="486"/>
        <v>42849</v>
      </c>
      <c r="F2869" s="1">
        <f t="shared" si="488"/>
        <v>42848</v>
      </c>
      <c r="G2869" s="1">
        <f t="shared" si="489"/>
        <v>42847</v>
      </c>
      <c r="H2869" s="1">
        <f t="shared" si="490"/>
        <v>42846</v>
      </c>
      <c r="I2869" s="2">
        <f t="shared" si="491"/>
        <v>49.23</v>
      </c>
      <c r="J2869">
        <f t="shared" si="485"/>
        <v>0</v>
      </c>
      <c r="K2869" s="2">
        <f t="shared" si="487"/>
        <v>0</v>
      </c>
      <c r="L2869" s="2">
        <f t="shared" si="492"/>
        <v>0</v>
      </c>
      <c r="M2869" s="2">
        <f t="shared" si="493"/>
        <v>1</v>
      </c>
      <c r="N2869">
        <f t="shared" si="494"/>
        <v>-0.79535445276051187</v>
      </c>
    </row>
    <row r="2870" spans="1:14" x14ac:dyDescent="0.3">
      <c r="A2870" s="1">
        <v>42857</v>
      </c>
      <c r="B2870">
        <v>47.66</v>
      </c>
      <c r="D2870">
        <f t="shared" si="484"/>
        <v>2</v>
      </c>
      <c r="E2870" s="1">
        <f t="shared" si="486"/>
        <v>42850</v>
      </c>
      <c r="F2870" s="1">
        <f t="shared" si="488"/>
        <v>42849</v>
      </c>
      <c r="G2870" s="1">
        <f t="shared" si="489"/>
        <v>42848</v>
      </c>
      <c r="H2870" s="1">
        <f t="shared" si="490"/>
        <v>42847</v>
      </c>
      <c r="I2870" s="2">
        <f t="shared" si="491"/>
        <v>49.56</v>
      </c>
      <c r="J2870">
        <f t="shared" si="485"/>
        <v>0</v>
      </c>
      <c r="K2870" s="2">
        <f t="shared" si="487"/>
        <v>0</v>
      </c>
      <c r="L2870" s="2">
        <f t="shared" si="492"/>
        <v>0</v>
      </c>
      <c r="M2870" s="2">
        <f t="shared" si="493"/>
        <v>1</v>
      </c>
      <c r="N2870">
        <f t="shared" si="494"/>
        <v>-3.9091585090345702</v>
      </c>
    </row>
    <row r="2871" spans="1:14" x14ac:dyDescent="0.3">
      <c r="A2871" s="1">
        <v>42858</v>
      </c>
      <c r="B2871">
        <v>47.82</v>
      </c>
      <c r="D2871">
        <f t="shared" si="484"/>
        <v>3</v>
      </c>
      <c r="E2871" s="1">
        <f t="shared" si="486"/>
        <v>42851</v>
      </c>
      <c r="F2871" s="1">
        <f t="shared" si="488"/>
        <v>42850</v>
      </c>
      <c r="G2871" s="1">
        <f t="shared" si="489"/>
        <v>42849</v>
      </c>
      <c r="H2871" s="1">
        <f t="shared" si="490"/>
        <v>42848</v>
      </c>
      <c r="I2871" s="2">
        <f t="shared" si="491"/>
        <v>49.62</v>
      </c>
      <c r="J2871">
        <f t="shared" si="485"/>
        <v>0</v>
      </c>
      <c r="K2871" s="2">
        <f t="shared" si="487"/>
        <v>0</v>
      </c>
      <c r="L2871" s="2">
        <f t="shared" si="492"/>
        <v>0</v>
      </c>
      <c r="M2871" s="2">
        <f t="shared" si="493"/>
        <v>1</v>
      </c>
      <c r="N2871">
        <f t="shared" si="494"/>
        <v>-3.6950016233476184</v>
      </c>
    </row>
    <row r="2872" spans="1:14" x14ac:dyDescent="0.3">
      <c r="A2872" s="1">
        <v>42859</v>
      </c>
      <c r="B2872">
        <v>45.52</v>
      </c>
      <c r="D2872">
        <f t="shared" si="484"/>
        <v>4</v>
      </c>
      <c r="E2872" s="1">
        <f t="shared" si="486"/>
        <v>42852</v>
      </c>
      <c r="F2872" s="1">
        <f t="shared" si="488"/>
        <v>42851</v>
      </c>
      <c r="G2872" s="1">
        <f t="shared" si="489"/>
        <v>42850</v>
      </c>
      <c r="H2872" s="1">
        <f t="shared" si="490"/>
        <v>42849</v>
      </c>
      <c r="I2872" s="2">
        <f t="shared" si="491"/>
        <v>48.97</v>
      </c>
      <c r="J2872">
        <f t="shared" si="485"/>
        <v>0</v>
      </c>
      <c r="K2872" s="2">
        <f t="shared" si="487"/>
        <v>0</v>
      </c>
      <c r="L2872" s="2">
        <f t="shared" si="492"/>
        <v>0</v>
      </c>
      <c r="M2872" s="2">
        <f t="shared" si="493"/>
        <v>1</v>
      </c>
      <c r="N2872">
        <f t="shared" si="494"/>
        <v>-7.3056075896150379</v>
      </c>
    </row>
    <row r="2873" spans="1:14" x14ac:dyDescent="0.3">
      <c r="A2873" s="1">
        <v>42860</v>
      </c>
      <c r="B2873">
        <v>46.22</v>
      </c>
      <c r="D2873">
        <f t="shared" si="484"/>
        <v>5</v>
      </c>
      <c r="E2873" s="1">
        <f t="shared" si="486"/>
        <v>42853</v>
      </c>
      <c r="F2873" s="1">
        <f t="shared" si="488"/>
        <v>42852</v>
      </c>
      <c r="G2873" s="1">
        <f t="shared" si="489"/>
        <v>42851</v>
      </c>
      <c r="H2873" s="1">
        <f t="shared" si="490"/>
        <v>42850</v>
      </c>
      <c r="I2873" s="2">
        <f t="shared" si="491"/>
        <v>49.33</v>
      </c>
      <c r="J2873">
        <f t="shared" si="485"/>
        <v>0</v>
      </c>
      <c r="K2873" s="2">
        <f t="shared" si="487"/>
        <v>0</v>
      </c>
      <c r="L2873" s="2">
        <f t="shared" si="492"/>
        <v>0</v>
      </c>
      <c r="M2873" s="2">
        <f t="shared" si="493"/>
        <v>1</v>
      </c>
      <c r="N2873">
        <f t="shared" si="494"/>
        <v>-6.5119810399412197</v>
      </c>
    </row>
    <row r="2874" spans="1:14" x14ac:dyDescent="0.3">
      <c r="A2874" s="1">
        <v>42863</v>
      </c>
      <c r="B2874">
        <v>46.43</v>
      </c>
      <c r="D2874">
        <f t="shared" si="484"/>
        <v>1</v>
      </c>
      <c r="E2874" s="1">
        <f t="shared" si="486"/>
        <v>42856</v>
      </c>
      <c r="F2874" s="1">
        <f t="shared" si="488"/>
        <v>42855</v>
      </c>
      <c r="G2874" s="1">
        <f t="shared" si="489"/>
        <v>42854</v>
      </c>
      <c r="H2874" s="1">
        <f t="shared" si="490"/>
        <v>42853</v>
      </c>
      <c r="I2874" s="2">
        <f t="shared" si="491"/>
        <v>48.84</v>
      </c>
      <c r="J2874">
        <f t="shared" si="485"/>
        <v>0</v>
      </c>
      <c r="K2874" s="2">
        <f t="shared" si="487"/>
        <v>0</v>
      </c>
      <c r="L2874" s="2">
        <f t="shared" si="492"/>
        <v>0</v>
      </c>
      <c r="M2874" s="2">
        <f t="shared" si="493"/>
        <v>1</v>
      </c>
      <c r="N2874">
        <f t="shared" si="494"/>
        <v>-5.0603847210673649</v>
      </c>
    </row>
    <row r="2875" spans="1:14" x14ac:dyDescent="0.3">
      <c r="A2875" s="1">
        <v>42864</v>
      </c>
      <c r="B2875">
        <v>45.88</v>
      </c>
      <c r="C2875">
        <v>46.27</v>
      </c>
      <c r="D2875">
        <f t="shared" si="484"/>
        <v>2</v>
      </c>
      <c r="E2875" s="1">
        <f t="shared" si="486"/>
        <v>42857</v>
      </c>
      <c r="F2875" s="1">
        <f t="shared" si="488"/>
        <v>42856</v>
      </c>
      <c r="G2875" s="1">
        <f t="shared" si="489"/>
        <v>42855</v>
      </c>
      <c r="H2875" s="1">
        <f t="shared" si="490"/>
        <v>42854</v>
      </c>
      <c r="I2875" s="2">
        <f t="shared" si="491"/>
        <v>47.66</v>
      </c>
      <c r="J2875">
        <f t="shared" si="485"/>
        <v>0</v>
      </c>
      <c r="K2875" s="2">
        <f t="shared" si="487"/>
        <v>0</v>
      </c>
      <c r="L2875" s="2">
        <f t="shared" si="492"/>
        <v>0</v>
      </c>
      <c r="M2875" s="2">
        <f t="shared" si="493"/>
        <v>1</v>
      </c>
      <c r="N2875">
        <f t="shared" si="494"/>
        <v>-3.806317940942598</v>
      </c>
    </row>
    <row r="2876" spans="1:14" x14ac:dyDescent="0.3">
      <c r="A2876" s="1">
        <v>42865</v>
      </c>
      <c r="B2876">
        <v>47.7</v>
      </c>
      <c r="D2876">
        <f t="shared" si="484"/>
        <v>3</v>
      </c>
      <c r="E2876" s="1">
        <f t="shared" si="486"/>
        <v>42858</v>
      </c>
      <c r="F2876" s="1">
        <f t="shared" si="488"/>
        <v>42857</v>
      </c>
      <c r="G2876" s="1">
        <f t="shared" si="489"/>
        <v>42856</v>
      </c>
      <c r="H2876" s="1">
        <f t="shared" si="490"/>
        <v>42855</v>
      </c>
      <c r="I2876" s="2">
        <f t="shared" si="491"/>
        <v>47.82</v>
      </c>
      <c r="J2876">
        <f t="shared" si="485"/>
        <v>46.27</v>
      </c>
      <c r="K2876" s="2">
        <f t="shared" si="487"/>
        <v>46.27</v>
      </c>
      <c r="L2876" s="2">
        <f t="shared" si="492"/>
        <v>45.88</v>
      </c>
      <c r="M2876" s="2">
        <f t="shared" si="493"/>
        <v>0.99157121244867086</v>
      </c>
      <c r="N2876">
        <f t="shared" si="494"/>
        <v>-1.0977074793621393</v>
      </c>
    </row>
    <row r="2877" spans="1:14" x14ac:dyDescent="0.3">
      <c r="A2877" s="1">
        <v>42866</v>
      </c>
      <c r="B2877">
        <v>48.2</v>
      </c>
      <c r="D2877">
        <f t="shared" si="484"/>
        <v>4</v>
      </c>
      <c r="E2877" s="1">
        <f t="shared" si="486"/>
        <v>42859</v>
      </c>
      <c r="F2877" s="1">
        <f t="shared" si="488"/>
        <v>42858</v>
      </c>
      <c r="G2877" s="1">
        <f t="shared" si="489"/>
        <v>42857</v>
      </c>
      <c r="H2877" s="1">
        <f t="shared" si="490"/>
        <v>42856</v>
      </c>
      <c r="I2877" s="2">
        <f t="shared" si="491"/>
        <v>45.52</v>
      </c>
      <c r="J2877">
        <f t="shared" si="485"/>
        <v>0</v>
      </c>
      <c r="K2877" s="2">
        <f t="shared" si="487"/>
        <v>46.27</v>
      </c>
      <c r="L2877" s="2">
        <f t="shared" si="492"/>
        <v>45.88</v>
      </c>
      <c r="M2877" s="2">
        <f t="shared" si="493"/>
        <v>0.99157121244867086</v>
      </c>
      <c r="N2877">
        <f t="shared" si="494"/>
        <v>4.8742720580740935</v>
      </c>
    </row>
    <row r="2878" spans="1:14" x14ac:dyDescent="0.3">
      <c r="A2878" s="1">
        <v>42867</v>
      </c>
      <c r="B2878">
        <v>48.17</v>
      </c>
      <c r="D2878">
        <f t="shared" si="484"/>
        <v>5</v>
      </c>
      <c r="E2878" s="1">
        <f t="shared" si="486"/>
        <v>42860</v>
      </c>
      <c r="F2878" s="1">
        <f t="shared" si="488"/>
        <v>42859</v>
      </c>
      <c r="G2878" s="1">
        <f t="shared" si="489"/>
        <v>42858</v>
      </c>
      <c r="H2878" s="1">
        <f t="shared" si="490"/>
        <v>42857</v>
      </c>
      <c r="I2878" s="2">
        <f t="shared" si="491"/>
        <v>46.22</v>
      </c>
      <c r="J2878">
        <f t="shared" si="485"/>
        <v>0</v>
      </c>
      <c r="K2878" s="2">
        <f t="shared" si="487"/>
        <v>46.27</v>
      </c>
      <c r="L2878" s="2">
        <f t="shared" si="492"/>
        <v>45.88</v>
      </c>
      <c r="M2878" s="2">
        <f t="shared" si="493"/>
        <v>0.99157121244867086</v>
      </c>
      <c r="N2878">
        <f t="shared" si="494"/>
        <v>3.2859305138156594</v>
      </c>
    </row>
    <row r="2879" spans="1:14" x14ac:dyDescent="0.3">
      <c r="A2879" s="1">
        <v>42870</v>
      </c>
      <c r="B2879">
        <v>49.16</v>
      </c>
      <c r="D2879">
        <f t="shared" si="484"/>
        <v>1</v>
      </c>
      <c r="E2879" s="1">
        <f t="shared" si="486"/>
        <v>42863</v>
      </c>
      <c r="F2879" s="1">
        <f t="shared" si="488"/>
        <v>42862</v>
      </c>
      <c r="G2879" s="1">
        <f t="shared" si="489"/>
        <v>42861</v>
      </c>
      <c r="H2879" s="1">
        <f t="shared" si="490"/>
        <v>42860</v>
      </c>
      <c r="I2879" s="2">
        <f t="shared" si="491"/>
        <v>46.43</v>
      </c>
      <c r="J2879">
        <f t="shared" si="485"/>
        <v>0</v>
      </c>
      <c r="K2879" s="2">
        <f t="shared" si="487"/>
        <v>46.27</v>
      </c>
      <c r="L2879" s="2">
        <f t="shared" si="492"/>
        <v>45.88</v>
      </c>
      <c r="M2879" s="2">
        <f t="shared" si="493"/>
        <v>0.99157121244867086</v>
      </c>
      <c r="N2879">
        <f t="shared" si="494"/>
        <v>4.8669972008265292</v>
      </c>
    </row>
    <row r="2880" spans="1:14" x14ac:dyDescent="0.3">
      <c r="A2880" s="1">
        <v>42871</v>
      </c>
      <c r="B2880">
        <v>49</v>
      </c>
      <c r="D2880">
        <f t="shared" si="484"/>
        <v>2</v>
      </c>
      <c r="E2880" s="1">
        <f t="shared" si="486"/>
        <v>42864</v>
      </c>
      <c r="F2880" s="1">
        <f t="shared" si="488"/>
        <v>42863</v>
      </c>
      <c r="G2880" s="1">
        <f t="shared" si="489"/>
        <v>42862</v>
      </c>
      <c r="H2880" s="1">
        <f t="shared" si="490"/>
        <v>42861</v>
      </c>
      <c r="I2880" s="2">
        <f t="shared" si="491"/>
        <v>45.88</v>
      </c>
      <c r="J2880">
        <f t="shared" si="485"/>
        <v>0</v>
      </c>
      <c r="K2880" s="2">
        <f t="shared" si="487"/>
        <v>46.27</v>
      </c>
      <c r="L2880" s="2">
        <f t="shared" si="492"/>
        <v>45.88</v>
      </c>
      <c r="M2880" s="2">
        <f t="shared" si="493"/>
        <v>0.99157121244867086</v>
      </c>
      <c r="N2880">
        <f t="shared" si="494"/>
        <v>5.7326495191718303</v>
      </c>
    </row>
    <row r="2881" spans="1:14" x14ac:dyDescent="0.3">
      <c r="A2881" s="1">
        <v>42872</v>
      </c>
      <c r="B2881">
        <v>49.41</v>
      </c>
      <c r="D2881">
        <f t="shared" si="484"/>
        <v>3</v>
      </c>
      <c r="E2881" s="1">
        <f t="shared" si="486"/>
        <v>42865</v>
      </c>
      <c r="F2881" s="1">
        <f t="shared" si="488"/>
        <v>42864</v>
      </c>
      <c r="G2881" s="1">
        <f t="shared" si="489"/>
        <v>42863</v>
      </c>
      <c r="H2881" s="1">
        <f t="shared" si="490"/>
        <v>42862</v>
      </c>
      <c r="I2881" s="2">
        <f t="shared" si="491"/>
        <v>47.7</v>
      </c>
      <c r="J2881">
        <f t="shared" si="485"/>
        <v>0</v>
      </c>
      <c r="K2881" s="2">
        <f t="shared" si="487"/>
        <v>0</v>
      </c>
      <c r="L2881" s="2">
        <f t="shared" si="492"/>
        <v>0</v>
      </c>
      <c r="M2881" s="2">
        <f t="shared" si="493"/>
        <v>1</v>
      </c>
      <c r="N2881">
        <f t="shared" si="494"/>
        <v>3.5221434963362999</v>
      </c>
    </row>
    <row r="2882" spans="1:14" x14ac:dyDescent="0.3">
      <c r="A2882" s="1">
        <v>42873</v>
      </c>
      <c r="B2882">
        <v>49.66</v>
      </c>
      <c r="D2882">
        <f t="shared" ref="D2882:D2945" si="495">WEEKDAY(A2882,2)</f>
        <v>4</v>
      </c>
      <c r="E2882" s="1">
        <f t="shared" si="486"/>
        <v>42866</v>
      </c>
      <c r="F2882" s="1">
        <f t="shared" si="488"/>
        <v>42865</v>
      </c>
      <c r="G2882" s="1">
        <f t="shared" si="489"/>
        <v>42864</v>
      </c>
      <c r="H2882" s="1">
        <f t="shared" si="490"/>
        <v>42863</v>
      </c>
      <c r="I2882" s="2">
        <f t="shared" si="491"/>
        <v>48.2</v>
      </c>
      <c r="J2882">
        <f t="shared" si="485"/>
        <v>0</v>
      </c>
      <c r="K2882" s="2">
        <f t="shared" si="487"/>
        <v>0</v>
      </c>
      <c r="L2882" s="2">
        <f t="shared" si="492"/>
        <v>0</v>
      </c>
      <c r="M2882" s="2">
        <f t="shared" si="493"/>
        <v>1</v>
      </c>
      <c r="N2882">
        <f t="shared" si="494"/>
        <v>2.9840759023465826</v>
      </c>
    </row>
    <row r="2883" spans="1:14" x14ac:dyDescent="0.3">
      <c r="A2883" s="1">
        <v>42874</v>
      </c>
      <c r="B2883">
        <v>50.67</v>
      </c>
      <c r="D2883">
        <f t="shared" si="495"/>
        <v>5</v>
      </c>
      <c r="E2883" s="1">
        <f t="shared" si="486"/>
        <v>42867</v>
      </c>
      <c r="F2883" s="1">
        <f t="shared" si="488"/>
        <v>42866</v>
      </c>
      <c r="G2883" s="1">
        <f t="shared" si="489"/>
        <v>42865</v>
      </c>
      <c r="H2883" s="1">
        <f t="shared" si="490"/>
        <v>42864</v>
      </c>
      <c r="I2883" s="2">
        <f t="shared" si="491"/>
        <v>48.17</v>
      </c>
      <c r="J2883">
        <f t="shared" ref="J2883:J2946" si="496">C2882</f>
        <v>0</v>
      </c>
      <c r="K2883" s="2">
        <f t="shared" si="487"/>
        <v>0</v>
      </c>
      <c r="L2883" s="2">
        <f t="shared" si="492"/>
        <v>0</v>
      </c>
      <c r="M2883" s="2">
        <f t="shared" si="493"/>
        <v>1</v>
      </c>
      <c r="N2883">
        <f t="shared" si="494"/>
        <v>5.0597598845688978</v>
      </c>
    </row>
    <row r="2884" spans="1:14" x14ac:dyDescent="0.3">
      <c r="A2884" s="1">
        <v>42877</v>
      </c>
      <c r="B2884">
        <v>51.13</v>
      </c>
      <c r="D2884">
        <f t="shared" si="495"/>
        <v>1</v>
      </c>
      <c r="E2884" s="1">
        <f t="shared" si="486"/>
        <v>42870</v>
      </c>
      <c r="F2884" s="1">
        <f t="shared" si="488"/>
        <v>42869</v>
      </c>
      <c r="G2884" s="1">
        <f t="shared" si="489"/>
        <v>42868</v>
      </c>
      <c r="H2884" s="1">
        <f t="shared" si="490"/>
        <v>42867</v>
      </c>
      <c r="I2884" s="2">
        <f t="shared" si="491"/>
        <v>49.16</v>
      </c>
      <c r="J2884">
        <f t="shared" si="496"/>
        <v>0</v>
      </c>
      <c r="K2884" s="2">
        <f t="shared" si="487"/>
        <v>0</v>
      </c>
      <c r="L2884" s="2">
        <f t="shared" si="492"/>
        <v>0</v>
      </c>
      <c r="M2884" s="2">
        <f t="shared" si="493"/>
        <v>1</v>
      </c>
      <c r="N2884">
        <f t="shared" si="494"/>
        <v>3.929112439407398</v>
      </c>
    </row>
    <row r="2885" spans="1:14" x14ac:dyDescent="0.3">
      <c r="A2885" s="1">
        <v>42878</v>
      </c>
      <c r="B2885">
        <v>51.47</v>
      </c>
      <c r="D2885">
        <f t="shared" si="495"/>
        <v>2</v>
      </c>
      <c r="E2885" s="1">
        <f t="shared" si="486"/>
        <v>42871</v>
      </c>
      <c r="F2885" s="1">
        <f t="shared" si="488"/>
        <v>42870</v>
      </c>
      <c r="G2885" s="1">
        <f t="shared" si="489"/>
        <v>42869</v>
      </c>
      <c r="H2885" s="1">
        <f t="shared" si="490"/>
        <v>42868</v>
      </c>
      <c r="I2885" s="2">
        <f t="shared" si="491"/>
        <v>49</v>
      </c>
      <c r="J2885">
        <f t="shared" si="496"/>
        <v>0</v>
      </c>
      <c r="K2885" s="2">
        <f t="shared" si="487"/>
        <v>0</v>
      </c>
      <c r="L2885" s="2">
        <f t="shared" si="492"/>
        <v>0</v>
      </c>
      <c r="M2885" s="2">
        <f t="shared" si="493"/>
        <v>1</v>
      </c>
      <c r="N2885">
        <f t="shared" si="494"/>
        <v>4.9178815554036595</v>
      </c>
    </row>
    <row r="2886" spans="1:14" x14ac:dyDescent="0.3">
      <c r="A2886" s="1">
        <v>42879</v>
      </c>
      <c r="B2886">
        <v>51.36</v>
      </c>
      <c r="D2886">
        <f t="shared" si="495"/>
        <v>3</v>
      </c>
      <c r="E2886" s="1">
        <f t="shared" si="486"/>
        <v>42872</v>
      </c>
      <c r="F2886" s="1">
        <f t="shared" si="488"/>
        <v>42871</v>
      </c>
      <c r="G2886" s="1">
        <f t="shared" si="489"/>
        <v>42870</v>
      </c>
      <c r="H2886" s="1">
        <f t="shared" si="490"/>
        <v>42869</v>
      </c>
      <c r="I2886" s="2">
        <f t="shared" si="491"/>
        <v>49.41</v>
      </c>
      <c r="J2886">
        <f t="shared" si="496"/>
        <v>0</v>
      </c>
      <c r="K2886" s="2">
        <f t="shared" si="487"/>
        <v>0</v>
      </c>
      <c r="L2886" s="2">
        <f t="shared" si="492"/>
        <v>0</v>
      </c>
      <c r="M2886" s="2">
        <f t="shared" si="493"/>
        <v>1</v>
      </c>
      <c r="N2886">
        <f t="shared" si="494"/>
        <v>3.8706826524047222</v>
      </c>
    </row>
    <row r="2887" spans="1:14" x14ac:dyDescent="0.3">
      <c r="A2887" s="1">
        <v>42880</v>
      </c>
      <c r="B2887">
        <v>48.9</v>
      </c>
      <c r="D2887">
        <f t="shared" si="495"/>
        <v>4</v>
      </c>
      <c r="E2887" s="1">
        <f t="shared" ref="E2887:E2950" si="497">A2887-7</f>
        <v>42873</v>
      </c>
      <c r="F2887" s="1">
        <f t="shared" si="488"/>
        <v>42872</v>
      </c>
      <c r="G2887" s="1">
        <f t="shared" si="489"/>
        <v>42871</v>
      </c>
      <c r="H2887" s="1">
        <f t="shared" si="490"/>
        <v>42870</v>
      </c>
      <c r="I2887" s="2">
        <f t="shared" si="491"/>
        <v>49.66</v>
      </c>
      <c r="J2887">
        <f t="shared" si="496"/>
        <v>0</v>
      </c>
      <c r="K2887" s="2">
        <f t="shared" ref="K2887:K2950" si="498">SUMIFS($J$2:$J$3507,$A$2:$A$3507,"&gt;"&amp;E2887,$A$2:$A$3507,"&lt;="&amp;A2887)</f>
        <v>0</v>
      </c>
      <c r="L2887" s="2">
        <f t="shared" si="492"/>
        <v>0</v>
      </c>
      <c r="M2887" s="2">
        <f t="shared" si="493"/>
        <v>1</v>
      </c>
      <c r="N2887">
        <f t="shared" si="494"/>
        <v>-1.542238359919412</v>
      </c>
    </row>
    <row r="2888" spans="1:14" x14ac:dyDescent="0.3">
      <c r="A2888" s="1">
        <v>42881</v>
      </c>
      <c r="B2888">
        <v>49.8</v>
      </c>
      <c r="D2888">
        <f t="shared" si="495"/>
        <v>5</v>
      </c>
      <c r="E2888" s="1">
        <f t="shared" si="497"/>
        <v>42874</v>
      </c>
      <c r="F2888" s="1">
        <f t="shared" ref="F2888:F2951" si="499">E2888-1</f>
        <v>42873</v>
      </c>
      <c r="G2888" s="1">
        <f t="shared" ref="G2888:G2951" si="500">E2888-2</f>
        <v>42872</v>
      </c>
      <c r="H2888" s="1">
        <f t="shared" ref="H2888:H2951" si="501">E2888-3</f>
        <v>42871</v>
      </c>
      <c r="I2888" s="2">
        <f t="shared" ref="I2888:I2951" si="502">IF(SUMIFS($B$2:$B$3507,$A$2:$A$3507,"="&amp;E2888)=0,IF(SUMIFS($B$2:$B$3507,$A$2:$A$3507,"="&amp;F2888)=0,IF(SUMIFS($B$2:$B$3507,$A$2:$A$3507,"="&amp;G2888)=0,SUMIFS($B$2:$B$3507,$A$2:$A$3507,"="&amp;H2888),SUMIFS($B$2:$B$3507,$A$2:$A$3507,"="&amp;G2888)),SUMIFS($B$2:$B$3507,$A$2:$A$3507,"="&amp;F2888)),SUMIFS($B$2:$B$3507,$A$2:$A$3507,"="&amp;E2888))</f>
        <v>50.67</v>
      </c>
      <c r="J2888">
        <f t="shared" si="496"/>
        <v>0</v>
      </c>
      <c r="K2888" s="2">
        <f t="shared" si="498"/>
        <v>0</v>
      </c>
      <c r="L2888" s="2">
        <f t="shared" ref="L2888:L2951" si="503">IF(K2888&lt;&gt;0,LOOKUP(K2888,C2882:C2888,B2882:B2888),0)</f>
        <v>0</v>
      </c>
      <c r="M2888" s="2">
        <f t="shared" si="493"/>
        <v>1</v>
      </c>
      <c r="N2888">
        <f t="shared" si="494"/>
        <v>-1.7319035457211296</v>
      </c>
    </row>
    <row r="2889" spans="1:14" x14ac:dyDescent="0.3">
      <c r="A2889" s="1">
        <v>42885</v>
      </c>
      <c r="B2889">
        <v>49.66</v>
      </c>
      <c r="D2889">
        <f t="shared" si="495"/>
        <v>2</v>
      </c>
      <c r="E2889" s="1">
        <f t="shared" si="497"/>
        <v>42878</v>
      </c>
      <c r="F2889" s="1">
        <f t="shared" si="499"/>
        <v>42877</v>
      </c>
      <c r="G2889" s="1">
        <f t="shared" si="500"/>
        <v>42876</v>
      </c>
      <c r="H2889" s="1">
        <f t="shared" si="501"/>
        <v>42875</v>
      </c>
      <c r="I2889" s="2">
        <f t="shared" si="502"/>
        <v>51.47</v>
      </c>
      <c r="J2889">
        <f t="shared" si="496"/>
        <v>0</v>
      </c>
      <c r="K2889" s="2">
        <f t="shared" si="498"/>
        <v>0</v>
      </c>
      <c r="L2889" s="2">
        <f t="shared" si="503"/>
        <v>0</v>
      </c>
      <c r="M2889" s="2">
        <f t="shared" ref="M2889:M2952" si="504">IF(K2889&lt;&gt;0,L2889/K2889,1)</f>
        <v>1</v>
      </c>
      <c r="N2889">
        <f t="shared" ref="N2889:N2952" si="505">LN(B2889*M2889/I2889)*100</f>
        <v>-3.5799333584642614</v>
      </c>
    </row>
    <row r="2890" spans="1:14" x14ac:dyDescent="0.3">
      <c r="A2890" s="1">
        <v>42886</v>
      </c>
      <c r="B2890">
        <v>48.32</v>
      </c>
      <c r="D2890">
        <f t="shared" si="495"/>
        <v>3</v>
      </c>
      <c r="E2890" s="1">
        <f t="shared" si="497"/>
        <v>42879</v>
      </c>
      <c r="F2890" s="1">
        <f t="shared" si="499"/>
        <v>42878</v>
      </c>
      <c r="G2890" s="1">
        <f t="shared" si="500"/>
        <v>42877</v>
      </c>
      <c r="H2890" s="1">
        <f t="shared" si="501"/>
        <v>42876</v>
      </c>
      <c r="I2890" s="2">
        <f t="shared" si="502"/>
        <v>51.36</v>
      </c>
      <c r="J2890">
        <f t="shared" si="496"/>
        <v>0</v>
      </c>
      <c r="K2890" s="2">
        <f t="shared" si="498"/>
        <v>0</v>
      </c>
      <c r="L2890" s="2">
        <f t="shared" si="503"/>
        <v>0</v>
      </c>
      <c r="M2890" s="2">
        <f t="shared" si="504"/>
        <v>1</v>
      </c>
      <c r="N2890">
        <f t="shared" si="505"/>
        <v>-6.101410575514624</v>
      </c>
    </row>
    <row r="2891" spans="1:14" x14ac:dyDescent="0.3">
      <c r="A2891" s="1">
        <v>42887</v>
      </c>
      <c r="B2891">
        <v>48.36</v>
      </c>
      <c r="D2891">
        <f t="shared" si="495"/>
        <v>4</v>
      </c>
      <c r="E2891" s="1">
        <f t="shared" si="497"/>
        <v>42880</v>
      </c>
      <c r="F2891" s="1">
        <f t="shared" si="499"/>
        <v>42879</v>
      </c>
      <c r="G2891" s="1">
        <f t="shared" si="500"/>
        <v>42878</v>
      </c>
      <c r="H2891" s="1">
        <f t="shared" si="501"/>
        <v>42877</v>
      </c>
      <c r="I2891" s="2">
        <f t="shared" si="502"/>
        <v>48.9</v>
      </c>
      <c r="J2891">
        <f t="shared" si="496"/>
        <v>0</v>
      </c>
      <c r="K2891" s="2">
        <f t="shared" si="498"/>
        <v>0</v>
      </c>
      <c r="L2891" s="2">
        <f t="shared" si="503"/>
        <v>0</v>
      </c>
      <c r="M2891" s="2">
        <f t="shared" si="504"/>
        <v>1</v>
      </c>
      <c r="N2891">
        <f t="shared" si="505"/>
        <v>-1.1104370734234352</v>
      </c>
    </row>
    <row r="2892" spans="1:14" x14ac:dyDescent="0.3">
      <c r="A2892" s="1">
        <v>42888</v>
      </c>
      <c r="B2892">
        <v>47.66</v>
      </c>
      <c r="D2892">
        <f t="shared" si="495"/>
        <v>5</v>
      </c>
      <c r="E2892" s="1">
        <f t="shared" si="497"/>
        <v>42881</v>
      </c>
      <c r="F2892" s="1">
        <f t="shared" si="499"/>
        <v>42880</v>
      </c>
      <c r="G2892" s="1">
        <f t="shared" si="500"/>
        <v>42879</v>
      </c>
      <c r="H2892" s="1">
        <f t="shared" si="501"/>
        <v>42878</v>
      </c>
      <c r="I2892" s="2">
        <f t="shared" si="502"/>
        <v>49.8</v>
      </c>
      <c r="J2892">
        <f t="shared" si="496"/>
        <v>0</v>
      </c>
      <c r="K2892" s="2">
        <f t="shared" si="498"/>
        <v>0</v>
      </c>
      <c r="L2892" s="2">
        <f t="shared" si="503"/>
        <v>0</v>
      </c>
      <c r="M2892" s="2">
        <f t="shared" si="504"/>
        <v>1</v>
      </c>
      <c r="N2892">
        <f t="shared" si="505"/>
        <v>-4.3922512360011243</v>
      </c>
    </row>
    <row r="2893" spans="1:14" x14ac:dyDescent="0.3">
      <c r="A2893" s="1">
        <v>42891</v>
      </c>
      <c r="B2893">
        <v>47.4</v>
      </c>
      <c r="D2893">
        <f t="shared" si="495"/>
        <v>1</v>
      </c>
      <c r="E2893" s="1">
        <f t="shared" si="497"/>
        <v>42884</v>
      </c>
      <c r="F2893" s="1">
        <f t="shared" si="499"/>
        <v>42883</v>
      </c>
      <c r="G2893" s="1">
        <f t="shared" si="500"/>
        <v>42882</v>
      </c>
      <c r="H2893" s="1">
        <f t="shared" si="501"/>
        <v>42881</v>
      </c>
      <c r="I2893" s="2">
        <f t="shared" si="502"/>
        <v>49.8</v>
      </c>
      <c r="J2893">
        <f t="shared" si="496"/>
        <v>0</v>
      </c>
      <c r="K2893" s="2">
        <f t="shared" si="498"/>
        <v>0</v>
      </c>
      <c r="L2893" s="2">
        <f t="shared" si="503"/>
        <v>0</v>
      </c>
      <c r="M2893" s="2">
        <f t="shared" si="504"/>
        <v>1</v>
      </c>
      <c r="N2893">
        <f t="shared" si="505"/>
        <v>-4.9392755329576357</v>
      </c>
    </row>
    <row r="2894" spans="1:14" x14ac:dyDescent="0.3">
      <c r="A2894" s="1">
        <v>42892</v>
      </c>
      <c r="B2894">
        <v>48.19</v>
      </c>
      <c r="D2894">
        <f t="shared" si="495"/>
        <v>2</v>
      </c>
      <c r="E2894" s="1">
        <f t="shared" si="497"/>
        <v>42885</v>
      </c>
      <c r="F2894" s="1">
        <f t="shared" si="499"/>
        <v>42884</v>
      </c>
      <c r="G2894" s="1">
        <f t="shared" si="500"/>
        <v>42883</v>
      </c>
      <c r="H2894" s="1">
        <f t="shared" si="501"/>
        <v>42882</v>
      </c>
      <c r="I2894" s="2">
        <f t="shared" si="502"/>
        <v>49.66</v>
      </c>
      <c r="J2894">
        <f t="shared" si="496"/>
        <v>0</v>
      </c>
      <c r="K2894" s="2">
        <f t="shared" si="498"/>
        <v>0</v>
      </c>
      <c r="L2894" s="2">
        <f t="shared" si="503"/>
        <v>0</v>
      </c>
      <c r="M2894" s="2">
        <f t="shared" si="504"/>
        <v>1</v>
      </c>
      <c r="N2894">
        <f t="shared" si="505"/>
        <v>-3.0048249427779101</v>
      </c>
    </row>
    <row r="2895" spans="1:14" x14ac:dyDescent="0.3">
      <c r="A2895" s="1">
        <v>42893</v>
      </c>
      <c r="B2895">
        <v>45.72</v>
      </c>
      <c r="D2895">
        <f t="shared" si="495"/>
        <v>3</v>
      </c>
      <c r="E2895" s="1">
        <f t="shared" si="497"/>
        <v>42886</v>
      </c>
      <c r="F2895" s="1">
        <f t="shared" si="499"/>
        <v>42885</v>
      </c>
      <c r="G2895" s="1">
        <f t="shared" si="500"/>
        <v>42884</v>
      </c>
      <c r="H2895" s="1">
        <f t="shared" si="501"/>
        <v>42883</v>
      </c>
      <c r="I2895" s="2">
        <f t="shared" si="502"/>
        <v>48.32</v>
      </c>
      <c r="J2895">
        <f t="shared" si="496"/>
        <v>0</v>
      </c>
      <c r="K2895" s="2">
        <f t="shared" si="498"/>
        <v>0</v>
      </c>
      <c r="L2895" s="2">
        <f t="shared" si="503"/>
        <v>0</v>
      </c>
      <c r="M2895" s="2">
        <f t="shared" si="504"/>
        <v>1</v>
      </c>
      <c r="N2895">
        <f t="shared" si="505"/>
        <v>-5.530971469994963</v>
      </c>
    </row>
    <row r="2896" spans="1:14" x14ac:dyDescent="0.3">
      <c r="A2896" s="1">
        <v>42894</v>
      </c>
      <c r="B2896">
        <v>45.64</v>
      </c>
      <c r="D2896">
        <f t="shared" si="495"/>
        <v>4</v>
      </c>
      <c r="E2896" s="1">
        <f t="shared" si="497"/>
        <v>42887</v>
      </c>
      <c r="F2896" s="1">
        <f t="shared" si="499"/>
        <v>42886</v>
      </c>
      <c r="G2896" s="1">
        <f t="shared" si="500"/>
        <v>42885</v>
      </c>
      <c r="H2896" s="1">
        <f t="shared" si="501"/>
        <v>42884</v>
      </c>
      <c r="I2896" s="2">
        <f t="shared" si="502"/>
        <v>48.36</v>
      </c>
      <c r="J2896">
        <f t="shared" si="496"/>
        <v>0</v>
      </c>
      <c r="K2896" s="2">
        <f t="shared" si="498"/>
        <v>0</v>
      </c>
      <c r="L2896" s="2">
        <f t="shared" si="503"/>
        <v>0</v>
      </c>
      <c r="M2896" s="2">
        <f t="shared" si="504"/>
        <v>1</v>
      </c>
      <c r="N2896">
        <f t="shared" si="505"/>
        <v>-5.7888500752717009</v>
      </c>
    </row>
    <row r="2897" spans="1:14" x14ac:dyDescent="0.3">
      <c r="A2897" s="1">
        <v>42895</v>
      </c>
      <c r="B2897">
        <v>45.83</v>
      </c>
      <c r="C2897">
        <v>46.07</v>
      </c>
      <c r="D2897">
        <f t="shared" si="495"/>
        <v>5</v>
      </c>
      <c r="E2897" s="1">
        <f t="shared" si="497"/>
        <v>42888</v>
      </c>
      <c r="F2897" s="1">
        <f t="shared" si="499"/>
        <v>42887</v>
      </c>
      <c r="G2897" s="1">
        <f t="shared" si="500"/>
        <v>42886</v>
      </c>
      <c r="H2897" s="1">
        <f t="shared" si="501"/>
        <v>42885</v>
      </c>
      <c r="I2897" s="2">
        <f t="shared" si="502"/>
        <v>47.66</v>
      </c>
      <c r="J2897">
        <f t="shared" si="496"/>
        <v>0</v>
      </c>
      <c r="K2897" s="2">
        <f t="shared" si="498"/>
        <v>0</v>
      </c>
      <c r="L2897" s="2">
        <f t="shared" si="503"/>
        <v>0</v>
      </c>
      <c r="M2897" s="2">
        <f t="shared" si="504"/>
        <v>1</v>
      </c>
      <c r="N2897">
        <f t="shared" si="505"/>
        <v>-3.9153573149563297</v>
      </c>
    </row>
    <row r="2898" spans="1:14" x14ac:dyDescent="0.3">
      <c r="A2898" s="1">
        <v>42898</v>
      </c>
      <c r="B2898">
        <v>46.32</v>
      </c>
      <c r="D2898">
        <f t="shared" si="495"/>
        <v>1</v>
      </c>
      <c r="E2898" s="1">
        <f t="shared" si="497"/>
        <v>42891</v>
      </c>
      <c r="F2898" s="1">
        <f t="shared" si="499"/>
        <v>42890</v>
      </c>
      <c r="G2898" s="1">
        <f t="shared" si="500"/>
        <v>42889</v>
      </c>
      <c r="H2898" s="1">
        <f t="shared" si="501"/>
        <v>42888</v>
      </c>
      <c r="I2898" s="2">
        <f t="shared" si="502"/>
        <v>47.4</v>
      </c>
      <c r="J2898">
        <f t="shared" si="496"/>
        <v>46.07</v>
      </c>
      <c r="K2898" s="2">
        <f t="shared" si="498"/>
        <v>46.07</v>
      </c>
      <c r="L2898" s="2">
        <f t="shared" si="503"/>
        <v>45.83</v>
      </c>
      <c r="M2898" s="2">
        <f t="shared" si="504"/>
        <v>0.99479053614065549</v>
      </c>
      <c r="N2898">
        <f t="shared" si="505"/>
        <v>-2.8271475863083815</v>
      </c>
    </row>
    <row r="2899" spans="1:14" x14ac:dyDescent="0.3">
      <c r="A2899" s="1">
        <v>42899</v>
      </c>
      <c r="B2899">
        <v>46.67</v>
      </c>
      <c r="D2899">
        <f t="shared" si="495"/>
        <v>2</v>
      </c>
      <c r="E2899" s="1">
        <f t="shared" si="497"/>
        <v>42892</v>
      </c>
      <c r="F2899" s="1">
        <f t="shared" si="499"/>
        <v>42891</v>
      </c>
      <c r="G2899" s="1">
        <f t="shared" si="500"/>
        <v>42890</v>
      </c>
      <c r="H2899" s="1">
        <f t="shared" si="501"/>
        <v>42889</v>
      </c>
      <c r="I2899" s="2">
        <f t="shared" si="502"/>
        <v>48.19</v>
      </c>
      <c r="J2899">
        <f t="shared" si="496"/>
        <v>0</v>
      </c>
      <c r="K2899" s="2">
        <f t="shared" si="498"/>
        <v>46.07</v>
      </c>
      <c r="L2899" s="2">
        <f t="shared" si="503"/>
        <v>45.83</v>
      </c>
      <c r="M2899" s="2">
        <f t="shared" si="504"/>
        <v>0.99479053614065549</v>
      </c>
      <c r="N2899">
        <f t="shared" si="505"/>
        <v>-3.7273051117309999</v>
      </c>
    </row>
    <row r="2900" spans="1:14" x14ac:dyDescent="0.3">
      <c r="A2900" s="1">
        <v>42900</v>
      </c>
      <c r="B2900">
        <v>44.93</v>
      </c>
      <c r="D2900">
        <f t="shared" si="495"/>
        <v>3</v>
      </c>
      <c r="E2900" s="1">
        <f t="shared" si="497"/>
        <v>42893</v>
      </c>
      <c r="F2900" s="1">
        <f t="shared" si="499"/>
        <v>42892</v>
      </c>
      <c r="G2900" s="1">
        <f t="shared" si="500"/>
        <v>42891</v>
      </c>
      <c r="H2900" s="1">
        <f t="shared" si="501"/>
        <v>42890</v>
      </c>
      <c r="I2900" s="2">
        <f t="shared" si="502"/>
        <v>45.72</v>
      </c>
      <c r="J2900">
        <f t="shared" si="496"/>
        <v>0</v>
      </c>
      <c r="K2900" s="2">
        <f t="shared" si="498"/>
        <v>46.07</v>
      </c>
      <c r="L2900" s="2">
        <f t="shared" si="503"/>
        <v>45.83</v>
      </c>
      <c r="M2900" s="2">
        <f t="shared" si="504"/>
        <v>0.99479053614065549</v>
      </c>
      <c r="N2900">
        <f t="shared" si="505"/>
        <v>-2.2653196271334219</v>
      </c>
    </row>
    <row r="2901" spans="1:14" x14ac:dyDescent="0.3">
      <c r="A2901" s="1">
        <v>42901</v>
      </c>
      <c r="B2901">
        <v>44.68</v>
      </c>
      <c r="D2901">
        <f t="shared" si="495"/>
        <v>4</v>
      </c>
      <c r="E2901" s="1">
        <f t="shared" si="497"/>
        <v>42894</v>
      </c>
      <c r="F2901" s="1">
        <f t="shared" si="499"/>
        <v>42893</v>
      </c>
      <c r="G2901" s="1">
        <f t="shared" si="500"/>
        <v>42892</v>
      </c>
      <c r="H2901" s="1">
        <f t="shared" si="501"/>
        <v>42891</v>
      </c>
      <c r="I2901" s="2">
        <f t="shared" si="502"/>
        <v>45.64</v>
      </c>
      <c r="J2901">
        <f t="shared" si="496"/>
        <v>0</v>
      </c>
      <c r="K2901" s="2">
        <f t="shared" si="498"/>
        <v>46.07</v>
      </c>
      <c r="L2901" s="2">
        <f t="shared" si="503"/>
        <v>45.83</v>
      </c>
      <c r="M2901" s="2">
        <f t="shared" si="504"/>
        <v>0.99479053614065549</v>
      </c>
      <c r="N2901">
        <f t="shared" si="505"/>
        <v>-2.6481631219667929</v>
      </c>
    </row>
    <row r="2902" spans="1:14" x14ac:dyDescent="0.3">
      <c r="A2902" s="1">
        <v>42902</v>
      </c>
      <c r="B2902">
        <v>44.97</v>
      </c>
      <c r="D2902">
        <f t="shared" si="495"/>
        <v>5</v>
      </c>
      <c r="E2902" s="1">
        <f t="shared" si="497"/>
        <v>42895</v>
      </c>
      <c r="F2902" s="1">
        <f t="shared" si="499"/>
        <v>42894</v>
      </c>
      <c r="G2902" s="1">
        <f t="shared" si="500"/>
        <v>42893</v>
      </c>
      <c r="H2902" s="1">
        <f t="shared" si="501"/>
        <v>42892</v>
      </c>
      <c r="I2902" s="2">
        <f t="shared" si="502"/>
        <v>45.83</v>
      </c>
      <c r="J2902">
        <f t="shared" si="496"/>
        <v>0</v>
      </c>
      <c r="K2902" s="2">
        <f t="shared" si="498"/>
        <v>46.07</v>
      </c>
      <c r="L2902" s="2">
        <f t="shared" si="503"/>
        <v>45.83</v>
      </c>
      <c r="M2902" s="2">
        <f t="shared" si="504"/>
        <v>0.99479053614065549</v>
      </c>
      <c r="N2902">
        <f t="shared" si="505"/>
        <v>-2.416637816520967</v>
      </c>
    </row>
    <row r="2903" spans="1:14" x14ac:dyDescent="0.3">
      <c r="A2903" s="1">
        <v>42905</v>
      </c>
      <c r="B2903">
        <v>44.43</v>
      </c>
      <c r="D2903">
        <f t="shared" si="495"/>
        <v>1</v>
      </c>
      <c r="E2903" s="1">
        <f t="shared" si="497"/>
        <v>42898</v>
      </c>
      <c r="F2903" s="1">
        <f t="shared" si="499"/>
        <v>42897</v>
      </c>
      <c r="G2903" s="1">
        <f t="shared" si="500"/>
        <v>42896</v>
      </c>
      <c r="H2903" s="1">
        <f t="shared" si="501"/>
        <v>42895</v>
      </c>
      <c r="I2903" s="2">
        <f t="shared" si="502"/>
        <v>46.32</v>
      </c>
      <c r="J2903">
        <f t="shared" si="496"/>
        <v>0</v>
      </c>
      <c r="K2903" s="2">
        <f t="shared" si="498"/>
        <v>0</v>
      </c>
      <c r="L2903" s="2">
        <f t="shared" si="503"/>
        <v>0</v>
      </c>
      <c r="M2903" s="2">
        <f t="shared" si="504"/>
        <v>1</v>
      </c>
      <c r="N2903">
        <f t="shared" si="505"/>
        <v>-4.1658916316922738</v>
      </c>
    </row>
    <row r="2904" spans="1:14" x14ac:dyDescent="0.3">
      <c r="A2904" s="1">
        <v>42906</v>
      </c>
      <c r="B2904">
        <v>43.51</v>
      </c>
      <c r="D2904">
        <f t="shared" si="495"/>
        <v>2</v>
      </c>
      <c r="E2904" s="1">
        <f t="shared" si="497"/>
        <v>42899</v>
      </c>
      <c r="F2904" s="1">
        <f t="shared" si="499"/>
        <v>42898</v>
      </c>
      <c r="G2904" s="1">
        <f t="shared" si="500"/>
        <v>42897</v>
      </c>
      <c r="H2904" s="1">
        <f t="shared" si="501"/>
        <v>42896</v>
      </c>
      <c r="I2904" s="2">
        <f t="shared" si="502"/>
        <v>46.67</v>
      </c>
      <c r="J2904">
        <f t="shared" si="496"/>
        <v>0</v>
      </c>
      <c r="K2904" s="2">
        <f t="shared" si="498"/>
        <v>0</v>
      </c>
      <c r="L2904" s="2">
        <f t="shared" si="503"/>
        <v>0</v>
      </c>
      <c r="M2904" s="2">
        <f t="shared" si="504"/>
        <v>1</v>
      </c>
      <c r="N2904">
        <f t="shared" si="505"/>
        <v>-7.0110763229135591</v>
      </c>
    </row>
    <row r="2905" spans="1:14" x14ac:dyDescent="0.3">
      <c r="A2905" s="1">
        <v>42907</v>
      </c>
      <c r="B2905">
        <v>42.53</v>
      </c>
      <c r="D2905">
        <f t="shared" si="495"/>
        <v>3</v>
      </c>
      <c r="E2905" s="1">
        <f t="shared" si="497"/>
        <v>42900</v>
      </c>
      <c r="F2905" s="1">
        <f t="shared" si="499"/>
        <v>42899</v>
      </c>
      <c r="G2905" s="1">
        <f t="shared" si="500"/>
        <v>42898</v>
      </c>
      <c r="H2905" s="1">
        <f t="shared" si="501"/>
        <v>42897</v>
      </c>
      <c r="I2905" s="2">
        <f t="shared" si="502"/>
        <v>44.93</v>
      </c>
      <c r="J2905">
        <f t="shared" si="496"/>
        <v>0</v>
      </c>
      <c r="K2905" s="2">
        <f t="shared" si="498"/>
        <v>0</v>
      </c>
      <c r="L2905" s="2">
        <f t="shared" si="503"/>
        <v>0</v>
      </c>
      <c r="M2905" s="2">
        <f t="shared" si="504"/>
        <v>1</v>
      </c>
      <c r="N2905">
        <f t="shared" si="505"/>
        <v>-5.4896013816526432</v>
      </c>
    </row>
    <row r="2906" spans="1:14" x14ac:dyDescent="0.3">
      <c r="A2906" s="1">
        <v>42908</v>
      </c>
      <c r="B2906">
        <v>42.74</v>
      </c>
      <c r="D2906">
        <f t="shared" si="495"/>
        <v>4</v>
      </c>
      <c r="E2906" s="1">
        <f t="shared" si="497"/>
        <v>42901</v>
      </c>
      <c r="F2906" s="1">
        <f t="shared" si="499"/>
        <v>42900</v>
      </c>
      <c r="G2906" s="1">
        <f t="shared" si="500"/>
        <v>42899</v>
      </c>
      <c r="H2906" s="1">
        <f t="shared" si="501"/>
        <v>42898</v>
      </c>
      <c r="I2906" s="2">
        <f t="shared" si="502"/>
        <v>44.68</v>
      </c>
      <c r="J2906">
        <f t="shared" si="496"/>
        <v>0</v>
      </c>
      <c r="K2906" s="2">
        <f t="shared" si="498"/>
        <v>0</v>
      </c>
      <c r="L2906" s="2">
        <f t="shared" si="503"/>
        <v>0</v>
      </c>
      <c r="M2906" s="2">
        <f t="shared" si="504"/>
        <v>1</v>
      </c>
      <c r="N2906">
        <f t="shared" si="505"/>
        <v>-4.4390724309998397</v>
      </c>
    </row>
    <row r="2907" spans="1:14" x14ac:dyDescent="0.3">
      <c r="A2907" s="1">
        <v>42909</v>
      </c>
      <c r="B2907">
        <v>43.01</v>
      </c>
      <c r="D2907">
        <f t="shared" si="495"/>
        <v>5</v>
      </c>
      <c r="E2907" s="1">
        <f t="shared" si="497"/>
        <v>42902</v>
      </c>
      <c r="F2907" s="1">
        <f t="shared" si="499"/>
        <v>42901</v>
      </c>
      <c r="G2907" s="1">
        <f t="shared" si="500"/>
        <v>42900</v>
      </c>
      <c r="H2907" s="1">
        <f t="shared" si="501"/>
        <v>42899</v>
      </c>
      <c r="I2907" s="2">
        <f t="shared" si="502"/>
        <v>44.97</v>
      </c>
      <c r="J2907">
        <f t="shared" si="496"/>
        <v>0</v>
      </c>
      <c r="K2907" s="2">
        <f t="shared" si="498"/>
        <v>0</v>
      </c>
      <c r="L2907" s="2">
        <f t="shared" si="503"/>
        <v>0</v>
      </c>
      <c r="M2907" s="2">
        <f t="shared" si="504"/>
        <v>1</v>
      </c>
      <c r="N2907">
        <f t="shared" si="505"/>
        <v>-4.456295398697109</v>
      </c>
    </row>
    <row r="2908" spans="1:14" x14ac:dyDescent="0.3">
      <c r="A2908" s="1">
        <v>42912</v>
      </c>
      <c r="B2908">
        <v>43.38</v>
      </c>
      <c r="D2908">
        <f t="shared" si="495"/>
        <v>1</v>
      </c>
      <c r="E2908" s="1">
        <f t="shared" si="497"/>
        <v>42905</v>
      </c>
      <c r="F2908" s="1">
        <f t="shared" si="499"/>
        <v>42904</v>
      </c>
      <c r="G2908" s="1">
        <f t="shared" si="500"/>
        <v>42903</v>
      </c>
      <c r="H2908" s="1">
        <f t="shared" si="501"/>
        <v>42902</v>
      </c>
      <c r="I2908" s="2">
        <f t="shared" si="502"/>
        <v>44.43</v>
      </c>
      <c r="J2908">
        <f t="shared" si="496"/>
        <v>0</v>
      </c>
      <c r="K2908" s="2">
        <f t="shared" si="498"/>
        <v>0</v>
      </c>
      <c r="L2908" s="2">
        <f t="shared" si="503"/>
        <v>0</v>
      </c>
      <c r="M2908" s="2">
        <f t="shared" si="504"/>
        <v>1</v>
      </c>
      <c r="N2908">
        <f t="shared" si="505"/>
        <v>-2.3916411549088723</v>
      </c>
    </row>
    <row r="2909" spans="1:14" x14ac:dyDescent="0.3">
      <c r="A2909" s="1">
        <v>42913</v>
      </c>
      <c r="B2909">
        <v>44.24</v>
      </c>
      <c r="D2909">
        <f t="shared" si="495"/>
        <v>2</v>
      </c>
      <c r="E2909" s="1">
        <f t="shared" si="497"/>
        <v>42906</v>
      </c>
      <c r="F2909" s="1">
        <f t="shared" si="499"/>
        <v>42905</v>
      </c>
      <c r="G2909" s="1">
        <f t="shared" si="500"/>
        <v>42904</v>
      </c>
      <c r="H2909" s="1">
        <f t="shared" si="501"/>
        <v>42903</v>
      </c>
      <c r="I2909" s="2">
        <f t="shared" si="502"/>
        <v>43.51</v>
      </c>
      <c r="J2909">
        <f t="shared" si="496"/>
        <v>0</v>
      </c>
      <c r="K2909" s="2">
        <f t="shared" si="498"/>
        <v>0</v>
      </c>
      <c r="L2909" s="2">
        <f t="shared" si="503"/>
        <v>0</v>
      </c>
      <c r="M2909" s="2">
        <f t="shared" si="504"/>
        <v>1</v>
      </c>
      <c r="N2909">
        <f t="shared" si="505"/>
        <v>1.6638560481490754</v>
      </c>
    </row>
    <row r="2910" spans="1:14" x14ac:dyDescent="0.3">
      <c r="A2910" s="1">
        <v>42914</v>
      </c>
      <c r="B2910">
        <v>44.74</v>
      </c>
      <c r="D2910">
        <f t="shared" si="495"/>
        <v>3</v>
      </c>
      <c r="E2910" s="1">
        <f t="shared" si="497"/>
        <v>42907</v>
      </c>
      <c r="F2910" s="1">
        <f t="shared" si="499"/>
        <v>42906</v>
      </c>
      <c r="G2910" s="1">
        <f t="shared" si="500"/>
        <v>42905</v>
      </c>
      <c r="H2910" s="1">
        <f t="shared" si="501"/>
        <v>42904</v>
      </c>
      <c r="I2910" s="2">
        <f t="shared" si="502"/>
        <v>42.53</v>
      </c>
      <c r="J2910">
        <f t="shared" si="496"/>
        <v>0</v>
      </c>
      <c r="K2910" s="2">
        <f t="shared" si="498"/>
        <v>0</v>
      </c>
      <c r="L2910" s="2">
        <f t="shared" si="503"/>
        <v>0</v>
      </c>
      <c r="M2910" s="2">
        <f t="shared" si="504"/>
        <v>1</v>
      </c>
      <c r="N2910">
        <f t="shared" si="505"/>
        <v>5.0658246796441428</v>
      </c>
    </row>
    <row r="2911" spans="1:14" x14ac:dyDescent="0.3">
      <c r="A2911" s="1">
        <v>42915</v>
      </c>
      <c r="B2911">
        <v>44.93</v>
      </c>
      <c r="D2911">
        <f t="shared" si="495"/>
        <v>4</v>
      </c>
      <c r="E2911" s="1">
        <f t="shared" si="497"/>
        <v>42908</v>
      </c>
      <c r="F2911" s="1">
        <f t="shared" si="499"/>
        <v>42907</v>
      </c>
      <c r="G2911" s="1">
        <f t="shared" si="500"/>
        <v>42906</v>
      </c>
      <c r="H2911" s="1">
        <f t="shared" si="501"/>
        <v>42905</v>
      </c>
      <c r="I2911" s="2">
        <f t="shared" si="502"/>
        <v>42.74</v>
      </c>
      <c r="J2911">
        <f t="shared" si="496"/>
        <v>0</v>
      </c>
      <c r="K2911" s="2">
        <f t="shared" si="498"/>
        <v>0</v>
      </c>
      <c r="L2911" s="2">
        <f t="shared" si="503"/>
        <v>0</v>
      </c>
      <c r="M2911" s="2">
        <f t="shared" si="504"/>
        <v>1</v>
      </c>
      <c r="N2911">
        <f t="shared" si="505"/>
        <v>4.9970473191066862</v>
      </c>
    </row>
    <row r="2912" spans="1:14" x14ac:dyDescent="0.3">
      <c r="A2912" s="1">
        <v>42916</v>
      </c>
      <c r="B2912">
        <v>46.04</v>
      </c>
      <c r="D2912">
        <f t="shared" si="495"/>
        <v>5</v>
      </c>
      <c r="E2912" s="1">
        <f t="shared" si="497"/>
        <v>42909</v>
      </c>
      <c r="F2912" s="1">
        <f t="shared" si="499"/>
        <v>42908</v>
      </c>
      <c r="G2912" s="1">
        <f t="shared" si="500"/>
        <v>42907</v>
      </c>
      <c r="H2912" s="1">
        <f t="shared" si="501"/>
        <v>42906</v>
      </c>
      <c r="I2912" s="2">
        <f t="shared" si="502"/>
        <v>43.01</v>
      </c>
      <c r="J2912">
        <f t="shared" si="496"/>
        <v>0</v>
      </c>
      <c r="K2912" s="2">
        <f t="shared" si="498"/>
        <v>0</v>
      </c>
      <c r="L2912" s="2">
        <f t="shared" si="503"/>
        <v>0</v>
      </c>
      <c r="M2912" s="2">
        <f t="shared" si="504"/>
        <v>1</v>
      </c>
      <c r="N2912">
        <f t="shared" si="505"/>
        <v>6.8077937058036957</v>
      </c>
    </row>
    <row r="2913" spans="1:14" x14ac:dyDescent="0.3">
      <c r="A2913" s="1">
        <v>42919</v>
      </c>
      <c r="B2913">
        <v>47.07</v>
      </c>
      <c r="D2913">
        <f t="shared" si="495"/>
        <v>1</v>
      </c>
      <c r="E2913" s="1">
        <f t="shared" si="497"/>
        <v>42912</v>
      </c>
      <c r="F2913" s="1">
        <f t="shared" si="499"/>
        <v>42911</v>
      </c>
      <c r="G2913" s="1">
        <f t="shared" si="500"/>
        <v>42910</v>
      </c>
      <c r="H2913" s="1">
        <f t="shared" si="501"/>
        <v>42909</v>
      </c>
      <c r="I2913" s="2">
        <f t="shared" si="502"/>
        <v>43.38</v>
      </c>
      <c r="J2913">
        <f t="shared" si="496"/>
        <v>0</v>
      </c>
      <c r="K2913" s="2">
        <f t="shared" si="498"/>
        <v>0</v>
      </c>
      <c r="L2913" s="2">
        <f t="shared" si="503"/>
        <v>0</v>
      </c>
      <c r="M2913" s="2">
        <f t="shared" si="504"/>
        <v>1</v>
      </c>
      <c r="N2913">
        <f t="shared" si="505"/>
        <v>8.1637350014322525</v>
      </c>
    </row>
    <row r="2914" spans="1:14" x14ac:dyDescent="0.3">
      <c r="A2914" s="1">
        <v>42921</v>
      </c>
      <c r="B2914">
        <v>45.13</v>
      </c>
      <c r="D2914">
        <f t="shared" si="495"/>
        <v>3</v>
      </c>
      <c r="E2914" s="1">
        <f t="shared" si="497"/>
        <v>42914</v>
      </c>
      <c r="F2914" s="1">
        <f t="shared" si="499"/>
        <v>42913</v>
      </c>
      <c r="G2914" s="1">
        <f t="shared" si="500"/>
        <v>42912</v>
      </c>
      <c r="H2914" s="1">
        <f t="shared" si="501"/>
        <v>42911</v>
      </c>
      <c r="I2914" s="2">
        <f t="shared" si="502"/>
        <v>44.74</v>
      </c>
      <c r="J2914">
        <f t="shared" si="496"/>
        <v>0</v>
      </c>
      <c r="K2914" s="2">
        <f t="shared" si="498"/>
        <v>0</v>
      </c>
      <c r="L2914" s="2">
        <f t="shared" si="503"/>
        <v>0</v>
      </c>
      <c r="M2914" s="2">
        <f t="shared" si="504"/>
        <v>1</v>
      </c>
      <c r="N2914">
        <f t="shared" si="505"/>
        <v>0.86792577769262047</v>
      </c>
    </row>
    <row r="2915" spans="1:14" x14ac:dyDescent="0.3">
      <c r="A2915" s="1">
        <v>42922</v>
      </c>
      <c r="B2915">
        <v>45.52</v>
      </c>
      <c r="D2915">
        <f t="shared" si="495"/>
        <v>4</v>
      </c>
      <c r="E2915" s="1">
        <f t="shared" si="497"/>
        <v>42915</v>
      </c>
      <c r="F2915" s="1">
        <f t="shared" si="499"/>
        <v>42914</v>
      </c>
      <c r="G2915" s="1">
        <f t="shared" si="500"/>
        <v>42913</v>
      </c>
      <c r="H2915" s="1">
        <f t="shared" si="501"/>
        <v>42912</v>
      </c>
      <c r="I2915" s="2">
        <f t="shared" si="502"/>
        <v>44.93</v>
      </c>
      <c r="J2915">
        <f t="shared" si="496"/>
        <v>0</v>
      </c>
      <c r="K2915" s="2">
        <f t="shared" si="498"/>
        <v>0</v>
      </c>
      <c r="L2915" s="2">
        <f t="shared" si="503"/>
        <v>0</v>
      </c>
      <c r="M2915" s="2">
        <f t="shared" si="504"/>
        <v>1</v>
      </c>
      <c r="N2915">
        <f t="shared" si="505"/>
        <v>1.3046066736007016</v>
      </c>
    </row>
    <row r="2916" spans="1:14" x14ac:dyDescent="0.3">
      <c r="A2916" s="1">
        <v>42923</v>
      </c>
      <c r="B2916">
        <v>44.23</v>
      </c>
      <c r="C2916">
        <v>44.39</v>
      </c>
      <c r="D2916">
        <f t="shared" si="495"/>
        <v>5</v>
      </c>
      <c r="E2916" s="1">
        <f t="shared" si="497"/>
        <v>42916</v>
      </c>
      <c r="F2916" s="1">
        <f t="shared" si="499"/>
        <v>42915</v>
      </c>
      <c r="G2916" s="1">
        <f t="shared" si="500"/>
        <v>42914</v>
      </c>
      <c r="H2916" s="1">
        <f t="shared" si="501"/>
        <v>42913</v>
      </c>
      <c r="I2916" s="2">
        <f t="shared" si="502"/>
        <v>46.04</v>
      </c>
      <c r="J2916">
        <f t="shared" si="496"/>
        <v>0</v>
      </c>
      <c r="K2916" s="2">
        <f t="shared" si="498"/>
        <v>0</v>
      </c>
      <c r="L2916" s="2">
        <f t="shared" si="503"/>
        <v>0</v>
      </c>
      <c r="M2916" s="2">
        <f t="shared" si="504"/>
        <v>1</v>
      </c>
      <c r="N2916">
        <f t="shared" si="505"/>
        <v>-4.0107291973446513</v>
      </c>
    </row>
    <row r="2917" spans="1:14" x14ac:dyDescent="0.3">
      <c r="A2917" s="1">
        <v>42926</v>
      </c>
      <c r="B2917">
        <v>44.6</v>
      </c>
      <c r="D2917">
        <f t="shared" si="495"/>
        <v>1</v>
      </c>
      <c r="E2917" s="1">
        <f t="shared" si="497"/>
        <v>42919</v>
      </c>
      <c r="F2917" s="1">
        <f t="shared" si="499"/>
        <v>42918</v>
      </c>
      <c r="G2917" s="1">
        <f t="shared" si="500"/>
        <v>42917</v>
      </c>
      <c r="H2917" s="1">
        <f t="shared" si="501"/>
        <v>42916</v>
      </c>
      <c r="I2917" s="2">
        <f t="shared" si="502"/>
        <v>47.07</v>
      </c>
      <c r="J2917">
        <f t="shared" si="496"/>
        <v>44.39</v>
      </c>
      <c r="K2917" s="2">
        <f t="shared" si="498"/>
        <v>44.39</v>
      </c>
      <c r="L2917" s="2">
        <f t="shared" si="503"/>
        <v>44.23</v>
      </c>
      <c r="M2917" s="2">
        <f t="shared" si="504"/>
        <v>0.99639558459112409</v>
      </c>
      <c r="N2917">
        <f t="shared" si="505"/>
        <v>-5.7512923352741083</v>
      </c>
    </row>
    <row r="2918" spans="1:14" x14ac:dyDescent="0.3">
      <c r="A2918" s="1">
        <v>42927</v>
      </c>
      <c r="B2918">
        <v>45.23</v>
      </c>
      <c r="D2918">
        <f t="shared" si="495"/>
        <v>2</v>
      </c>
      <c r="E2918" s="1">
        <f t="shared" si="497"/>
        <v>42920</v>
      </c>
      <c r="F2918" s="1">
        <f t="shared" si="499"/>
        <v>42919</v>
      </c>
      <c r="G2918" s="1">
        <f t="shared" si="500"/>
        <v>42918</v>
      </c>
      <c r="H2918" s="1">
        <f t="shared" si="501"/>
        <v>42917</v>
      </c>
      <c r="I2918" s="2">
        <f t="shared" si="502"/>
        <v>47.07</v>
      </c>
      <c r="J2918">
        <f t="shared" si="496"/>
        <v>0</v>
      </c>
      <c r="K2918" s="2">
        <f t="shared" si="498"/>
        <v>44.39</v>
      </c>
      <c r="L2918" s="2">
        <f t="shared" si="503"/>
        <v>44.23</v>
      </c>
      <c r="M2918" s="2">
        <f t="shared" si="504"/>
        <v>0.99639558459112409</v>
      </c>
      <c r="N2918">
        <f t="shared" si="505"/>
        <v>-4.3486198889007825</v>
      </c>
    </row>
    <row r="2919" spans="1:14" x14ac:dyDescent="0.3">
      <c r="A2919" s="1">
        <v>42928</v>
      </c>
      <c r="B2919">
        <v>45.66</v>
      </c>
      <c r="D2919">
        <f t="shared" si="495"/>
        <v>3</v>
      </c>
      <c r="E2919" s="1">
        <f t="shared" si="497"/>
        <v>42921</v>
      </c>
      <c r="F2919" s="1">
        <f t="shared" si="499"/>
        <v>42920</v>
      </c>
      <c r="G2919" s="1">
        <f t="shared" si="500"/>
        <v>42919</v>
      </c>
      <c r="H2919" s="1">
        <f t="shared" si="501"/>
        <v>42918</v>
      </c>
      <c r="I2919" s="2">
        <f t="shared" si="502"/>
        <v>45.13</v>
      </c>
      <c r="J2919">
        <f t="shared" si="496"/>
        <v>0</v>
      </c>
      <c r="K2919" s="2">
        <f t="shared" si="498"/>
        <v>44.39</v>
      </c>
      <c r="L2919" s="2">
        <f t="shared" si="503"/>
        <v>44.23</v>
      </c>
      <c r="M2919" s="2">
        <f t="shared" si="504"/>
        <v>0.99639558459112409</v>
      </c>
      <c r="N2919">
        <f t="shared" si="505"/>
        <v>0.80645002970311175</v>
      </c>
    </row>
    <row r="2920" spans="1:14" x14ac:dyDescent="0.3">
      <c r="A2920" s="1">
        <v>42929</v>
      </c>
      <c r="B2920">
        <v>46.25</v>
      </c>
      <c r="D2920">
        <f t="shared" si="495"/>
        <v>4</v>
      </c>
      <c r="E2920" s="1">
        <f t="shared" si="497"/>
        <v>42922</v>
      </c>
      <c r="F2920" s="1">
        <f t="shared" si="499"/>
        <v>42921</v>
      </c>
      <c r="G2920" s="1">
        <f t="shared" si="500"/>
        <v>42920</v>
      </c>
      <c r="H2920" s="1">
        <f t="shared" si="501"/>
        <v>42919</v>
      </c>
      <c r="I2920" s="2">
        <f t="shared" si="502"/>
        <v>45.52</v>
      </c>
      <c r="J2920">
        <f t="shared" si="496"/>
        <v>0</v>
      </c>
      <c r="K2920" s="2">
        <f t="shared" si="498"/>
        <v>44.39</v>
      </c>
      <c r="L2920" s="2">
        <f t="shared" si="503"/>
        <v>44.23</v>
      </c>
      <c r="M2920" s="2">
        <f t="shared" si="504"/>
        <v>0.99639558459112409</v>
      </c>
      <c r="N2920">
        <f t="shared" si="505"/>
        <v>1.2298747174649989</v>
      </c>
    </row>
    <row r="2921" spans="1:14" x14ac:dyDescent="0.3">
      <c r="A2921" s="1">
        <v>42930</v>
      </c>
      <c r="B2921">
        <v>46.75</v>
      </c>
      <c r="D2921">
        <f t="shared" si="495"/>
        <v>5</v>
      </c>
      <c r="E2921" s="1">
        <f t="shared" si="497"/>
        <v>42923</v>
      </c>
      <c r="F2921" s="1">
        <f t="shared" si="499"/>
        <v>42922</v>
      </c>
      <c r="G2921" s="1">
        <f t="shared" si="500"/>
        <v>42921</v>
      </c>
      <c r="H2921" s="1">
        <f t="shared" si="501"/>
        <v>42920</v>
      </c>
      <c r="I2921" s="2">
        <f t="shared" si="502"/>
        <v>44.23</v>
      </c>
      <c r="J2921">
        <f t="shared" si="496"/>
        <v>0</v>
      </c>
      <c r="K2921" s="2">
        <f t="shared" si="498"/>
        <v>44.39</v>
      </c>
      <c r="L2921" s="2">
        <f t="shared" si="503"/>
        <v>44.23</v>
      </c>
      <c r="M2921" s="2">
        <f t="shared" si="504"/>
        <v>0.99639558459112409</v>
      </c>
      <c r="N2921">
        <f t="shared" si="505"/>
        <v>5.1800036888752263</v>
      </c>
    </row>
    <row r="2922" spans="1:14" x14ac:dyDescent="0.3">
      <c r="A2922" s="1">
        <v>42933</v>
      </c>
      <c r="B2922">
        <v>46.23</v>
      </c>
      <c r="D2922">
        <f t="shared" si="495"/>
        <v>1</v>
      </c>
      <c r="E2922" s="1">
        <f t="shared" si="497"/>
        <v>42926</v>
      </c>
      <c r="F2922" s="1">
        <f t="shared" si="499"/>
        <v>42925</v>
      </c>
      <c r="G2922" s="1">
        <f t="shared" si="500"/>
        <v>42924</v>
      </c>
      <c r="H2922" s="1">
        <f t="shared" si="501"/>
        <v>42923</v>
      </c>
      <c r="I2922" s="2">
        <f t="shared" si="502"/>
        <v>44.6</v>
      </c>
      <c r="J2922">
        <f t="shared" si="496"/>
        <v>0</v>
      </c>
      <c r="K2922" s="2">
        <f t="shared" si="498"/>
        <v>0</v>
      </c>
      <c r="L2922" s="2">
        <f t="shared" si="503"/>
        <v>0</v>
      </c>
      <c r="M2922" s="2">
        <f t="shared" si="504"/>
        <v>1</v>
      </c>
      <c r="N2922">
        <f t="shared" si="505"/>
        <v>3.5895078974115693</v>
      </c>
    </row>
    <row r="2923" spans="1:14" x14ac:dyDescent="0.3">
      <c r="A2923" s="1">
        <v>42934</v>
      </c>
      <c r="B2923">
        <v>46.59</v>
      </c>
      <c r="D2923">
        <f t="shared" si="495"/>
        <v>2</v>
      </c>
      <c r="E2923" s="1">
        <f t="shared" si="497"/>
        <v>42927</v>
      </c>
      <c r="F2923" s="1">
        <f t="shared" si="499"/>
        <v>42926</v>
      </c>
      <c r="G2923" s="1">
        <f t="shared" si="500"/>
        <v>42925</v>
      </c>
      <c r="H2923" s="1">
        <f t="shared" si="501"/>
        <v>42924</v>
      </c>
      <c r="I2923" s="2">
        <f t="shared" si="502"/>
        <v>45.23</v>
      </c>
      <c r="J2923">
        <f t="shared" si="496"/>
        <v>0</v>
      </c>
      <c r="K2923" s="2">
        <f t="shared" si="498"/>
        <v>0</v>
      </c>
      <c r="L2923" s="2">
        <f t="shared" si="503"/>
        <v>0</v>
      </c>
      <c r="M2923" s="2">
        <f t="shared" si="504"/>
        <v>1</v>
      </c>
      <c r="N2923">
        <f t="shared" si="505"/>
        <v>2.9625342338953824</v>
      </c>
    </row>
    <row r="2924" spans="1:14" x14ac:dyDescent="0.3">
      <c r="A2924" s="1">
        <v>42935</v>
      </c>
      <c r="B2924">
        <v>47.32</v>
      </c>
      <c r="D2924">
        <f t="shared" si="495"/>
        <v>3</v>
      </c>
      <c r="E2924" s="1">
        <f t="shared" si="497"/>
        <v>42928</v>
      </c>
      <c r="F2924" s="1">
        <f t="shared" si="499"/>
        <v>42927</v>
      </c>
      <c r="G2924" s="1">
        <f t="shared" si="500"/>
        <v>42926</v>
      </c>
      <c r="H2924" s="1">
        <f t="shared" si="501"/>
        <v>42925</v>
      </c>
      <c r="I2924" s="2">
        <f t="shared" si="502"/>
        <v>45.66</v>
      </c>
      <c r="J2924">
        <f t="shared" si="496"/>
        <v>0</v>
      </c>
      <c r="K2924" s="2">
        <f t="shared" si="498"/>
        <v>0</v>
      </c>
      <c r="L2924" s="2">
        <f t="shared" si="503"/>
        <v>0</v>
      </c>
      <c r="M2924" s="2">
        <f t="shared" si="504"/>
        <v>1</v>
      </c>
      <c r="N2924">
        <f t="shared" si="505"/>
        <v>3.5710398008536579</v>
      </c>
    </row>
    <row r="2925" spans="1:14" x14ac:dyDescent="0.3">
      <c r="A2925" s="1">
        <v>42936</v>
      </c>
      <c r="B2925">
        <v>46.92</v>
      </c>
      <c r="D2925">
        <f t="shared" si="495"/>
        <v>4</v>
      </c>
      <c r="E2925" s="1">
        <f t="shared" si="497"/>
        <v>42929</v>
      </c>
      <c r="F2925" s="1">
        <f t="shared" si="499"/>
        <v>42928</v>
      </c>
      <c r="G2925" s="1">
        <f t="shared" si="500"/>
        <v>42927</v>
      </c>
      <c r="H2925" s="1">
        <f t="shared" si="501"/>
        <v>42926</v>
      </c>
      <c r="I2925" s="2">
        <f t="shared" si="502"/>
        <v>46.25</v>
      </c>
      <c r="J2925">
        <f t="shared" si="496"/>
        <v>0</v>
      </c>
      <c r="K2925" s="2">
        <f t="shared" si="498"/>
        <v>0</v>
      </c>
      <c r="L2925" s="2">
        <f t="shared" si="503"/>
        <v>0</v>
      </c>
      <c r="M2925" s="2">
        <f t="shared" si="504"/>
        <v>1</v>
      </c>
      <c r="N2925">
        <f t="shared" si="505"/>
        <v>1.4382559826840455</v>
      </c>
    </row>
    <row r="2926" spans="1:14" x14ac:dyDescent="0.3">
      <c r="A2926" s="1">
        <v>42937</v>
      </c>
      <c r="B2926">
        <v>45.77</v>
      </c>
      <c r="D2926">
        <f t="shared" si="495"/>
        <v>5</v>
      </c>
      <c r="E2926" s="1">
        <f t="shared" si="497"/>
        <v>42930</v>
      </c>
      <c r="F2926" s="1">
        <f t="shared" si="499"/>
        <v>42929</v>
      </c>
      <c r="G2926" s="1">
        <f t="shared" si="500"/>
        <v>42928</v>
      </c>
      <c r="H2926" s="1">
        <f t="shared" si="501"/>
        <v>42927</v>
      </c>
      <c r="I2926" s="2">
        <f t="shared" si="502"/>
        <v>46.75</v>
      </c>
      <c r="J2926">
        <f t="shared" si="496"/>
        <v>0</v>
      </c>
      <c r="K2926" s="2">
        <f t="shared" si="498"/>
        <v>0</v>
      </c>
      <c r="L2926" s="2">
        <f t="shared" si="503"/>
        <v>0</v>
      </c>
      <c r="M2926" s="2">
        <f t="shared" si="504"/>
        <v>1</v>
      </c>
      <c r="N2926">
        <f t="shared" si="505"/>
        <v>-2.1185401069145207</v>
      </c>
    </row>
    <row r="2927" spans="1:14" x14ac:dyDescent="0.3">
      <c r="A2927" s="1">
        <v>42940</v>
      </c>
      <c r="B2927">
        <v>46.34</v>
      </c>
      <c r="D2927">
        <f t="shared" si="495"/>
        <v>1</v>
      </c>
      <c r="E2927" s="1">
        <f t="shared" si="497"/>
        <v>42933</v>
      </c>
      <c r="F2927" s="1">
        <f t="shared" si="499"/>
        <v>42932</v>
      </c>
      <c r="G2927" s="1">
        <f t="shared" si="500"/>
        <v>42931</v>
      </c>
      <c r="H2927" s="1">
        <f t="shared" si="501"/>
        <v>42930</v>
      </c>
      <c r="I2927" s="2">
        <f t="shared" si="502"/>
        <v>46.23</v>
      </c>
      <c r="J2927">
        <f t="shared" si="496"/>
        <v>0</v>
      </c>
      <c r="K2927" s="2">
        <f t="shared" si="498"/>
        <v>0</v>
      </c>
      <c r="L2927" s="2">
        <f t="shared" si="503"/>
        <v>0</v>
      </c>
      <c r="M2927" s="2">
        <f t="shared" si="504"/>
        <v>1</v>
      </c>
      <c r="N2927">
        <f t="shared" si="505"/>
        <v>0.2376581004096289</v>
      </c>
    </row>
    <row r="2928" spans="1:14" x14ac:dyDescent="0.3">
      <c r="A2928" s="1">
        <v>42941</v>
      </c>
      <c r="B2928">
        <v>47.89</v>
      </c>
      <c r="D2928">
        <f t="shared" si="495"/>
        <v>2</v>
      </c>
      <c r="E2928" s="1">
        <f t="shared" si="497"/>
        <v>42934</v>
      </c>
      <c r="F2928" s="1">
        <f t="shared" si="499"/>
        <v>42933</v>
      </c>
      <c r="G2928" s="1">
        <f t="shared" si="500"/>
        <v>42932</v>
      </c>
      <c r="H2928" s="1">
        <f t="shared" si="501"/>
        <v>42931</v>
      </c>
      <c r="I2928" s="2">
        <f t="shared" si="502"/>
        <v>46.59</v>
      </c>
      <c r="J2928">
        <f t="shared" si="496"/>
        <v>0</v>
      </c>
      <c r="K2928" s="2">
        <f t="shared" si="498"/>
        <v>0</v>
      </c>
      <c r="L2928" s="2">
        <f t="shared" si="503"/>
        <v>0</v>
      </c>
      <c r="M2928" s="2">
        <f t="shared" si="504"/>
        <v>1</v>
      </c>
      <c r="N2928">
        <f t="shared" si="505"/>
        <v>2.7520788525812501</v>
      </c>
    </row>
    <row r="2929" spans="1:14" x14ac:dyDescent="0.3">
      <c r="A2929" s="1">
        <v>42942</v>
      </c>
      <c r="B2929">
        <v>48.75</v>
      </c>
      <c r="D2929">
        <f t="shared" si="495"/>
        <v>3</v>
      </c>
      <c r="E2929" s="1">
        <f t="shared" si="497"/>
        <v>42935</v>
      </c>
      <c r="F2929" s="1">
        <f t="shared" si="499"/>
        <v>42934</v>
      </c>
      <c r="G2929" s="1">
        <f t="shared" si="500"/>
        <v>42933</v>
      </c>
      <c r="H2929" s="1">
        <f t="shared" si="501"/>
        <v>42932</v>
      </c>
      <c r="I2929" s="2">
        <f t="shared" si="502"/>
        <v>47.32</v>
      </c>
      <c r="J2929">
        <f t="shared" si="496"/>
        <v>0</v>
      </c>
      <c r="K2929" s="2">
        <f t="shared" si="498"/>
        <v>0</v>
      </c>
      <c r="L2929" s="2">
        <f t="shared" si="503"/>
        <v>0</v>
      </c>
      <c r="M2929" s="2">
        <f t="shared" si="504"/>
        <v>1</v>
      </c>
      <c r="N2929">
        <f t="shared" si="505"/>
        <v>2.9772158333670049</v>
      </c>
    </row>
    <row r="2930" spans="1:14" x14ac:dyDescent="0.3">
      <c r="A2930" s="1">
        <v>42943</v>
      </c>
      <c r="B2930">
        <v>49.04</v>
      </c>
      <c r="D2930">
        <f t="shared" si="495"/>
        <v>4</v>
      </c>
      <c r="E2930" s="1">
        <f t="shared" si="497"/>
        <v>42936</v>
      </c>
      <c r="F2930" s="1">
        <f t="shared" si="499"/>
        <v>42935</v>
      </c>
      <c r="G2930" s="1">
        <f t="shared" si="500"/>
        <v>42934</v>
      </c>
      <c r="H2930" s="1">
        <f t="shared" si="501"/>
        <v>42933</v>
      </c>
      <c r="I2930" s="2">
        <f t="shared" si="502"/>
        <v>46.92</v>
      </c>
      <c r="J2930">
        <f t="shared" si="496"/>
        <v>0</v>
      </c>
      <c r="K2930" s="2">
        <f t="shared" si="498"/>
        <v>0</v>
      </c>
      <c r="L2930" s="2">
        <f t="shared" si="503"/>
        <v>0</v>
      </c>
      <c r="M2930" s="2">
        <f t="shared" si="504"/>
        <v>1</v>
      </c>
      <c r="N2930">
        <f t="shared" si="505"/>
        <v>4.4192267842681172</v>
      </c>
    </row>
    <row r="2931" spans="1:14" x14ac:dyDescent="0.3">
      <c r="A2931" s="1">
        <v>42944</v>
      </c>
      <c r="B2931">
        <v>49.71</v>
      </c>
      <c r="D2931">
        <f t="shared" si="495"/>
        <v>5</v>
      </c>
      <c r="E2931" s="1">
        <f t="shared" si="497"/>
        <v>42937</v>
      </c>
      <c r="F2931" s="1">
        <f t="shared" si="499"/>
        <v>42936</v>
      </c>
      <c r="G2931" s="1">
        <f t="shared" si="500"/>
        <v>42935</v>
      </c>
      <c r="H2931" s="1">
        <f t="shared" si="501"/>
        <v>42934</v>
      </c>
      <c r="I2931" s="2">
        <f t="shared" si="502"/>
        <v>45.77</v>
      </c>
      <c r="J2931">
        <f t="shared" si="496"/>
        <v>0</v>
      </c>
      <c r="K2931" s="2">
        <f t="shared" si="498"/>
        <v>0</v>
      </c>
      <c r="L2931" s="2">
        <f t="shared" si="503"/>
        <v>0</v>
      </c>
      <c r="M2931" s="2">
        <f t="shared" si="504"/>
        <v>1</v>
      </c>
      <c r="N2931">
        <f t="shared" si="505"/>
        <v>8.2577265441030523</v>
      </c>
    </row>
    <row r="2932" spans="1:14" x14ac:dyDescent="0.3">
      <c r="A2932" s="1">
        <v>42947</v>
      </c>
      <c r="B2932">
        <v>50.17</v>
      </c>
      <c r="D2932">
        <f t="shared" si="495"/>
        <v>1</v>
      </c>
      <c r="E2932" s="1">
        <f t="shared" si="497"/>
        <v>42940</v>
      </c>
      <c r="F2932" s="1">
        <f t="shared" si="499"/>
        <v>42939</v>
      </c>
      <c r="G2932" s="1">
        <f t="shared" si="500"/>
        <v>42938</v>
      </c>
      <c r="H2932" s="1">
        <f t="shared" si="501"/>
        <v>42937</v>
      </c>
      <c r="I2932" s="2">
        <f t="shared" si="502"/>
        <v>46.34</v>
      </c>
      <c r="J2932">
        <f t="shared" si="496"/>
        <v>0</v>
      </c>
      <c r="K2932" s="2">
        <f t="shared" si="498"/>
        <v>0</v>
      </c>
      <c r="L2932" s="2">
        <f t="shared" si="503"/>
        <v>0</v>
      </c>
      <c r="M2932" s="2">
        <f t="shared" si="504"/>
        <v>1</v>
      </c>
      <c r="N2932">
        <f t="shared" si="505"/>
        <v>7.9411719491931434</v>
      </c>
    </row>
    <row r="2933" spans="1:14" x14ac:dyDescent="0.3">
      <c r="A2933" s="1">
        <v>42948</v>
      </c>
      <c r="B2933">
        <v>49.16</v>
      </c>
      <c r="D2933">
        <f t="shared" si="495"/>
        <v>2</v>
      </c>
      <c r="E2933" s="1">
        <f t="shared" si="497"/>
        <v>42941</v>
      </c>
      <c r="F2933" s="1">
        <f t="shared" si="499"/>
        <v>42940</v>
      </c>
      <c r="G2933" s="1">
        <f t="shared" si="500"/>
        <v>42939</v>
      </c>
      <c r="H2933" s="1">
        <f t="shared" si="501"/>
        <v>42938</v>
      </c>
      <c r="I2933" s="2">
        <f t="shared" si="502"/>
        <v>47.89</v>
      </c>
      <c r="J2933">
        <f t="shared" si="496"/>
        <v>0</v>
      </c>
      <c r="K2933" s="2">
        <f t="shared" si="498"/>
        <v>0</v>
      </c>
      <c r="L2933" s="2">
        <f t="shared" si="503"/>
        <v>0</v>
      </c>
      <c r="M2933" s="2">
        <f t="shared" si="504"/>
        <v>1</v>
      </c>
      <c r="N2933">
        <f t="shared" si="505"/>
        <v>2.6173570343316093</v>
      </c>
    </row>
    <row r="2934" spans="1:14" x14ac:dyDescent="0.3">
      <c r="A2934" s="1">
        <v>42949</v>
      </c>
      <c r="B2934">
        <v>49.59</v>
      </c>
      <c r="D2934">
        <f t="shared" si="495"/>
        <v>3</v>
      </c>
      <c r="E2934" s="1">
        <f t="shared" si="497"/>
        <v>42942</v>
      </c>
      <c r="F2934" s="1">
        <f t="shared" si="499"/>
        <v>42941</v>
      </c>
      <c r="G2934" s="1">
        <f t="shared" si="500"/>
        <v>42940</v>
      </c>
      <c r="H2934" s="1">
        <f t="shared" si="501"/>
        <v>42939</v>
      </c>
      <c r="I2934" s="2">
        <f t="shared" si="502"/>
        <v>48.75</v>
      </c>
      <c r="J2934">
        <f t="shared" si="496"/>
        <v>0</v>
      </c>
      <c r="K2934" s="2">
        <f t="shared" si="498"/>
        <v>0</v>
      </c>
      <c r="L2934" s="2">
        <f t="shared" si="503"/>
        <v>0</v>
      </c>
      <c r="M2934" s="2">
        <f t="shared" si="504"/>
        <v>1</v>
      </c>
      <c r="N2934">
        <f t="shared" si="505"/>
        <v>1.7084003057186468</v>
      </c>
    </row>
    <row r="2935" spans="1:14" x14ac:dyDescent="0.3">
      <c r="A2935" s="1">
        <v>42950</v>
      </c>
      <c r="B2935">
        <v>49.03</v>
      </c>
      <c r="D2935">
        <f t="shared" si="495"/>
        <v>4</v>
      </c>
      <c r="E2935" s="1">
        <f t="shared" si="497"/>
        <v>42943</v>
      </c>
      <c r="F2935" s="1">
        <f t="shared" si="499"/>
        <v>42942</v>
      </c>
      <c r="G2935" s="1">
        <f t="shared" si="500"/>
        <v>42941</v>
      </c>
      <c r="H2935" s="1">
        <f t="shared" si="501"/>
        <v>42940</v>
      </c>
      <c r="I2935" s="2">
        <f t="shared" si="502"/>
        <v>49.04</v>
      </c>
      <c r="J2935">
        <f t="shared" si="496"/>
        <v>0</v>
      </c>
      <c r="K2935" s="2">
        <f t="shared" si="498"/>
        <v>0</v>
      </c>
      <c r="L2935" s="2">
        <f t="shared" si="503"/>
        <v>0</v>
      </c>
      <c r="M2935" s="2">
        <f t="shared" si="504"/>
        <v>1</v>
      </c>
      <c r="N2935">
        <f t="shared" si="505"/>
        <v>-2.0393596481403681E-2</v>
      </c>
    </row>
    <row r="2936" spans="1:14" x14ac:dyDescent="0.3">
      <c r="A2936" s="1">
        <v>42951</v>
      </c>
      <c r="B2936">
        <v>49.58</v>
      </c>
      <c r="D2936">
        <f t="shared" si="495"/>
        <v>5</v>
      </c>
      <c r="E2936" s="1">
        <f t="shared" si="497"/>
        <v>42944</v>
      </c>
      <c r="F2936" s="1">
        <f t="shared" si="499"/>
        <v>42943</v>
      </c>
      <c r="G2936" s="1">
        <f t="shared" si="500"/>
        <v>42942</v>
      </c>
      <c r="H2936" s="1">
        <f t="shared" si="501"/>
        <v>42941</v>
      </c>
      <c r="I2936" s="2">
        <f t="shared" si="502"/>
        <v>49.71</v>
      </c>
      <c r="J2936">
        <f t="shared" si="496"/>
        <v>0</v>
      </c>
      <c r="K2936" s="2">
        <f t="shared" si="498"/>
        <v>0</v>
      </c>
      <c r="L2936" s="2">
        <f t="shared" si="503"/>
        <v>0</v>
      </c>
      <c r="M2936" s="2">
        <f t="shared" si="504"/>
        <v>1</v>
      </c>
      <c r="N2936">
        <f t="shared" si="505"/>
        <v>-0.26185934995367904</v>
      </c>
    </row>
    <row r="2937" spans="1:14" x14ac:dyDescent="0.3">
      <c r="A2937" s="1">
        <v>42954</v>
      </c>
      <c r="B2937">
        <v>49.39</v>
      </c>
      <c r="D2937">
        <f t="shared" si="495"/>
        <v>1</v>
      </c>
      <c r="E2937" s="1">
        <f t="shared" si="497"/>
        <v>42947</v>
      </c>
      <c r="F2937" s="1">
        <f t="shared" si="499"/>
        <v>42946</v>
      </c>
      <c r="G2937" s="1">
        <f t="shared" si="500"/>
        <v>42945</v>
      </c>
      <c r="H2937" s="1">
        <f t="shared" si="501"/>
        <v>42944</v>
      </c>
      <c r="I2937" s="2">
        <f t="shared" si="502"/>
        <v>50.17</v>
      </c>
      <c r="J2937">
        <f t="shared" si="496"/>
        <v>0</v>
      </c>
      <c r="K2937" s="2">
        <f t="shared" si="498"/>
        <v>0</v>
      </c>
      <c r="L2937" s="2">
        <f t="shared" si="503"/>
        <v>0</v>
      </c>
      <c r="M2937" s="2">
        <f t="shared" si="504"/>
        <v>1</v>
      </c>
      <c r="N2937">
        <f t="shared" si="505"/>
        <v>-1.5669263943628182</v>
      </c>
    </row>
    <row r="2938" spans="1:14" x14ac:dyDescent="0.3">
      <c r="A2938" s="1">
        <v>42955</v>
      </c>
      <c r="B2938">
        <v>49.17</v>
      </c>
      <c r="D2938">
        <f t="shared" si="495"/>
        <v>2</v>
      </c>
      <c r="E2938" s="1">
        <f t="shared" si="497"/>
        <v>42948</v>
      </c>
      <c r="F2938" s="1">
        <f t="shared" si="499"/>
        <v>42947</v>
      </c>
      <c r="G2938" s="1">
        <f t="shared" si="500"/>
        <v>42946</v>
      </c>
      <c r="H2938" s="1">
        <f t="shared" si="501"/>
        <v>42945</v>
      </c>
      <c r="I2938" s="2">
        <f t="shared" si="502"/>
        <v>49.16</v>
      </c>
      <c r="J2938">
        <f t="shared" si="496"/>
        <v>0</v>
      </c>
      <c r="K2938" s="2">
        <f t="shared" si="498"/>
        <v>0</v>
      </c>
      <c r="L2938" s="2">
        <f t="shared" si="503"/>
        <v>0</v>
      </c>
      <c r="M2938" s="2">
        <f t="shared" si="504"/>
        <v>1</v>
      </c>
      <c r="N2938">
        <f t="shared" si="505"/>
        <v>2.0339672601413922E-2</v>
      </c>
    </row>
    <row r="2939" spans="1:14" x14ac:dyDescent="0.3">
      <c r="A2939" s="1">
        <v>42956</v>
      </c>
      <c r="B2939">
        <v>49.56</v>
      </c>
      <c r="C2939">
        <v>49.72</v>
      </c>
      <c r="D2939">
        <f t="shared" si="495"/>
        <v>3</v>
      </c>
      <c r="E2939" s="1">
        <f t="shared" si="497"/>
        <v>42949</v>
      </c>
      <c r="F2939" s="1">
        <f t="shared" si="499"/>
        <v>42948</v>
      </c>
      <c r="G2939" s="1">
        <f t="shared" si="500"/>
        <v>42947</v>
      </c>
      <c r="H2939" s="1">
        <f t="shared" si="501"/>
        <v>42946</v>
      </c>
      <c r="I2939" s="2">
        <f t="shared" si="502"/>
        <v>49.59</v>
      </c>
      <c r="J2939">
        <f t="shared" si="496"/>
        <v>0</v>
      </c>
      <c r="K2939" s="2">
        <f t="shared" si="498"/>
        <v>0</v>
      </c>
      <c r="L2939" s="2">
        <f t="shared" si="503"/>
        <v>0</v>
      </c>
      <c r="M2939" s="2">
        <f t="shared" si="504"/>
        <v>1</v>
      </c>
      <c r="N2939">
        <f t="shared" si="505"/>
        <v>-6.0514374010084429E-2</v>
      </c>
    </row>
    <row r="2940" spans="1:14" x14ac:dyDescent="0.3">
      <c r="A2940" s="1">
        <v>42957</v>
      </c>
      <c r="B2940">
        <v>48.75</v>
      </c>
      <c r="D2940">
        <f t="shared" si="495"/>
        <v>4</v>
      </c>
      <c r="E2940" s="1">
        <f t="shared" si="497"/>
        <v>42950</v>
      </c>
      <c r="F2940" s="1">
        <f t="shared" si="499"/>
        <v>42949</v>
      </c>
      <c r="G2940" s="1">
        <f t="shared" si="500"/>
        <v>42948</v>
      </c>
      <c r="H2940" s="1">
        <f t="shared" si="501"/>
        <v>42947</v>
      </c>
      <c r="I2940" s="2">
        <f t="shared" si="502"/>
        <v>49.03</v>
      </c>
      <c r="J2940">
        <f t="shared" si="496"/>
        <v>49.72</v>
      </c>
      <c r="K2940" s="2">
        <f t="shared" si="498"/>
        <v>49.72</v>
      </c>
      <c r="L2940" s="2">
        <f t="shared" si="503"/>
        <v>49.56</v>
      </c>
      <c r="M2940" s="2">
        <f t="shared" si="504"/>
        <v>0.99678197908286414</v>
      </c>
      <c r="N2940">
        <f t="shared" si="505"/>
        <v>-0.8950368100854299</v>
      </c>
    </row>
    <row r="2941" spans="1:14" x14ac:dyDescent="0.3">
      <c r="A2941" s="1">
        <v>42958</v>
      </c>
      <c r="B2941">
        <v>48.97</v>
      </c>
      <c r="D2941">
        <f t="shared" si="495"/>
        <v>5</v>
      </c>
      <c r="E2941" s="1">
        <f t="shared" si="497"/>
        <v>42951</v>
      </c>
      <c r="F2941" s="1">
        <f t="shared" si="499"/>
        <v>42950</v>
      </c>
      <c r="G2941" s="1">
        <f t="shared" si="500"/>
        <v>42949</v>
      </c>
      <c r="H2941" s="1">
        <f t="shared" si="501"/>
        <v>42948</v>
      </c>
      <c r="I2941" s="2">
        <f t="shared" si="502"/>
        <v>49.58</v>
      </c>
      <c r="J2941">
        <f t="shared" si="496"/>
        <v>0</v>
      </c>
      <c r="K2941" s="2">
        <f t="shared" si="498"/>
        <v>49.72</v>
      </c>
      <c r="L2941" s="2">
        <f t="shared" si="503"/>
        <v>49.56</v>
      </c>
      <c r="M2941" s="2">
        <f t="shared" si="504"/>
        <v>0.99678197908286414</v>
      </c>
      <c r="N2941">
        <f t="shared" si="505"/>
        <v>-1.5602870774386912</v>
      </c>
    </row>
    <row r="2942" spans="1:14" x14ac:dyDescent="0.3">
      <c r="A2942" s="1">
        <v>42961</v>
      </c>
      <c r="B2942">
        <v>47.73</v>
      </c>
      <c r="D2942">
        <f t="shared" si="495"/>
        <v>1</v>
      </c>
      <c r="E2942" s="1">
        <f t="shared" si="497"/>
        <v>42954</v>
      </c>
      <c r="F2942" s="1">
        <f t="shared" si="499"/>
        <v>42953</v>
      </c>
      <c r="G2942" s="1">
        <f t="shared" si="500"/>
        <v>42952</v>
      </c>
      <c r="H2942" s="1">
        <f t="shared" si="501"/>
        <v>42951</v>
      </c>
      <c r="I2942" s="2">
        <f t="shared" si="502"/>
        <v>49.39</v>
      </c>
      <c r="J2942">
        <f t="shared" si="496"/>
        <v>0</v>
      </c>
      <c r="K2942" s="2">
        <f t="shared" si="498"/>
        <v>49.72</v>
      </c>
      <c r="L2942" s="2">
        <f t="shared" si="503"/>
        <v>49.56</v>
      </c>
      <c r="M2942" s="2">
        <f t="shared" si="504"/>
        <v>0.99678197908286414</v>
      </c>
      <c r="N2942">
        <f t="shared" si="505"/>
        <v>-3.741105341629694</v>
      </c>
    </row>
    <row r="2943" spans="1:14" x14ac:dyDescent="0.3">
      <c r="A2943" s="1">
        <v>42962</v>
      </c>
      <c r="B2943">
        <v>47.7</v>
      </c>
      <c r="D2943">
        <f t="shared" si="495"/>
        <v>2</v>
      </c>
      <c r="E2943" s="1">
        <f t="shared" si="497"/>
        <v>42955</v>
      </c>
      <c r="F2943" s="1">
        <f t="shared" si="499"/>
        <v>42954</v>
      </c>
      <c r="G2943" s="1">
        <f t="shared" si="500"/>
        <v>42953</v>
      </c>
      <c r="H2943" s="1">
        <f t="shared" si="501"/>
        <v>42952</v>
      </c>
      <c r="I2943" s="2">
        <f t="shared" si="502"/>
        <v>49.17</v>
      </c>
      <c r="J2943">
        <f t="shared" si="496"/>
        <v>0</v>
      </c>
      <c r="K2943" s="2">
        <f t="shared" si="498"/>
        <v>49.72</v>
      </c>
      <c r="L2943" s="2">
        <f t="shared" si="503"/>
        <v>49.56</v>
      </c>
      <c r="M2943" s="2">
        <f t="shared" si="504"/>
        <v>0.99678197908286414</v>
      </c>
      <c r="N2943">
        <f t="shared" si="505"/>
        <v>-3.3575493411120934</v>
      </c>
    </row>
    <row r="2944" spans="1:14" x14ac:dyDescent="0.3">
      <c r="A2944" s="1">
        <v>42963</v>
      </c>
      <c r="B2944">
        <v>46.94</v>
      </c>
      <c r="D2944">
        <f t="shared" si="495"/>
        <v>3</v>
      </c>
      <c r="E2944" s="1">
        <f t="shared" si="497"/>
        <v>42956</v>
      </c>
      <c r="F2944" s="1">
        <f t="shared" si="499"/>
        <v>42955</v>
      </c>
      <c r="G2944" s="1">
        <f t="shared" si="500"/>
        <v>42954</v>
      </c>
      <c r="H2944" s="1">
        <f t="shared" si="501"/>
        <v>42953</v>
      </c>
      <c r="I2944" s="2">
        <f t="shared" si="502"/>
        <v>49.56</v>
      </c>
      <c r="J2944">
        <f t="shared" si="496"/>
        <v>0</v>
      </c>
      <c r="K2944" s="2">
        <f t="shared" si="498"/>
        <v>49.72</v>
      </c>
      <c r="L2944" s="2">
        <f t="shared" si="503"/>
        <v>49.56</v>
      </c>
      <c r="M2944" s="2">
        <f t="shared" si="504"/>
        <v>0.99678197908286414</v>
      </c>
      <c r="N2944">
        <f t="shared" si="505"/>
        <v>-5.7537076219632759</v>
      </c>
    </row>
    <row r="2945" spans="1:14" x14ac:dyDescent="0.3">
      <c r="A2945" s="1">
        <v>42964</v>
      </c>
      <c r="B2945">
        <v>47.24</v>
      </c>
      <c r="D2945">
        <f t="shared" si="495"/>
        <v>4</v>
      </c>
      <c r="E2945" s="1">
        <f t="shared" si="497"/>
        <v>42957</v>
      </c>
      <c r="F2945" s="1">
        <f t="shared" si="499"/>
        <v>42956</v>
      </c>
      <c r="G2945" s="1">
        <f t="shared" si="500"/>
        <v>42955</v>
      </c>
      <c r="H2945" s="1">
        <f t="shared" si="501"/>
        <v>42954</v>
      </c>
      <c r="I2945" s="2">
        <f t="shared" si="502"/>
        <v>48.75</v>
      </c>
      <c r="J2945">
        <f t="shared" si="496"/>
        <v>0</v>
      </c>
      <c r="K2945" s="2">
        <f t="shared" si="498"/>
        <v>0</v>
      </c>
      <c r="L2945" s="2">
        <f t="shared" si="503"/>
        <v>0</v>
      </c>
      <c r="M2945" s="2">
        <f t="shared" si="504"/>
        <v>1</v>
      </c>
      <c r="N2945">
        <f t="shared" si="505"/>
        <v>-3.1464206114694617</v>
      </c>
    </row>
    <row r="2946" spans="1:14" x14ac:dyDescent="0.3">
      <c r="A2946" s="1">
        <v>42965</v>
      </c>
      <c r="B2946">
        <v>48.66</v>
      </c>
      <c r="D2946">
        <f t="shared" ref="D2946:D3009" si="506">WEEKDAY(A2946,2)</f>
        <v>5</v>
      </c>
      <c r="E2946" s="1">
        <f t="shared" si="497"/>
        <v>42958</v>
      </c>
      <c r="F2946" s="1">
        <f t="shared" si="499"/>
        <v>42957</v>
      </c>
      <c r="G2946" s="1">
        <f t="shared" si="500"/>
        <v>42956</v>
      </c>
      <c r="H2946" s="1">
        <f t="shared" si="501"/>
        <v>42955</v>
      </c>
      <c r="I2946" s="2">
        <f t="shared" si="502"/>
        <v>48.97</v>
      </c>
      <c r="J2946">
        <f t="shared" si="496"/>
        <v>0</v>
      </c>
      <c r="K2946" s="2">
        <f t="shared" si="498"/>
        <v>0</v>
      </c>
      <c r="L2946" s="2">
        <f t="shared" si="503"/>
        <v>0</v>
      </c>
      <c r="M2946" s="2">
        <f t="shared" si="504"/>
        <v>1</v>
      </c>
      <c r="N2946">
        <f t="shared" si="505"/>
        <v>-0.63505283588494588</v>
      </c>
    </row>
    <row r="2947" spans="1:14" x14ac:dyDescent="0.3">
      <c r="A2947" s="1">
        <v>42968</v>
      </c>
      <c r="B2947">
        <v>47.53</v>
      </c>
      <c r="D2947">
        <f t="shared" si="506"/>
        <v>1</v>
      </c>
      <c r="E2947" s="1">
        <f t="shared" si="497"/>
        <v>42961</v>
      </c>
      <c r="F2947" s="1">
        <f t="shared" si="499"/>
        <v>42960</v>
      </c>
      <c r="G2947" s="1">
        <f t="shared" si="500"/>
        <v>42959</v>
      </c>
      <c r="H2947" s="1">
        <f t="shared" si="501"/>
        <v>42958</v>
      </c>
      <c r="I2947" s="2">
        <f t="shared" si="502"/>
        <v>47.73</v>
      </c>
      <c r="J2947">
        <f t="shared" ref="J2947:J3010" si="507">C2946</f>
        <v>0</v>
      </c>
      <c r="K2947" s="2">
        <f t="shared" si="498"/>
        <v>0</v>
      </c>
      <c r="L2947" s="2">
        <f t="shared" si="503"/>
        <v>0</v>
      </c>
      <c r="M2947" s="2">
        <f t="shared" si="504"/>
        <v>1</v>
      </c>
      <c r="N2947">
        <f t="shared" si="505"/>
        <v>-0.41990403918869962</v>
      </c>
    </row>
    <row r="2948" spans="1:14" x14ac:dyDescent="0.3">
      <c r="A2948" s="1">
        <v>42969</v>
      </c>
      <c r="B2948">
        <v>47.83</v>
      </c>
      <c r="D2948">
        <f t="shared" si="506"/>
        <v>2</v>
      </c>
      <c r="E2948" s="1">
        <f t="shared" si="497"/>
        <v>42962</v>
      </c>
      <c r="F2948" s="1">
        <f t="shared" si="499"/>
        <v>42961</v>
      </c>
      <c r="G2948" s="1">
        <f t="shared" si="500"/>
        <v>42960</v>
      </c>
      <c r="H2948" s="1">
        <f t="shared" si="501"/>
        <v>42959</v>
      </c>
      <c r="I2948" s="2">
        <f t="shared" si="502"/>
        <v>47.7</v>
      </c>
      <c r="J2948">
        <f t="shared" si="507"/>
        <v>0</v>
      </c>
      <c r="K2948" s="2">
        <f t="shared" si="498"/>
        <v>0</v>
      </c>
      <c r="L2948" s="2">
        <f t="shared" si="503"/>
        <v>0</v>
      </c>
      <c r="M2948" s="2">
        <f t="shared" si="504"/>
        <v>1</v>
      </c>
      <c r="N2948">
        <f t="shared" si="505"/>
        <v>0.27216597979098056</v>
      </c>
    </row>
    <row r="2949" spans="1:14" x14ac:dyDescent="0.3">
      <c r="A2949" s="1">
        <v>42970</v>
      </c>
      <c r="B2949">
        <v>48.41</v>
      </c>
      <c r="D2949">
        <f t="shared" si="506"/>
        <v>3</v>
      </c>
      <c r="E2949" s="1">
        <f t="shared" si="497"/>
        <v>42963</v>
      </c>
      <c r="F2949" s="1">
        <f t="shared" si="499"/>
        <v>42962</v>
      </c>
      <c r="G2949" s="1">
        <f t="shared" si="500"/>
        <v>42961</v>
      </c>
      <c r="H2949" s="1">
        <f t="shared" si="501"/>
        <v>42960</v>
      </c>
      <c r="I2949" s="2">
        <f t="shared" si="502"/>
        <v>46.94</v>
      </c>
      <c r="J2949">
        <f t="shared" si="507"/>
        <v>0</v>
      </c>
      <c r="K2949" s="2">
        <f t="shared" si="498"/>
        <v>0</v>
      </c>
      <c r="L2949" s="2">
        <f t="shared" si="503"/>
        <v>0</v>
      </c>
      <c r="M2949" s="2">
        <f t="shared" si="504"/>
        <v>1</v>
      </c>
      <c r="N2949">
        <f t="shared" si="505"/>
        <v>3.0836213528725573</v>
      </c>
    </row>
    <row r="2950" spans="1:14" x14ac:dyDescent="0.3">
      <c r="A2950" s="1">
        <v>42971</v>
      </c>
      <c r="B2950">
        <v>47.43</v>
      </c>
      <c r="D2950">
        <f t="shared" si="506"/>
        <v>4</v>
      </c>
      <c r="E2950" s="1">
        <f t="shared" si="497"/>
        <v>42964</v>
      </c>
      <c r="F2950" s="1">
        <f t="shared" si="499"/>
        <v>42963</v>
      </c>
      <c r="G2950" s="1">
        <f t="shared" si="500"/>
        <v>42962</v>
      </c>
      <c r="H2950" s="1">
        <f t="shared" si="501"/>
        <v>42961</v>
      </c>
      <c r="I2950" s="2">
        <f t="shared" si="502"/>
        <v>47.24</v>
      </c>
      <c r="J2950">
        <f t="shared" si="507"/>
        <v>0</v>
      </c>
      <c r="K2950" s="2">
        <f t="shared" si="498"/>
        <v>0</v>
      </c>
      <c r="L2950" s="2">
        <f t="shared" si="503"/>
        <v>0</v>
      </c>
      <c r="M2950" s="2">
        <f t="shared" si="504"/>
        <v>1</v>
      </c>
      <c r="N2950">
        <f t="shared" si="505"/>
        <v>0.40139485603287128</v>
      </c>
    </row>
    <row r="2951" spans="1:14" x14ac:dyDescent="0.3">
      <c r="A2951" s="1">
        <v>42972</v>
      </c>
      <c r="B2951">
        <v>47.87</v>
      </c>
      <c r="D2951">
        <f t="shared" si="506"/>
        <v>5</v>
      </c>
      <c r="E2951" s="1">
        <f t="shared" ref="E2951:E3014" si="508">A2951-7</f>
        <v>42965</v>
      </c>
      <c r="F2951" s="1">
        <f t="shared" si="499"/>
        <v>42964</v>
      </c>
      <c r="G2951" s="1">
        <f t="shared" si="500"/>
        <v>42963</v>
      </c>
      <c r="H2951" s="1">
        <f t="shared" si="501"/>
        <v>42962</v>
      </c>
      <c r="I2951" s="2">
        <f t="shared" si="502"/>
        <v>48.66</v>
      </c>
      <c r="J2951">
        <f t="shared" si="507"/>
        <v>0</v>
      </c>
      <c r="K2951" s="2">
        <f t="shared" ref="K2951:K3014" si="509">SUMIFS($J$2:$J$3507,$A$2:$A$3507,"&gt;"&amp;E2951,$A$2:$A$3507,"&lt;="&amp;A2951)</f>
        <v>0</v>
      </c>
      <c r="L2951" s="2">
        <f t="shared" si="503"/>
        <v>0</v>
      </c>
      <c r="M2951" s="2">
        <f t="shared" si="504"/>
        <v>1</v>
      </c>
      <c r="N2951">
        <f t="shared" si="505"/>
        <v>-1.6368333950958842</v>
      </c>
    </row>
    <row r="2952" spans="1:14" x14ac:dyDescent="0.3">
      <c r="A2952" s="1">
        <v>42975</v>
      </c>
      <c r="B2952">
        <v>46.57</v>
      </c>
      <c r="D2952">
        <f t="shared" si="506"/>
        <v>1</v>
      </c>
      <c r="E2952" s="1">
        <f t="shared" si="508"/>
        <v>42968</v>
      </c>
      <c r="F2952" s="1">
        <f t="shared" ref="F2952:F3015" si="510">E2952-1</f>
        <v>42967</v>
      </c>
      <c r="G2952" s="1">
        <f t="shared" ref="G2952:G3015" si="511">E2952-2</f>
        <v>42966</v>
      </c>
      <c r="H2952" s="1">
        <f t="shared" ref="H2952:H3015" si="512">E2952-3</f>
        <v>42965</v>
      </c>
      <c r="I2952" s="2">
        <f t="shared" ref="I2952:I3015" si="513">IF(SUMIFS($B$2:$B$3507,$A$2:$A$3507,"="&amp;E2952)=0,IF(SUMIFS($B$2:$B$3507,$A$2:$A$3507,"="&amp;F2952)=0,IF(SUMIFS($B$2:$B$3507,$A$2:$A$3507,"="&amp;G2952)=0,SUMIFS($B$2:$B$3507,$A$2:$A$3507,"="&amp;H2952),SUMIFS($B$2:$B$3507,$A$2:$A$3507,"="&amp;G2952)),SUMIFS($B$2:$B$3507,$A$2:$A$3507,"="&amp;F2952)),SUMIFS($B$2:$B$3507,$A$2:$A$3507,"="&amp;E2952))</f>
        <v>47.53</v>
      </c>
      <c r="J2952">
        <f t="shared" si="507"/>
        <v>0</v>
      </c>
      <c r="K2952" s="2">
        <f t="shared" si="509"/>
        <v>0</v>
      </c>
      <c r="L2952" s="2">
        <f t="shared" ref="L2952:L3015" si="514">IF(K2952&lt;&gt;0,LOOKUP(K2952,C2946:C2952,B2946:B2952),0)</f>
        <v>0</v>
      </c>
      <c r="M2952" s="2">
        <f t="shared" si="504"/>
        <v>1</v>
      </c>
      <c r="N2952">
        <f t="shared" si="505"/>
        <v>-2.0404533631632229</v>
      </c>
    </row>
    <row r="2953" spans="1:14" x14ac:dyDescent="0.3">
      <c r="A2953" s="1">
        <v>42976</v>
      </c>
      <c r="B2953">
        <v>46.44</v>
      </c>
      <c r="D2953">
        <f t="shared" si="506"/>
        <v>2</v>
      </c>
      <c r="E2953" s="1">
        <f t="shared" si="508"/>
        <v>42969</v>
      </c>
      <c r="F2953" s="1">
        <f t="shared" si="510"/>
        <v>42968</v>
      </c>
      <c r="G2953" s="1">
        <f t="shared" si="511"/>
        <v>42967</v>
      </c>
      <c r="H2953" s="1">
        <f t="shared" si="512"/>
        <v>42966</v>
      </c>
      <c r="I2953" s="2">
        <f t="shared" si="513"/>
        <v>47.83</v>
      </c>
      <c r="J2953">
        <f t="shared" si="507"/>
        <v>0</v>
      </c>
      <c r="K2953" s="2">
        <f t="shared" si="509"/>
        <v>0</v>
      </c>
      <c r="L2953" s="2">
        <f t="shared" si="514"/>
        <v>0</v>
      </c>
      <c r="M2953" s="2">
        <f t="shared" ref="M2953:M3016" si="515">IF(K2953&lt;&gt;0,L2953/K2953,1)</f>
        <v>1</v>
      </c>
      <c r="N2953">
        <f t="shared" ref="N2953:N3016" si="516">LN(B2953*M2953/I2953)*100</f>
        <v>-2.949190086251483</v>
      </c>
    </row>
    <row r="2954" spans="1:14" x14ac:dyDescent="0.3">
      <c r="A2954" s="1">
        <v>42977</v>
      </c>
      <c r="B2954">
        <v>45.96</v>
      </c>
      <c r="D2954">
        <f t="shared" si="506"/>
        <v>3</v>
      </c>
      <c r="E2954" s="1">
        <f t="shared" si="508"/>
        <v>42970</v>
      </c>
      <c r="F2954" s="1">
        <f t="shared" si="510"/>
        <v>42969</v>
      </c>
      <c r="G2954" s="1">
        <f t="shared" si="511"/>
        <v>42968</v>
      </c>
      <c r="H2954" s="1">
        <f t="shared" si="512"/>
        <v>42967</v>
      </c>
      <c r="I2954" s="2">
        <f t="shared" si="513"/>
        <v>48.41</v>
      </c>
      <c r="J2954">
        <f t="shared" si="507"/>
        <v>0</v>
      </c>
      <c r="K2954" s="2">
        <f t="shared" si="509"/>
        <v>0</v>
      </c>
      <c r="L2954" s="2">
        <f t="shared" si="514"/>
        <v>0</v>
      </c>
      <c r="M2954" s="2">
        <f t="shared" si="515"/>
        <v>1</v>
      </c>
      <c r="N2954">
        <f t="shared" si="516"/>
        <v>-5.1934950971047913</v>
      </c>
    </row>
    <row r="2955" spans="1:14" x14ac:dyDescent="0.3">
      <c r="A2955" s="1">
        <v>42978</v>
      </c>
      <c r="B2955">
        <v>47.23</v>
      </c>
      <c r="D2955">
        <f t="shared" si="506"/>
        <v>4</v>
      </c>
      <c r="E2955" s="1">
        <f t="shared" si="508"/>
        <v>42971</v>
      </c>
      <c r="F2955" s="1">
        <f t="shared" si="510"/>
        <v>42970</v>
      </c>
      <c r="G2955" s="1">
        <f t="shared" si="511"/>
        <v>42969</v>
      </c>
      <c r="H2955" s="1">
        <f t="shared" si="512"/>
        <v>42968</v>
      </c>
      <c r="I2955" s="2">
        <f t="shared" si="513"/>
        <v>47.43</v>
      </c>
      <c r="J2955">
        <f t="shared" si="507"/>
        <v>0</v>
      </c>
      <c r="K2955" s="2">
        <f t="shared" si="509"/>
        <v>0</v>
      </c>
      <c r="L2955" s="2">
        <f t="shared" si="514"/>
        <v>0</v>
      </c>
      <c r="M2955" s="2">
        <f t="shared" si="515"/>
        <v>1</v>
      </c>
      <c r="N2955">
        <f t="shared" si="516"/>
        <v>-0.42256559814646094</v>
      </c>
    </row>
    <row r="2956" spans="1:14" x14ac:dyDescent="0.3">
      <c r="A2956" s="1">
        <v>42979</v>
      </c>
      <c r="B2956">
        <v>47.29</v>
      </c>
      <c r="D2956">
        <f t="shared" si="506"/>
        <v>5</v>
      </c>
      <c r="E2956" s="1">
        <f t="shared" si="508"/>
        <v>42972</v>
      </c>
      <c r="F2956" s="1">
        <f t="shared" si="510"/>
        <v>42971</v>
      </c>
      <c r="G2956" s="1">
        <f t="shared" si="511"/>
        <v>42970</v>
      </c>
      <c r="H2956" s="1">
        <f t="shared" si="512"/>
        <v>42969</v>
      </c>
      <c r="I2956" s="2">
        <f t="shared" si="513"/>
        <v>47.87</v>
      </c>
      <c r="J2956">
        <f t="shared" si="507"/>
        <v>0</v>
      </c>
      <c r="K2956" s="2">
        <f t="shared" si="509"/>
        <v>0</v>
      </c>
      <c r="L2956" s="2">
        <f t="shared" si="514"/>
        <v>0</v>
      </c>
      <c r="M2956" s="2">
        <f t="shared" si="515"/>
        <v>1</v>
      </c>
      <c r="N2956">
        <f t="shared" si="516"/>
        <v>-1.2190146748633255</v>
      </c>
    </row>
    <row r="2957" spans="1:14" x14ac:dyDescent="0.3">
      <c r="A2957" s="1">
        <v>42983</v>
      </c>
      <c r="B2957">
        <v>48.66</v>
      </c>
      <c r="D2957">
        <f t="shared" si="506"/>
        <v>2</v>
      </c>
      <c r="E2957" s="1">
        <f t="shared" si="508"/>
        <v>42976</v>
      </c>
      <c r="F2957" s="1">
        <f t="shared" si="510"/>
        <v>42975</v>
      </c>
      <c r="G2957" s="1">
        <f t="shared" si="511"/>
        <v>42974</v>
      </c>
      <c r="H2957" s="1">
        <f t="shared" si="512"/>
        <v>42973</v>
      </c>
      <c r="I2957" s="2">
        <f t="shared" si="513"/>
        <v>46.44</v>
      </c>
      <c r="J2957">
        <f t="shared" si="507"/>
        <v>0</v>
      </c>
      <c r="K2957" s="2">
        <f t="shared" si="509"/>
        <v>0</v>
      </c>
      <c r="L2957" s="2">
        <f t="shared" si="514"/>
        <v>0</v>
      </c>
      <c r="M2957" s="2">
        <f t="shared" si="515"/>
        <v>1</v>
      </c>
      <c r="N2957">
        <f t="shared" si="516"/>
        <v>4.6696180525685822</v>
      </c>
    </row>
    <row r="2958" spans="1:14" x14ac:dyDescent="0.3">
      <c r="A2958" s="1">
        <v>42984</v>
      </c>
      <c r="B2958">
        <v>49.16</v>
      </c>
      <c r="D2958">
        <f t="shared" si="506"/>
        <v>3</v>
      </c>
      <c r="E2958" s="1">
        <f t="shared" si="508"/>
        <v>42977</v>
      </c>
      <c r="F2958" s="1">
        <f t="shared" si="510"/>
        <v>42976</v>
      </c>
      <c r="G2958" s="1">
        <f t="shared" si="511"/>
        <v>42975</v>
      </c>
      <c r="H2958" s="1">
        <f t="shared" si="512"/>
        <v>42974</v>
      </c>
      <c r="I2958" s="2">
        <f t="shared" si="513"/>
        <v>45.96</v>
      </c>
      <c r="J2958">
        <f t="shared" si="507"/>
        <v>0</v>
      </c>
      <c r="K2958" s="2">
        <f t="shared" si="509"/>
        <v>0</v>
      </c>
      <c r="L2958" s="2">
        <f t="shared" si="514"/>
        <v>0</v>
      </c>
      <c r="M2958" s="2">
        <f t="shared" si="515"/>
        <v>1</v>
      </c>
      <c r="N2958">
        <f t="shared" si="516"/>
        <v>6.730883171727899</v>
      </c>
    </row>
    <row r="2959" spans="1:14" x14ac:dyDescent="0.3">
      <c r="A2959" s="1">
        <v>42985</v>
      </c>
      <c r="B2959">
        <v>49.09</v>
      </c>
      <c r="D2959">
        <f t="shared" si="506"/>
        <v>4</v>
      </c>
      <c r="E2959" s="1">
        <f t="shared" si="508"/>
        <v>42978</v>
      </c>
      <c r="F2959" s="1">
        <f t="shared" si="510"/>
        <v>42977</v>
      </c>
      <c r="G2959" s="1">
        <f t="shared" si="511"/>
        <v>42976</v>
      </c>
      <c r="H2959" s="1">
        <f t="shared" si="512"/>
        <v>42975</v>
      </c>
      <c r="I2959" s="2">
        <f t="shared" si="513"/>
        <v>47.23</v>
      </c>
      <c r="J2959">
        <f t="shared" si="507"/>
        <v>0</v>
      </c>
      <c r="K2959" s="2">
        <f t="shared" si="509"/>
        <v>0</v>
      </c>
      <c r="L2959" s="2">
        <f t="shared" si="514"/>
        <v>0</v>
      </c>
      <c r="M2959" s="2">
        <f t="shared" si="515"/>
        <v>1</v>
      </c>
      <c r="N2959">
        <f t="shared" si="516"/>
        <v>3.8626064161935494</v>
      </c>
    </row>
    <row r="2960" spans="1:14" x14ac:dyDescent="0.3">
      <c r="A2960" s="1">
        <v>42986</v>
      </c>
      <c r="B2960">
        <v>47.48</v>
      </c>
      <c r="C2960">
        <v>48.06</v>
      </c>
      <c r="D2960">
        <f t="shared" si="506"/>
        <v>5</v>
      </c>
      <c r="E2960" s="1">
        <f t="shared" si="508"/>
        <v>42979</v>
      </c>
      <c r="F2960" s="1">
        <f t="shared" si="510"/>
        <v>42978</v>
      </c>
      <c r="G2960" s="1">
        <f t="shared" si="511"/>
        <v>42977</v>
      </c>
      <c r="H2960" s="1">
        <f t="shared" si="512"/>
        <v>42976</v>
      </c>
      <c r="I2960" s="2">
        <f t="shared" si="513"/>
        <v>47.29</v>
      </c>
      <c r="J2960">
        <f t="shared" si="507"/>
        <v>0</v>
      </c>
      <c r="K2960" s="2">
        <f t="shared" si="509"/>
        <v>0</v>
      </c>
      <c r="L2960" s="2">
        <f t="shared" si="514"/>
        <v>0</v>
      </c>
      <c r="M2960" s="2">
        <f t="shared" si="515"/>
        <v>1</v>
      </c>
      <c r="N2960">
        <f t="shared" si="516"/>
        <v>0.40097130856828767</v>
      </c>
    </row>
    <row r="2961" spans="1:14" x14ac:dyDescent="0.3">
      <c r="A2961" s="1">
        <v>42989</v>
      </c>
      <c r="B2961">
        <v>48.62</v>
      </c>
      <c r="D2961">
        <f t="shared" si="506"/>
        <v>1</v>
      </c>
      <c r="E2961" s="1">
        <f t="shared" si="508"/>
        <v>42982</v>
      </c>
      <c r="F2961" s="1">
        <f t="shared" si="510"/>
        <v>42981</v>
      </c>
      <c r="G2961" s="1">
        <f t="shared" si="511"/>
        <v>42980</v>
      </c>
      <c r="H2961" s="1">
        <f t="shared" si="512"/>
        <v>42979</v>
      </c>
      <c r="I2961" s="2">
        <f t="shared" si="513"/>
        <v>47.29</v>
      </c>
      <c r="J2961">
        <f t="shared" si="507"/>
        <v>48.06</v>
      </c>
      <c r="K2961" s="2">
        <f t="shared" si="509"/>
        <v>48.06</v>
      </c>
      <c r="L2961" s="2">
        <f t="shared" si="514"/>
        <v>47.48</v>
      </c>
      <c r="M2961" s="2">
        <f t="shared" si="515"/>
        <v>0.98793175197669569</v>
      </c>
      <c r="N2961">
        <f t="shared" si="516"/>
        <v>1.5594451665337259</v>
      </c>
    </row>
    <row r="2962" spans="1:14" x14ac:dyDescent="0.3">
      <c r="A2962" s="1">
        <v>42990</v>
      </c>
      <c r="B2962">
        <v>48.75</v>
      </c>
      <c r="D2962">
        <f t="shared" si="506"/>
        <v>2</v>
      </c>
      <c r="E2962" s="1">
        <f t="shared" si="508"/>
        <v>42983</v>
      </c>
      <c r="F2962" s="1">
        <f t="shared" si="510"/>
        <v>42982</v>
      </c>
      <c r="G2962" s="1">
        <f t="shared" si="511"/>
        <v>42981</v>
      </c>
      <c r="H2962" s="1">
        <f t="shared" si="512"/>
        <v>42980</v>
      </c>
      <c r="I2962" s="2">
        <f t="shared" si="513"/>
        <v>48.66</v>
      </c>
      <c r="J2962">
        <f t="shared" si="507"/>
        <v>0</v>
      </c>
      <c r="K2962" s="2">
        <f t="shared" si="509"/>
        <v>48.06</v>
      </c>
      <c r="L2962" s="2">
        <f t="shared" si="514"/>
        <v>47.48</v>
      </c>
      <c r="M2962" s="2">
        <f t="shared" si="515"/>
        <v>0.98793175197669569</v>
      </c>
      <c r="N2962">
        <f t="shared" si="516"/>
        <v>-1.0293800478376034</v>
      </c>
    </row>
    <row r="2963" spans="1:14" x14ac:dyDescent="0.3">
      <c r="A2963" s="1">
        <v>42991</v>
      </c>
      <c r="B2963">
        <v>49.75</v>
      </c>
      <c r="D2963">
        <f t="shared" si="506"/>
        <v>3</v>
      </c>
      <c r="E2963" s="1">
        <f t="shared" si="508"/>
        <v>42984</v>
      </c>
      <c r="F2963" s="1">
        <f t="shared" si="510"/>
        <v>42983</v>
      </c>
      <c r="G2963" s="1">
        <f t="shared" si="511"/>
        <v>42982</v>
      </c>
      <c r="H2963" s="1">
        <f t="shared" si="512"/>
        <v>42981</v>
      </c>
      <c r="I2963" s="2">
        <f t="shared" si="513"/>
        <v>49.16</v>
      </c>
      <c r="J2963">
        <f t="shared" si="507"/>
        <v>0</v>
      </c>
      <c r="K2963" s="2">
        <f t="shared" si="509"/>
        <v>48.06</v>
      </c>
      <c r="L2963" s="2">
        <f t="shared" si="514"/>
        <v>47.48</v>
      </c>
      <c r="M2963" s="2">
        <f t="shared" si="515"/>
        <v>0.98793175197669569</v>
      </c>
      <c r="N2963">
        <f t="shared" si="516"/>
        <v>-2.1148166008797379E-2</v>
      </c>
    </row>
    <row r="2964" spans="1:14" x14ac:dyDescent="0.3">
      <c r="A2964" s="1">
        <v>42992</v>
      </c>
      <c r="B2964">
        <v>50.35</v>
      </c>
      <c r="D2964">
        <f t="shared" si="506"/>
        <v>4</v>
      </c>
      <c r="E2964" s="1">
        <f t="shared" si="508"/>
        <v>42985</v>
      </c>
      <c r="F2964" s="1">
        <f t="shared" si="510"/>
        <v>42984</v>
      </c>
      <c r="G2964" s="1">
        <f t="shared" si="511"/>
        <v>42983</v>
      </c>
      <c r="H2964" s="1">
        <f t="shared" si="512"/>
        <v>42982</v>
      </c>
      <c r="I2964" s="2">
        <f t="shared" si="513"/>
        <v>49.09</v>
      </c>
      <c r="J2964">
        <f t="shared" si="507"/>
        <v>0</v>
      </c>
      <c r="K2964" s="2">
        <f t="shared" si="509"/>
        <v>48.06</v>
      </c>
      <c r="L2964" s="2">
        <f t="shared" si="514"/>
        <v>47.48</v>
      </c>
      <c r="M2964" s="2">
        <f t="shared" si="515"/>
        <v>0.98793175197669569</v>
      </c>
      <c r="N2964">
        <f t="shared" si="516"/>
        <v>1.3201610527754566</v>
      </c>
    </row>
    <row r="2965" spans="1:14" x14ac:dyDescent="0.3">
      <c r="A2965" s="1">
        <v>42993</v>
      </c>
      <c r="B2965">
        <v>50.44</v>
      </c>
      <c r="D2965">
        <f t="shared" si="506"/>
        <v>5</v>
      </c>
      <c r="E2965" s="1">
        <f t="shared" si="508"/>
        <v>42986</v>
      </c>
      <c r="F2965" s="1">
        <f t="shared" si="510"/>
        <v>42985</v>
      </c>
      <c r="G2965" s="1">
        <f t="shared" si="511"/>
        <v>42984</v>
      </c>
      <c r="H2965" s="1">
        <f t="shared" si="512"/>
        <v>42983</v>
      </c>
      <c r="I2965" s="2">
        <f t="shared" si="513"/>
        <v>47.48</v>
      </c>
      <c r="J2965">
        <f t="shared" si="507"/>
        <v>0</v>
      </c>
      <c r="K2965" s="2">
        <f t="shared" si="509"/>
        <v>48.06</v>
      </c>
      <c r="L2965" s="2">
        <f t="shared" si="514"/>
        <v>47.48</v>
      </c>
      <c r="M2965" s="2">
        <f t="shared" si="515"/>
        <v>0.98793175197669569</v>
      </c>
      <c r="N2965">
        <f t="shared" si="516"/>
        <v>4.8334280788395718</v>
      </c>
    </row>
    <row r="2966" spans="1:14" x14ac:dyDescent="0.3">
      <c r="A2966" s="1">
        <v>42996</v>
      </c>
      <c r="B2966">
        <v>50.35</v>
      </c>
      <c r="D2966">
        <f t="shared" si="506"/>
        <v>1</v>
      </c>
      <c r="E2966" s="1">
        <f t="shared" si="508"/>
        <v>42989</v>
      </c>
      <c r="F2966" s="1">
        <f t="shared" si="510"/>
        <v>42988</v>
      </c>
      <c r="G2966" s="1">
        <f t="shared" si="511"/>
        <v>42987</v>
      </c>
      <c r="H2966" s="1">
        <f t="shared" si="512"/>
        <v>42986</v>
      </c>
      <c r="I2966" s="2">
        <f t="shared" si="513"/>
        <v>48.62</v>
      </c>
      <c r="J2966">
        <f t="shared" si="507"/>
        <v>0</v>
      </c>
      <c r="K2966" s="2">
        <f t="shared" si="509"/>
        <v>0</v>
      </c>
      <c r="L2966" s="2">
        <f t="shared" si="514"/>
        <v>0</v>
      </c>
      <c r="M2966" s="2">
        <f t="shared" si="515"/>
        <v>1</v>
      </c>
      <c r="N2966">
        <f t="shared" si="516"/>
        <v>3.4963650276594169</v>
      </c>
    </row>
    <row r="2967" spans="1:14" x14ac:dyDescent="0.3">
      <c r="A2967" s="1">
        <v>42997</v>
      </c>
      <c r="B2967">
        <v>49.9</v>
      </c>
      <c r="D2967">
        <f t="shared" si="506"/>
        <v>2</v>
      </c>
      <c r="E2967" s="1">
        <f t="shared" si="508"/>
        <v>42990</v>
      </c>
      <c r="F2967" s="1">
        <f t="shared" si="510"/>
        <v>42989</v>
      </c>
      <c r="G2967" s="1">
        <f t="shared" si="511"/>
        <v>42988</v>
      </c>
      <c r="H2967" s="1">
        <f t="shared" si="512"/>
        <v>42987</v>
      </c>
      <c r="I2967" s="2">
        <f t="shared" si="513"/>
        <v>48.75</v>
      </c>
      <c r="J2967">
        <f t="shared" si="507"/>
        <v>0</v>
      </c>
      <c r="K2967" s="2">
        <f t="shared" si="509"/>
        <v>0</v>
      </c>
      <c r="L2967" s="2">
        <f t="shared" si="514"/>
        <v>0</v>
      </c>
      <c r="M2967" s="2">
        <f t="shared" si="515"/>
        <v>1</v>
      </c>
      <c r="N2967">
        <f t="shared" si="516"/>
        <v>2.3315805313616846</v>
      </c>
    </row>
    <row r="2968" spans="1:14" x14ac:dyDescent="0.3">
      <c r="A2968" s="1">
        <v>42998</v>
      </c>
      <c r="B2968">
        <v>50.69</v>
      </c>
      <c r="D2968">
        <f t="shared" si="506"/>
        <v>3</v>
      </c>
      <c r="E2968" s="1">
        <f t="shared" si="508"/>
        <v>42991</v>
      </c>
      <c r="F2968" s="1">
        <f t="shared" si="510"/>
        <v>42990</v>
      </c>
      <c r="G2968" s="1">
        <f t="shared" si="511"/>
        <v>42989</v>
      </c>
      <c r="H2968" s="1">
        <f t="shared" si="512"/>
        <v>42988</v>
      </c>
      <c r="I2968" s="2">
        <f t="shared" si="513"/>
        <v>49.75</v>
      </c>
      <c r="J2968">
        <f t="shared" si="507"/>
        <v>0</v>
      </c>
      <c r="K2968" s="2">
        <f t="shared" si="509"/>
        <v>0</v>
      </c>
      <c r="L2968" s="2">
        <f t="shared" si="514"/>
        <v>0</v>
      </c>
      <c r="M2968" s="2">
        <f t="shared" si="515"/>
        <v>1</v>
      </c>
      <c r="N2968">
        <f t="shared" si="516"/>
        <v>1.8718188879656139</v>
      </c>
    </row>
    <row r="2969" spans="1:14" x14ac:dyDescent="0.3">
      <c r="A2969" s="1">
        <v>42999</v>
      </c>
      <c r="B2969">
        <v>50.55</v>
      </c>
      <c r="D2969">
        <f t="shared" si="506"/>
        <v>4</v>
      </c>
      <c r="E2969" s="1">
        <f t="shared" si="508"/>
        <v>42992</v>
      </c>
      <c r="F2969" s="1">
        <f t="shared" si="510"/>
        <v>42991</v>
      </c>
      <c r="G2969" s="1">
        <f t="shared" si="511"/>
        <v>42990</v>
      </c>
      <c r="H2969" s="1">
        <f t="shared" si="512"/>
        <v>42989</v>
      </c>
      <c r="I2969" s="2">
        <f t="shared" si="513"/>
        <v>50.35</v>
      </c>
      <c r="J2969">
        <f t="shared" si="507"/>
        <v>0</v>
      </c>
      <c r="K2969" s="2">
        <f t="shared" si="509"/>
        <v>0</v>
      </c>
      <c r="L2969" s="2">
        <f t="shared" si="514"/>
        <v>0</v>
      </c>
      <c r="M2969" s="2">
        <f t="shared" si="515"/>
        <v>1</v>
      </c>
      <c r="N2969">
        <f t="shared" si="516"/>
        <v>0.39643263019089464</v>
      </c>
    </row>
    <row r="2970" spans="1:14" x14ac:dyDescent="0.3">
      <c r="A2970" s="1">
        <v>43000</v>
      </c>
      <c r="B2970">
        <v>50.66</v>
      </c>
      <c r="D2970">
        <f t="shared" si="506"/>
        <v>5</v>
      </c>
      <c r="E2970" s="1">
        <f t="shared" si="508"/>
        <v>42993</v>
      </c>
      <c r="F2970" s="1">
        <f t="shared" si="510"/>
        <v>42992</v>
      </c>
      <c r="G2970" s="1">
        <f t="shared" si="511"/>
        <v>42991</v>
      </c>
      <c r="H2970" s="1">
        <f t="shared" si="512"/>
        <v>42990</v>
      </c>
      <c r="I2970" s="2">
        <f t="shared" si="513"/>
        <v>50.44</v>
      </c>
      <c r="J2970">
        <f t="shared" si="507"/>
        <v>0</v>
      </c>
      <c r="K2970" s="2">
        <f t="shared" si="509"/>
        <v>0</v>
      </c>
      <c r="L2970" s="2">
        <f t="shared" si="514"/>
        <v>0</v>
      </c>
      <c r="M2970" s="2">
        <f t="shared" si="515"/>
        <v>1</v>
      </c>
      <c r="N2970">
        <f t="shared" si="516"/>
        <v>0.43521334768103381</v>
      </c>
    </row>
    <row r="2971" spans="1:14" x14ac:dyDescent="0.3">
      <c r="A2971" s="1">
        <v>43003</v>
      </c>
      <c r="B2971">
        <v>52.22</v>
      </c>
      <c r="D2971">
        <f t="shared" si="506"/>
        <v>1</v>
      </c>
      <c r="E2971" s="1">
        <f t="shared" si="508"/>
        <v>42996</v>
      </c>
      <c r="F2971" s="1">
        <f t="shared" si="510"/>
        <v>42995</v>
      </c>
      <c r="G2971" s="1">
        <f t="shared" si="511"/>
        <v>42994</v>
      </c>
      <c r="H2971" s="1">
        <f t="shared" si="512"/>
        <v>42993</v>
      </c>
      <c r="I2971" s="2">
        <f t="shared" si="513"/>
        <v>50.35</v>
      </c>
      <c r="J2971">
        <f t="shared" si="507"/>
        <v>0</v>
      </c>
      <c r="K2971" s="2">
        <f t="shared" si="509"/>
        <v>0</v>
      </c>
      <c r="L2971" s="2">
        <f t="shared" si="514"/>
        <v>0</v>
      </c>
      <c r="M2971" s="2">
        <f t="shared" si="515"/>
        <v>1</v>
      </c>
      <c r="N2971">
        <f t="shared" si="516"/>
        <v>3.6466944106411345</v>
      </c>
    </row>
    <row r="2972" spans="1:14" x14ac:dyDescent="0.3">
      <c r="A2972" s="1">
        <v>43004</v>
      </c>
      <c r="B2972">
        <v>51.88</v>
      </c>
      <c r="D2972">
        <f t="shared" si="506"/>
        <v>2</v>
      </c>
      <c r="E2972" s="1">
        <f t="shared" si="508"/>
        <v>42997</v>
      </c>
      <c r="F2972" s="1">
        <f t="shared" si="510"/>
        <v>42996</v>
      </c>
      <c r="G2972" s="1">
        <f t="shared" si="511"/>
        <v>42995</v>
      </c>
      <c r="H2972" s="1">
        <f t="shared" si="512"/>
        <v>42994</v>
      </c>
      <c r="I2972" s="2">
        <f t="shared" si="513"/>
        <v>49.9</v>
      </c>
      <c r="J2972">
        <f t="shared" si="507"/>
        <v>0</v>
      </c>
      <c r="K2972" s="2">
        <f t="shared" si="509"/>
        <v>0</v>
      </c>
      <c r="L2972" s="2">
        <f t="shared" si="514"/>
        <v>0</v>
      </c>
      <c r="M2972" s="2">
        <f t="shared" si="515"/>
        <v>1</v>
      </c>
      <c r="N2972">
        <f t="shared" si="516"/>
        <v>3.8912356690770165</v>
      </c>
    </row>
    <row r="2973" spans="1:14" x14ac:dyDescent="0.3">
      <c r="A2973" s="1">
        <v>43005</v>
      </c>
      <c r="B2973">
        <v>52.14</v>
      </c>
      <c r="D2973">
        <f t="shared" si="506"/>
        <v>3</v>
      </c>
      <c r="E2973" s="1">
        <f t="shared" si="508"/>
        <v>42998</v>
      </c>
      <c r="F2973" s="1">
        <f t="shared" si="510"/>
        <v>42997</v>
      </c>
      <c r="G2973" s="1">
        <f t="shared" si="511"/>
        <v>42996</v>
      </c>
      <c r="H2973" s="1">
        <f t="shared" si="512"/>
        <v>42995</v>
      </c>
      <c r="I2973" s="2">
        <f t="shared" si="513"/>
        <v>50.69</v>
      </c>
      <c r="J2973">
        <f t="shared" si="507"/>
        <v>0</v>
      </c>
      <c r="K2973" s="2">
        <f t="shared" si="509"/>
        <v>0</v>
      </c>
      <c r="L2973" s="2">
        <f t="shared" si="514"/>
        <v>0</v>
      </c>
      <c r="M2973" s="2">
        <f t="shared" si="515"/>
        <v>1</v>
      </c>
      <c r="N2973">
        <f t="shared" si="516"/>
        <v>2.8203756021097717</v>
      </c>
    </row>
    <row r="2974" spans="1:14" x14ac:dyDescent="0.3">
      <c r="A2974" s="1">
        <v>43006</v>
      </c>
      <c r="B2974">
        <v>51.56</v>
      </c>
      <c r="D2974">
        <f t="shared" si="506"/>
        <v>4</v>
      </c>
      <c r="E2974" s="1">
        <f t="shared" si="508"/>
        <v>42999</v>
      </c>
      <c r="F2974" s="1">
        <f t="shared" si="510"/>
        <v>42998</v>
      </c>
      <c r="G2974" s="1">
        <f t="shared" si="511"/>
        <v>42997</v>
      </c>
      <c r="H2974" s="1">
        <f t="shared" si="512"/>
        <v>42996</v>
      </c>
      <c r="I2974" s="2">
        <f t="shared" si="513"/>
        <v>50.55</v>
      </c>
      <c r="J2974">
        <f t="shared" si="507"/>
        <v>0</v>
      </c>
      <c r="K2974" s="2">
        <f t="shared" si="509"/>
        <v>0</v>
      </c>
      <c r="L2974" s="2">
        <f t="shared" si="514"/>
        <v>0</v>
      </c>
      <c r="M2974" s="2">
        <f t="shared" si="515"/>
        <v>1</v>
      </c>
      <c r="N2974">
        <f t="shared" si="516"/>
        <v>1.9783232604506245</v>
      </c>
    </row>
    <row r="2975" spans="1:14" x14ac:dyDescent="0.3">
      <c r="A2975" s="1">
        <v>43007</v>
      </c>
      <c r="B2975">
        <v>51.67</v>
      </c>
      <c r="D2975">
        <f t="shared" si="506"/>
        <v>5</v>
      </c>
      <c r="E2975" s="1">
        <f t="shared" si="508"/>
        <v>43000</v>
      </c>
      <c r="F2975" s="1">
        <f t="shared" si="510"/>
        <v>42999</v>
      </c>
      <c r="G2975" s="1">
        <f t="shared" si="511"/>
        <v>42998</v>
      </c>
      <c r="H2975" s="1">
        <f t="shared" si="512"/>
        <v>42997</v>
      </c>
      <c r="I2975" s="2">
        <f t="shared" si="513"/>
        <v>50.66</v>
      </c>
      <c r="J2975">
        <f t="shared" si="507"/>
        <v>0</v>
      </c>
      <c r="K2975" s="2">
        <f t="shared" si="509"/>
        <v>0</v>
      </c>
      <c r="L2975" s="2">
        <f t="shared" si="514"/>
        <v>0</v>
      </c>
      <c r="M2975" s="2">
        <f t="shared" si="515"/>
        <v>1</v>
      </c>
      <c r="N2975">
        <f t="shared" si="516"/>
        <v>1.9740697725564131</v>
      </c>
    </row>
    <row r="2976" spans="1:14" x14ac:dyDescent="0.3">
      <c r="A2976" s="1">
        <v>43010</v>
      </c>
      <c r="B2976">
        <v>50.58</v>
      </c>
      <c r="D2976">
        <f t="shared" si="506"/>
        <v>1</v>
      </c>
      <c r="E2976" s="1">
        <f t="shared" si="508"/>
        <v>43003</v>
      </c>
      <c r="F2976" s="1">
        <f t="shared" si="510"/>
        <v>43002</v>
      </c>
      <c r="G2976" s="1">
        <f t="shared" si="511"/>
        <v>43001</v>
      </c>
      <c r="H2976" s="1">
        <f t="shared" si="512"/>
        <v>43000</v>
      </c>
      <c r="I2976" s="2">
        <f t="shared" si="513"/>
        <v>52.22</v>
      </c>
      <c r="J2976">
        <f t="shared" si="507"/>
        <v>0</v>
      </c>
      <c r="K2976" s="2">
        <f t="shared" si="509"/>
        <v>0</v>
      </c>
      <c r="L2976" s="2">
        <f t="shared" si="514"/>
        <v>0</v>
      </c>
      <c r="M2976" s="2">
        <f t="shared" si="515"/>
        <v>1</v>
      </c>
      <c r="N2976">
        <f t="shared" si="516"/>
        <v>-3.1909322029163656</v>
      </c>
    </row>
    <row r="2977" spans="1:14" x14ac:dyDescent="0.3">
      <c r="A2977" s="1">
        <v>43011</v>
      </c>
      <c r="B2977">
        <v>50.42</v>
      </c>
      <c r="D2977">
        <f t="shared" si="506"/>
        <v>2</v>
      </c>
      <c r="E2977" s="1">
        <f t="shared" si="508"/>
        <v>43004</v>
      </c>
      <c r="F2977" s="1">
        <f t="shared" si="510"/>
        <v>43003</v>
      </c>
      <c r="G2977" s="1">
        <f t="shared" si="511"/>
        <v>43002</v>
      </c>
      <c r="H2977" s="1">
        <f t="shared" si="512"/>
        <v>43001</v>
      </c>
      <c r="I2977" s="2">
        <f t="shared" si="513"/>
        <v>51.88</v>
      </c>
      <c r="J2977">
        <f t="shared" si="507"/>
        <v>0</v>
      </c>
      <c r="K2977" s="2">
        <f t="shared" si="509"/>
        <v>0</v>
      </c>
      <c r="L2977" s="2">
        <f t="shared" si="514"/>
        <v>0</v>
      </c>
      <c r="M2977" s="2">
        <f t="shared" si="515"/>
        <v>1</v>
      </c>
      <c r="N2977">
        <f t="shared" si="516"/>
        <v>-2.8545437688469435</v>
      </c>
    </row>
    <row r="2978" spans="1:14" x14ac:dyDescent="0.3">
      <c r="A2978" s="1">
        <v>43012</v>
      </c>
      <c r="B2978">
        <v>49.98</v>
      </c>
      <c r="D2978">
        <f t="shared" si="506"/>
        <v>3</v>
      </c>
      <c r="E2978" s="1">
        <f t="shared" si="508"/>
        <v>43005</v>
      </c>
      <c r="F2978" s="1">
        <f t="shared" si="510"/>
        <v>43004</v>
      </c>
      <c r="G2978" s="1">
        <f t="shared" si="511"/>
        <v>43003</v>
      </c>
      <c r="H2978" s="1">
        <f t="shared" si="512"/>
        <v>43002</v>
      </c>
      <c r="I2978" s="2">
        <f t="shared" si="513"/>
        <v>52.14</v>
      </c>
      <c r="J2978">
        <f t="shared" si="507"/>
        <v>0</v>
      </c>
      <c r="K2978" s="2">
        <f t="shared" si="509"/>
        <v>0</v>
      </c>
      <c r="L2978" s="2">
        <f t="shared" si="514"/>
        <v>0</v>
      </c>
      <c r="M2978" s="2">
        <f t="shared" si="515"/>
        <v>1</v>
      </c>
      <c r="N2978">
        <f t="shared" si="516"/>
        <v>-4.2309483098549387</v>
      </c>
    </row>
    <row r="2979" spans="1:14" x14ac:dyDescent="0.3">
      <c r="A2979" s="1">
        <v>43013</v>
      </c>
      <c r="B2979">
        <v>50.79</v>
      </c>
      <c r="D2979">
        <f t="shared" si="506"/>
        <v>4</v>
      </c>
      <c r="E2979" s="1">
        <f t="shared" si="508"/>
        <v>43006</v>
      </c>
      <c r="F2979" s="1">
        <f t="shared" si="510"/>
        <v>43005</v>
      </c>
      <c r="G2979" s="1">
        <f t="shared" si="511"/>
        <v>43004</v>
      </c>
      <c r="H2979" s="1">
        <f t="shared" si="512"/>
        <v>43003</v>
      </c>
      <c r="I2979" s="2">
        <f t="shared" si="513"/>
        <v>51.56</v>
      </c>
      <c r="J2979">
        <f t="shared" si="507"/>
        <v>0</v>
      </c>
      <c r="K2979" s="2">
        <f t="shared" si="509"/>
        <v>0</v>
      </c>
      <c r="L2979" s="2">
        <f t="shared" si="514"/>
        <v>0</v>
      </c>
      <c r="M2979" s="2">
        <f t="shared" si="515"/>
        <v>1</v>
      </c>
      <c r="N2979">
        <f t="shared" si="516"/>
        <v>-1.5046693257833059</v>
      </c>
    </row>
    <row r="2980" spans="1:14" x14ac:dyDescent="0.3">
      <c r="A2980" s="1">
        <v>43014</v>
      </c>
      <c r="B2980">
        <v>49.29</v>
      </c>
      <c r="D2980">
        <f t="shared" si="506"/>
        <v>5</v>
      </c>
      <c r="E2980" s="1">
        <f t="shared" si="508"/>
        <v>43007</v>
      </c>
      <c r="F2980" s="1">
        <f t="shared" si="510"/>
        <v>43006</v>
      </c>
      <c r="G2980" s="1">
        <f t="shared" si="511"/>
        <v>43005</v>
      </c>
      <c r="H2980" s="1">
        <f t="shared" si="512"/>
        <v>43004</v>
      </c>
      <c r="I2980" s="2">
        <f t="shared" si="513"/>
        <v>51.67</v>
      </c>
      <c r="J2980">
        <f t="shared" si="507"/>
        <v>0</v>
      </c>
      <c r="K2980" s="2">
        <f t="shared" si="509"/>
        <v>0</v>
      </c>
      <c r="L2980" s="2">
        <f t="shared" si="514"/>
        <v>0</v>
      </c>
      <c r="M2980" s="2">
        <f t="shared" si="515"/>
        <v>1</v>
      </c>
      <c r="N2980">
        <f t="shared" si="516"/>
        <v>-4.7156121581806936</v>
      </c>
    </row>
    <row r="2981" spans="1:14" x14ac:dyDescent="0.3">
      <c r="A2981" s="1">
        <v>43017</v>
      </c>
      <c r="B2981">
        <v>49.58</v>
      </c>
      <c r="C2981">
        <v>49.93</v>
      </c>
      <c r="D2981">
        <f t="shared" si="506"/>
        <v>1</v>
      </c>
      <c r="E2981" s="1">
        <f t="shared" si="508"/>
        <v>43010</v>
      </c>
      <c r="F2981" s="1">
        <f t="shared" si="510"/>
        <v>43009</v>
      </c>
      <c r="G2981" s="1">
        <f t="shared" si="511"/>
        <v>43008</v>
      </c>
      <c r="H2981" s="1">
        <f t="shared" si="512"/>
        <v>43007</v>
      </c>
      <c r="I2981" s="2">
        <f t="shared" si="513"/>
        <v>50.58</v>
      </c>
      <c r="J2981">
        <f t="shared" si="507"/>
        <v>0</v>
      </c>
      <c r="K2981" s="2">
        <f t="shared" si="509"/>
        <v>0</v>
      </c>
      <c r="L2981" s="2">
        <f t="shared" si="514"/>
        <v>0</v>
      </c>
      <c r="M2981" s="2">
        <f t="shared" si="515"/>
        <v>1</v>
      </c>
      <c r="N2981">
        <f t="shared" si="516"/>
        <v>-1.9968714634774656</v>
      </c>
    </row>
    <row r="2982" spans="1:14" x14ac:dyDescent="0.3">
      <c r="A2982" s="1">
        <v>43018</v>
      </c>
      <c r="B2982">
        <v>51.23</v>
      </c>
      <c r="D2982">
        <f t="shared" si="506"/>
        <v>2</v>
      </c>
      <c r="E2982" s="1">
        <f t="shared" si="508"/>
        <v>43011</v>
      </c>
      <c r="F2982" s="1">
        <f t="shared" si="510"/>
        <v>43010</v>
      </c>
      <c r="G2982" s="1">
        <f t="shared" si="511"/>
        <v>43009</v>
      </c>
      <c r="H2982" s="1">
        <f t="shared" si="512"/>
        <v>43008</v>
      </c>
      <c r="I2982" s="2">
        <f t="shared" si="513"/>
        <v>50.42</v>
      </c>
      <c r="J2982">
        <f t="shared" si="507"/>
        <v>49.93</v>
      </c>
      <c r="K2982" s="2">
        <f t="shared" si="509"/>
        <v>49.93</v>
      </c>
      <c r="L2982" s="2">
        <f t="shared" si="514"/>
        <v>49.58</v>
      </c>
      <c r="M2982" s="2">
        <f t="shared" si="515"/>
        <v>0.99299018626076507</v>
      </c>
      <c r="N2982">
        <f t="shared" si="516"/>
        <v>0.89028782858635513</v>
      </c>
    </row>
    <row r="2983" spans="1:14" x14ac:dyDescent="0.3">
      <c r="A2983" s="1">
        <v>43019</v>
      </c>
      <c r="B2983">
        <v>51.6</v>
      </c>
      <c r="D2983">
        <f t="shared" si="506"/>
        <v>3</v>
      </c>
      <c r="E2983" s="1">
        <f t="shared" si="508"/>
        <v>43012</v>
      </c>
      <c r="F2983" s="1">
        <f t="shared" si="510"/>
        <v>43011</v>
      </c>
      <c r="G2983" s="1">
        <f t="shared" si="511"/>
        <v>43010</v>
      </c>
      <c r="H2983" s="1">
        <f t="shared" si="512"/>
        <v>43009</v>
      </c>
      <c r="I2983" s="2">
        <f t="shared" si="513"/>
        <v>49.98</v>
      </c>
      <c r="J2983">
        <f t="shared" si="507"/>
        <v>0</v>
      </c>
      <c r="K2983" s="2">
        <f t="shared" si="509"/>
        <v>49.93</v>
      </c>
      <c r="L2983" s="2">
        <f t="shared" si="514"/>
        <v>49.58</v>
      </c>
      <c r="M2983" s="2">
        <f t="shared" si="515"/>
        <v>0.99299018626076507</v>
      </c>
      <c r="N2983">
        <f t="shared" si="516"/>
        <v>2.4864249175237476</v>
      </c>
    </row>
    <row r="2984" spans="1:14" x14ac:dyDescent="0.3">
      <c r="A2984" s="1">
        <v>43020</v>
      </c>
      <c r="B2984">
        <v>50.93</v>
      </c>
      <c r="D2984">
        <f t="shared" si="506"/>
        <v>4</v>
      </c>
      <c r="E2984" s="1">
        <f t="shared" si="508"/>
        <v>43013</v>
      </c>
      <c r="F2984" s="1">
        <f t="shared" si="510"/>
        <v>43012</v>
      </c>
      <c r="G2984" s="1">
        <f t="shared" si="511"/>
        <v>43011</v>
      </c>
      <c r="H2984" s="1">
        <f t="shared" si="512"/>
        <v>43010</v>
      </c>
      <c r="I2984" s="2">
        <f t="shared" si="513"/>
        <v>50.79</v>
      </c>
      <c r="J2984">
        <f t="shared" si="507"/>
        <v>0</v>
      </c>
      <c r="K2984" s="2">
        <f t="shared" si="509"/>
        <v>49.93</v>
      </c>
      <c r="L2984" s="2">
        <f t="shared" si="514"/>
        <v>49.58</v>
      </c>
      <c r="M2984" s="2">
        <f t="shared" si="515"/>
        <v>0.99299018626076507</v>
      </c>
      <c r="N2984">
        <f t="shared" si="516"/>
        <v>-0.42818418221138005</v>
      </c>
    </row>
    <row r="2985" spans="1:14" x14ac:dyDescent="0.3">
      <c r="A2985" s="1">
        <v>43021</v>
      </c>
      <c r="B2985">
        <v>51.73</v>
      </c>
      <c r="D2985">
        <f t="shared" si="506"/>
        <v>5</v>
      </c>
      <c r="E2985" s="1">
        <f t="shared" si="508"/>
        <v>43014</v>
      </c>
      <c r="F2985" s="1">
        <f t="shared" si="510"/>
        <v>43013</v>
      </c>
      <c r="G2985" s="1">
        <f t="shared" si="511"/>
        <v>43012</v>
      </c>
      <c r="H2985" s="1">
        <f t="shared" si="512"/>
        <v>43011</v>
      </c>
      <c r="I2985" s="2">
        <f t="shared" si="513"/>
        <v>49.29</v>
      </c>
      <c r="J2985">
        <f t="shared" si="507"/>
        <v>0</v>
      </c>
      <c r="K2985" s="2">
        <f t="shared" si="509"/>
        <v>49.93</v>
      </c>
      <c r="L2985" s="2">
        <f t="shared" si="514"/>
        <v>49.58</v>
      </c>
      <c r="M2985" s="2">
        <f t="shared" si="515"/>
        <v>0.99299018626076507</v>
      </c>
      <c r="N2985">
        <f t="shared" si="516"/>
        <v>4.1282165392663837</v>
      </c>
    </row>
    <row r="2986" spans="1:14" x14ac:dyDescent="0.3">
      <c r="A2986" s="1">
        <v>43024</v>
      </c>
      <c r="B2986">
        <v>52.14</v>
      </c>
      <c r="D2986">
        <f t="shared" si="506"/>
        <v>1</v>
      </c>
      <c r="E2986" s="1">
        <f t="shared" si="508"/>
        <v>43017</v>
      </c>
      <c r="F2986" s="1">
        <f t="shared" si="510"/>
        <v>43016</v>
      </c>
      <c r="G2986" s="1">
        <f t="shared" si="511"/>
        <v>43015</v>
      </c>
      <c r="H2986" s="1">
        <f t="shared" si="512"/>
        <v>43014</v>
      </c>
      <c r="I2986" s="2">
        <f t="shared" si="513"/>
        <v>49.58</v>
      </c>
      <c r="J2986">
        <f t="shared" si="507"/>
        <v>0</v>
      </c>
      <c r="K2986" s="2">
        <f t="shared" si="509"/>
        <v>49.93</v>
      </c>
      <c r="L2986" s="2">
        <f t="shared" si="514"/>
        <v>49.58</v>
      </c>
      <c r="M2986" s="2">
        <f t="shared" si="515"/>
        <v>0.99299018626076507</v>
      </c>
      <c r="N2986">
        <f t="shared" si="516"/>
        <v>4.3310383992837869</v>
      </c>
    </row>
    <row r="2987" spans="1:14" x14ac:dyDescent="0.3">
      <c r="A2987" s="1">
        <v>43025</v>
      </c>
      <c r="B2987">
        <v>52.11</v>
      </c>
      <c r="D2987">
        <f t="shared" si="506"/>
        <v>2</v>
      </c>
      <c r="E2987" s="1">
        <f t="shared" si="508"/>
        <v>43018</v>
      </c>
      <c r="F2987" s="1">
        <f t="shared" si="510"/>
        <v>43017</v>
      </c>
      <c r="G2987" s="1">
        <f t="shared" si="511"/>
        <v>43016</v>
      </c>
      <c r="H2987" s="1">
        <f t="shared" si="512"/>
        <v>43015</v>
      </c>
      <c r="I2987" s="2">
        <f t="shared" si="513"/>
        <v>51.23</v>
      </c>
      <c r="J2987">
        <f t="shared" si="507"/>
        <v>0</v>
      </c>
      <c r="K2987" s="2">
        <f t="shared" si="509"/>
        <v>0</v>
      </c>
      <c r="L2987" s="2">
        <f t="shared" si="514"/>
        <v>0</v>
      </c>
      <c r="M2987" s="2">
        <f t="shared" si="515"/>
        <v>1</v>
      </c>
      <c r="N2987">
        <f t="shared" si="516"/>
        <v>1.7031570970012437</v>
      </c>
    </row>
    <row r="2988" spans="1:14" x14ac:dyDescent="0.3">
      <c r="A2988" s="1">
        <v>43026</v>
      </c>
      <c r="B2988">
        <v>52.26</v>
      </c>
      <c r="D2988">
        <f t="shared" si="506"/>
        <v>3</v>
      </c>
      <c r="E2988" s="1">
        <f t="shared" si="508"/>
        <v>43019</v>
      </c>
      <c r="F2988" s="1">
        <f t="shared" si="510"/>
        <v>43018</v>
      </c>
      <c r="G2988" s="1">
        <f t="shared" si="511"/>
        <v>43017</v>
      </c>
      <c r="H2988" s="1">
        <f t="shared" si="512"/>
        <v>43016</v>
      </c>
      <c r="I2988" s="2">
        <f t="shared" si="513"/>
        <v>51.6</v>
      </c>
      <c r="J2988">
        <f t="shared" si="507"/>
        <v>0</v>
      </c>
      <c r="K2988" s="2">
        <f t="shared" si="509"/>
        <v>0</v>
      </c>
      <c r="L2988" s="2">
        <f t="shared" si="514"/>
        <v>0</v>
      </c>
      <c r="M2988" s="2">
        <f t="shared" si="515"/>
        <v>1</v>
      </c>
      <c r="N2988">
        <f t="shared" si="516"/>
        <v>1.2709587604949315</v>
      </c>
    </row>
    <row r="2989" spans="1:14" x14ac:dyDescent="0.3">
      <c r="A2989" s="1">
        <v>43027</v>
      </c>
      <c r="B2989">
        <v>51.51</v>
      </c>
      <c r="D2989">
        <f t="shared" si="506"/>
        <v>4</v>
      </c>
      <c r="E2989" s="1">
        <f t="shared" si="508"/>
        <v>43020</v>
      </c>
      <c r="F2989" s="1">
        <f t="shared" si="510"/>
        <v>43019</v>
      </c>
      <c r="G2989" s="1">
        <f t="shared" si="511"/>
        <v>43018</v>
      </c>
      <c r="H2989" s="1">
        <f t="shared" si="512"/>
        <v>43017</v>
      </c>
      <c r="I2989" s="2">
        <f t="shared" si="513"/>
        <v>50.93</v>
      </c>
      <c r="J2989">
        <f t="shared" si="507"/>
        <v>0</v>
      </c>
      <c r="K2989" s="2">
        <f t="shared" si="509"/>
        <v>0</v>
      </c>
      <c r="L2989" s="2">
        <f t="shared" si="514"/>
        <v>0</v>
      </c>
      <c r="M2989" s="2">
        <f t="shared" si="515"/>
        <v>1</v>
      </c>
      <c r="N2989">
        <f t="shared" si="516"/>
        <v>1.1323822680980491</v>
      </c>
    </row>
    <row r="2990" spans="1:14" x14ac:dyDescent="0.3">
      <c r="A2990" s="1">
        <v>43028</v>
      </c>
      <c r="B2990">
        <v>51.84</v>
      </c>
      <c r="D2990">
        <f t="shared" si="506"/>
        <v>5</v>
      </c>
      <c r="E2990" s="1">
        <f t="shared" si="508"/>
        <v>43021</v>
      </c>
      <c r="F2990" s="1">
        <f t="shared" si="510"/>
        <v>43020</v>
      </c>
      <c r="G2990" s="1">
        <f t="shared" si="511"/>
        <v>43019</v>
      </c>
      <c r="H2990" s="1">
        <f t="shared" si="512"/>
        <v>43018</v>
      </c>
      <c r="I2990" s="2">
        <f t="shared" si="513"/>
        <v>51.73</v>
      </c>
      <c r="J2990">
        <f t="shared" si="507"/>
        <v>0</v>
      </c>
      <c r="K2990" s="2">
        <f t="shared" si="509"/>
        <v>0</v>
      </c>
      <c r="L2990" s="2">
        <f t="shared" si="514"/>
        <v>0</v>
      </c>
      <c r="M2990" s="2">
        <f t="shared" si="515"/>
        <v>1</v>
      </c>
      <c r="N2990">
        <f t="shared" si="516"/>
        <v>0.212416802859559</v>
      </c>
    </row>
    <row r="2991" spans="1:14" x14ac:dyDescent="0.3">
      <c r="A2991" s="1">
        <v>43031</v>
      </c>
      <c r="B2991">
        <v>51.9</v>
      </c>
      <c r="D2991">
        <f t="shared" si="506"/>
        <v>1</v>
      </c>
      <c r="E2991" s="1">
        <f t="shared" si="508"/>
        <v>43024</v>
      </c>
      <c r="F2991" s="1">
        <f t="shared" si="510"/>
        <v>43023</v>
      </c>
      <c r="G2991" s="1">
        <f t="shared" si="511"/>
        <v>43022</v>
      </c>
      <c r="H2991" s="1">
        <f t="shared" si="512"/>
        <v>43021</v>
      </c>
      <c r="I2991" s="2">
        <f t="shared" si="513"/>
        <v>52.14</v>
      </c>
      <c r="J2991">
        <f t="shared" si="507"/>
        <v>0</v>
      </c>
      <c r="K2991" s="2">
        <f t="shared" si="509"/>
        <v>0</v>
      </c>
      <c r="L2991" s="2">
        <f t="shared" si="514"/>
        <v>0</v>
      </c>
      <c r="M2991" s="2">
        <f t="shared" si="515"/>
        <v>1</v>
      </c>
      <c r="N2991">
        <f t="shared" si="516"/>
        <v>-0.46136183335127207</v>
      </c>
    </row>
    <row r="2992" spans="1:14" x14ac:dyDescent="0.3">
      <c r="A2992" s="1">
        <v>43032</v>
      </c>
      <c r="B2992">
        <v>52.47</v>
      </c>
      <c r="D2992">
        <f t="shared" si="506"/>
        <v>2</v>
      </c>
      <c r="E2992" s="1">
        <f t="shared" si="508"/>
        <v>43025</v>
      </c>
      <c r="F2992" s="1">
        <f t="shared" si="510"/>
        <v>43024</v>
      </c>
      <c r="G2992" s="1">
        <f t="shared" si="511"/>
        <v>43023</v>
      </c>
      <c r="H2992" s="1">
        <f t="shared" si="512"/>
        <v>43022</v>
      </c>
      <c r="I2992" s="2">
        <f t="shared" si="513"/>
        <v>52.11</v>
      </c>
      <c r="J2992">
        <f t="shared" si="507"/>
        <v>0</v>
      </c>
      <c r="K2992" s="2">
        <f t="shared" si="509"/>
        <v>0</v>
      </c>
      <c r="L2992" s="2">
        <f t="shared" si="514"/>
        <v>0</v>
      </c>
      <c r="M2992" s="2">
        <f t="shared" si="515"/>
        <v>1</v>
      </c>
      <c r="N2992">
        <f t="shared" si="516"/>
        <v>0.68847087774972326</v>
      </c>
    </row>
    <row r="2993" spans="1:14" x14ac:dyDescent="0.3">
      <c r="A2993" s="1">
        <v>43033</v>
      </c>
      <c r="B2993">
        <v>52.18</v>
      </c>
      <c r="D2993">
        <f t="shared" si="506"/>
        <v>3</v>
      </c>
      <c r="E2993" s="1">
        <f t="shared" si="508"/>
        <v>43026</v>
      </c>
      <c r="F2993" s="1">
        <f t="shared" si="510"/>
        <v>43025</v>
      </c>
      <c r="G2993" s="1">
        <f t="shared" si="511"/>
        <v>43024</v>
      </c>
      <c r="H2993" s="1">
        <f t="shared" si="512"/>
        <v>43023</v>
      </c>
      <c r="I2993" s="2">
        <f t="shared" si="513"/>
        <v>52.26</v>
      </c>
      <c r="J2993">
        <f t="shared" si="507"/>
        <v>0</v>
      </c>
      <c r="K2993" s="2">
        <f t="shared" si="509"/>
        <v>0</v>
      </c>
      <c r="L2993" s="2">
        <f t="shared" si="514"/>
        <v>0</v>
      </c>
      <c r="M2993" s="2">
        <f t="shared" si="515"/>
        <v>1</v>
      </c>
      <c r="N2993">
        <f t="shared" si="516"/>
        <v>-0.15319803838839885</v>
      </c>
    </row>
    <row r="2994" spans="1:14" x14ac:dyDescent="0.3">
      <c r="A2994" s="1">
        <v>43034</v>
      </c>
      <c r="B2994">
        <v>52.64</v>
      </c>
      <c r="D2994">
        <f t="shared" si="506"/>
        <v>4</v>
      </c>
      <c r="E2994" s="1">
        <f t="shared" si="508"/>
        <v>43027</v>
      </c>
      <c r="F2994" s="1">
        <f t="shared" si="510"/>
        <v>43026</v>
      </c>
      <c r="G2994" s="1">
        <f t="shared" si="511"/>
        <v>43025</v>
      </c>
      <c r="H2994" s="1">
        <f t="shared" si="512"/>
        <v>43024</v>
      </c>
      <c r="I2994" s="2">
        <f t="shared" si="513"/>
        <v>51.51</v>
      </c>
      <c r="J2994">
        <f t="shared" si="507"/>
        <v>0</v>
      </c>
      <c r="K2994" s="2">
        <f t="shared" si="509"/>
        <v>0</v>
      </c>
      <c r="L2994" s="2">
        <f t="shared" si="514"/>
        <v>0</v>
      </c>
      <c r="M2994" s="2">
        <f t="shared" si="515"/>
        <v>1</v>
      </c>
      <c r="N2994">
        <f t="shared" si="516"/>
        <v>2.1700323439567994</v>
      </c>
    </row>
    <row r="2995" spans="1:14" x14ac:dyDescent="0.3">
      <c r="A2995" s="1">
        <v>43035</v>
      </c>
      <c r="B2995">
        <v>53.9</v>
      </c>
      <c r="D2995">
        <f t="shared" si="506"/>
        <v>5</v>
      </c>
      <c r="E2995" s="1">
        <f t="shared" si="508"/>
        <v>43028</v>
      </c>
      <c r="F2995" s="1">
        <f t="shared" si="510"/>
        <v>43027</v>
      </c>
      <c r="G2995" s="1">
        <f t="shared" si="511"/>
        <v>43026</v>
      </c>
      <c r="H2995" s="1">
        <f t="shared" si="512"/>
        <v>43025</v>
      </c>
      <c r="I2995" s="2">
        <f t="shared" si="513"/>
        <v>51.84</v>
      </c>
      <c r="J2995">
        <f t="shared" si="507"/>
        <v>0</v>
      </c>
      <c r="K2995" s="2">
        <f t="shared" si="509"/>
        <v>0</v>
      </c>
      <c r="L2995" s="2">
        <f t="shared" si="514"/>
        <v>0</v>
      </c>
      <c r="M2995" s="2">
        <f t="shared" si="515"/>
        <v>1</v>
      </c>
      <c r="N2995">
        <f t="shared" si="516"/>
        <v>3.8968425870932091</v>
      </c>
    </row>
    <row r="2996" spans="1:14" x14ac:dyDescent="0.3">
      <c r="A2996" s="1">
        <v>43038</v>
      </c>
      <c r="B2996">
        <v>54.15</v>
      </c>
      <c r="D2996">
        <f t="shared" si="506"/>
        <v>1</v>
      </c>
      <c r="E2996" s="1">
        <f t="shared" si="508"/>
        <v>43031</v>
      </c>
      <c r="F2996" s="1">
        <f t="shared" si="510"/>
        <v>43030</v>
      </c>
      <c r="G2996" s="1">
        <f t="shared" si="511"/>
        <v>43029</v>
      </c>
      <c r="H2996" s="1">
        <f t="shared" si="512"/>
        <v>43028</v>
      </c>
      <c r="I2996" s="2">
        <f t="shared" si="513"/>
        <v>51.9</v>
      </c>
      <c r="J2996">
        <f t="shared" si="507"/>
        <v>0</v>
      </c>
      <c r="K2996" s="2">
        <f t="shared" si="509"/>
        <v>0</v>
      </c>
      <c r="L2996" s="2">
        <f t="shared" si="514"/>
        <v>0</v>
      </c>
      <c r="M2996" s="2">
        <f t="shared" si="515"/>
        <v>1</v>
      </c>
      <c r="N2996">
        <f t="shared" si="516"/>
        <v>4.2439183275156722</v>
      </c>
    </row>
    <row r="2997" spans="1:14" x14ac:dyDescent="0.3">
      <c r="A2997" s="1">
        <v>43039</v>
      </c>
      <c r="B2997">
        <v>54.38</v>
      </c>
      <c r="D2997">
        <f t="shared" si="506"/>
        <v>2</v>
      </c>
      <c r="E2997" s="1">
        <f t="shared" si="508"/>
        <v>43032</v>
      </c>
      <c r="F2997" s="1">
        <f t="shared" si="510"/>
        <v>43031</v>
      </c>
      <c r="G2997" s="1">
        <f t="shared" si="511"/>
        <v>43030</v>
      </c>
      <c r="H2997" s="1">
        <f t="shared" si="512"/>
        <v>43029</v>
      </c>
      <c r="I2997" s="2">
        <f t="shared" si="513"/>
        <v>52.47</v>
      </c>
      <c r="J2997">
        <f t="shared" si="507"/>
        <v>0</v>
      </c>
      <c r="K2997" s="2">
        <f t="shared" si="509"/>
        <v>0</v>
      </c>
      <c r="L2997" s="2">
        <f t="shared" si="514"/>
        <v>0</v>
      </c>
      <c r="M2997" s="2">
        <f t="shared" si="515"/>
        <v>1</v>
      </c>
      <c r="N2997">
        <f t="shared" si="516"/>
        <v>3.5754861505704341</v>
      </c>
    </row>
    <row r="2998" spans="1:14" x14ac:dyDescent="0.3">
      <c r="A2998" s="1">
        <v>43040</v>
      </c>
      <c r="B2998">
        <v>54.3</v>
      </c>
      <c r="D2998">
        <f t="shared" si="506"/>
        <v>3</v>
      </c>
      <c r="E2998" s="1">
        <f t="shared" si="508"/>
        <v>43033</v>
      </c>
      <c r="F2998" s="1">
        <f t="shared" si="510"/>
        <v>43032</v>
      </c>
      <c r="G2998" s="1">
        <f t="shared" si="511"/>
        <v>43031</v>
      </c>
      <c r="H2998" s="1">
        <f t="shared" si="512"/>
        <v>43030</v>
      </c>
      <c r="I2998" s="2">
        <f t="shared" si="513"/>
        <v>52.18</v>
      </c>
      <c r="J2998">
        <f t="shared" si="507"/>
        <v>0</v>
      </c>
      <c r="K2998" s="2">
        <f t="shared" si="509"/>
        <v>0</v>
      </c>
      <c r="L2998" s="2">
        <f t="shared" si="514"/>
        <v>0</v>
      </c>
      <c r="M2998" s="2">
        <f t="shared" si="515"/>
        <v>1</v>
      </c>
      <c r="N2998">
        <f t="shared" si="516"/>
        <v>3.9824947231307264</v>
      </c>
    </row>
    <row r="2999" spans="1:14" x14ac:dyDescent="0.3">
      <c r="A2999" s="1">
        <v>43041</v>
      </c>
      <c r="B2999">
        <v>54.54</v>
      </c>
      <c r="D2999">
        <f t="shared" si="506"/>
        <v>4</v>
      </c>
      <c r="E2999" s="1">
        <f t="shared" si="508"/>
        <v>43034</v>
      </c>
      <c r="F2999" s="1">
        <f t="shared" si="510"/>
        <v>43033</v>
      </c>
      <c r="G2999" s="1">
        <f t="shared" si="511"/>
        <v>43032</v>
      </c>
      <c r="H2999" s="1">
        <f t="shared" si="512"/>
        <v>43031</v>
      </c>
      <c r="I2999" s="2">
        <f t="shared" si="513"/>
        <v>52.64</v>
      </c>
      <c r="J2999">
        <f t="shared" si="507"/>
        <v>0</v>
      </c>
      <c r="K2999" s="2">
        <f t="shared" si="509"/>
        <v>0</v>
      </c>
      <c r="L2999" s="2">
        <f t="shared" si="514"/>
        <v>0</v>
      </c>
      <c r="M2999" s="2">
        <f t="shared" si="515"/>
        <v>1</v>
      </c>
      <c r="N2999">
        <f t="shared" si="516"/>
        <v>3.54580904003807</v>
      </c>
    </row>
    <row r="3000" spans="1:14" x14ac:dyDescent="0.3">
      <c r="A3000" s="1">
        <v>43042</v>
      </c>
      <c r="B3000">
        <v>55.64</v>
      </c>
      <c r="D3000">
        <f t="shared" si="506"/>
        <v>5</v>
      </c>
      <c r="E3000" s="1">
        <f t="shared" si="508"/>
        <v>43035</v>
      </c>
      <c r="F3000" s="1">
        <f t="shared" si="510"/>
        <v>43034</v>
      </c>
      <c r="G3000" s="1">
        <f t="shared" si="511"/>
        <v>43033</v>
      </c>
      <c r="H3000" s="1">
        <f t="shared" si="512"/>
        <v>43032</v>
      </c>
      <c r="I3000" s="2">
        <f t="shared" si="513"/>
        <v>53.9</v>
      </c>
      <c r="J3000">
        <f t="shared" si="507"/>
        <v>0</v>
      </c>
      <c r="K3000" s="2">
        <f t="shared" si="509"/>
        <v>0</v>
      </c>
      <c r="L3000" s="2">
        <f t="shared" si="514"/>
        <v>0</v>
      </c>
      <c r="M3000" s="2">
        <f t="shared" si="515"/>
        <v>1</v>
      </c>
      <c r="N3000">
        <f t="shared" si="516"/>
        <v>3.177188914029065</v>
      </c>
    </row>
    <row r="3001" spans="1:14" x14ac:dyDescent="0.3">
      <c r="A3001" s="1">
        <v>43045</v>
      </c>
      <c r="B3001">
        <v>57.35</v>
      </c>
      <c r="D3001">
        <f t="shared" si="506"/>
        <v>1</v>
      </c>
      <c r="E3001" s="1">
        <f t="shared" si="508"/>
        <v>43038</v>
      </c>
      <c r="F3001" s="1">
        <f t="shared" si="510"/>
        <v>43037</v>
      </c>
      <c r="G3001" s="1">
        <f t="shared" si="511"/>
        <v>43036</v>
      </c>
      <c r="H3001" s="1">
        <f t="shared" si="512"/>
        <v>43035</v>
      </c>
      <c r="I3001" s="2">
        <f t="shared" si="513"/>
        <v>54.15</v>
      </c>
      <c r="J3001">
        <f t="shared" si="507"/>
        <v>0</v>
      </c>
      <c r="K3001" s="2">
        <f t="shared" si="509"/>
        <v>0</v>
      </c>
      <c r="L3001" s="2">
        <f t="shared" si="514"/>
        <v>0</v>
      </c>
      <c r="M3001" s="2">
        <f t="shared" si="515"/>
        <v>1</v>
      </c>
      <c r="N3001">
        <f t="shared" si="516"/>
        <v>5.7414870128380171</v>
      </c>
    </row>
    <row r="3002" spans="1:14" x14ac:dyDescent="0.3">
      <c r="A3002" s="1">
        <v>43046</v>
      </c>
      <c r="B3002">
        <v>57.2</v>
      </c>
      <c r="D3002">
        <f t="shared" si="506"/>
        <v>2</v>
      </c>
      <c r="E3002" s="1">
        <f t="shared" si="508"/>
        <v>43039</v>
      </c>
      <c r="F3002" s="1">
        <f t="shared" si="510"/>
        <v>43038</v>
      </c>
      <c r="G3002" s="1">
        <f t="shared" si="511"/>
        <v>43037</v>
      </c>
      <c r="H3002" s="1">
        <f t="shared" si="512"/>
        <v>43036</v>
      </c>
      <c r="I3002" s="2">
        <f t="shared" si="513"/>
        <v>54.38</v>
      </c>
      <c r="J3002">
        <f t="shared" si="507"/>
        <v>0</v>
      </c>
      <c r="K3002" s="2">
        <f t="shared" si="509"/>
        <v>0</v>
      </c>
      <c r="L3002" s="2">
        <f t="shared" si="514"/>
        <v>0</v>
      </c>
      <c r="M3002" s="2">
        <f t="shared" si="515"/>
        <v>1</v>
      </c>
      <c r="N3002">
        <f t="shared" si="516"/>
        <v>5.0557459181427484</v>
      </c>
    </row>
    <row r="3003" spans="1:14" x14ac:dyDescent="0.3">
      <c r="A3003" s="1">
        <v>43047</v>
      </c>
      <c r="B3003">
        <v>56.81</v>
      </c>
      <c r="D3003">
        <f t="shared" si="506"/>
        <v>3</v>
      </c>
      <c r="E3003" s="1">
        <f t="shared" si="508"/>
        <v>43040</v>
      </c>
      <c r="F3003" s="1">
        <f t="shared" si="510"/>
        <v>43039</v>
      </c>
      <c r="G3003" s="1">
        <f t="shared" si="511"/>
        <v>43038</v>
      </c>
      <c r="H3003" s="1">
        <f t="shared" si="512"/>
        <v>43037</v>
      </c>
      <c r="I3003" s="2">
        <f t="shared" si="513"/>
        <v>54.3</v>
      </c>
      <c r="J3003">
        <f t="shared" si="507"/>
        <v>0</v>
      </c>
      <c r="K3003" s="2">
        <f t="shared" si="509"/>
        <v>0</v>
      </c>
      <c r="L3003" s="2">
        <f t="shared" si="514"/>
        <v>0</v>
      </c>
      <c r="M3003" s="2">
        <f t="shared" si="515"/>
        <v>1</v>
      </c>
      <c r="N3003">
        <f t="shared" si="516"/>
        <v>4.518813962914594</v>
      </c>
    </row>
    <row r="3004" spans="1:14" x14ac:dyDescent="0.3">
      <c r="A3004" s="1">
        <v>43048</v>
      </c>
      <c r="B3004">
        <v>57.17</v>
      </c>
      <c r="C3004">
        <v>57.39</v>
      </c>
      <c r="D3004">
        <f t="shared" si="506"/>
        <v>4</v>
      </c>
      <c r="E3004" s="1">
        <f t="shared" si="508"/>
        <v>43041</v>
      </c>
      <c r="F3004" s="1">
        <f t="shared" si="510"/>
        <v>43040</v>
      </c>
      <c r="G3004" s="1">
        <f t="shared" si="511"/>
        <v>43039</v>
      </c>
      <c r="H3004" s="1">
        <f t="shared" si="512"/>
        <v>43038</v>
      </c>
      <c r="I3004" s="2">
        <f t="shared" si="513"/>
        <v>54.54</v>
      </c>
      <c r="J3004">
        <f t="shared" si="507"/>
        <v>0</v>
      </c>
      <c r="K3004" s="2">
        <f t="shared" si="509"/>
        <v>0</v>
      </c>
      <c r="L3004" s="2">
        <f t="shared" si="514"/>
        <v>0</v>
      </c>
      <c r="M3004" s="2">
        <f t="shared" si="515"/>
        <v>1</v>
      </c>
      <c r="N3004">
        <f t="shared" si="516"/>
        <v>4.7094907858437551</v>
      </c>
    </row>
    <row r="3005" spans="1:14" x14ac:dyDescent="0.3">
      <c r="A3005" s="1">
        <v>43049</v>
      </c>
      <c r="B3005">
        <v>56.98</v>
      </c>
      <c r="D3005">
        <f t="shared" si="506"/>
        <v>5</v>
      </c>
      <c r="E3005" s="1">
        <f t="shared" si="508"/>
        <v>43042</v>
      </c>
      <c r="F3005" s="1">
        <f t="shared" si="510"/>
        <v>43041</v>
      </c>
      <c r="G3005" s="1">
        <f t="shared" si="511"/>
        <v>43040</v>
      </c>
      <c r="H3005" s="1">
        <f t="shared" si="512"/>
        <v>43039</v>
      </c>
      <c r="I3005" s="2">
        <f t="shared" si="513"/>
        <v>55.64</v>
      </c>
      <c r="J3005">
        <f t="shared" si="507"/>
        <v>57.39</v>
      </c>
      <c r="K3005" s="2">
        <f t="shared" si="509"/>
        <v>57.39</v>
      </c>
      <c r="L3005" s="2">
        <f t="shared" si="514"/>
        <v>57.17</v>
      </c>
      <c r="M3005" s="2">
        <f t="shared" si="515"/>
        <v>0.99616657954347454</v>
      </c>
      <c r="N3005">
        <f t="shared" si="516"/>
        <v>1.9957175170128749</v>
      </c>
    </row>
    <row r="3006" spans="1:14" x14ac:dyDescent="0.3">
      <c r="A3006" s="1">
        <v>43052</v>
      </c>
      <c r="B3006">
        <v>56.97</v>
      </c>
      <c r="D3006">
        <f t="shared" si="506"/>
        <v>1</v>
      </c>
      <c r="E3006" s="1">
        <f t="shared" si="508"/>
        <v>43045</v>
      </c>
      <c r="F3006" s="1">
        <f t="shared" si="510"/>
        <v>43044</v>
      </c>
      <c r="G3006" s="1">
        <f t="shared" si="511"/>
        <v>43043</v>
      </c>
      <c r="H3006" s="1">
        <f t="shared" si="512"/>
        <v>43042</v>
      </c>
      <c r="I3006" s="2">
        <f t="shared" si="513"/>
        <v>57.35</v>
      </c>
      <c r="J3006">
        <f t="shared" si="507"/>
        <v>0</v>
      </c>
      <c r="K3006" s="2">
        <f t="shared" si="509"/>
        <v>57.39</v>
      </c>
      <c r="L3006" s="2">
        <f t="shared" si="514"/>
        <v>57.17</v>
      </c>
      <c r="M3006" s="2">
        <f t="shared" si="515"/>
        <v>0.99616657954347454</v>
      </c>
      <c r="N3006">
        <f t="shared" si="516"/>
        <v>-1.0488816927466809</v>
      </c>
    </row>
    <row r="3007" spans="1:14" x14ac:dyDescent="0.3">
      <c r="A3007" s="1">
        <v>43053</v>
      </c>
      <c r="B3007">
        <v>55.89</v>
      </c>
      <c r="D3007">
        <f t="shared" si="506"/>
        <v>2</v>
      </c>
      <c r="E3007" s="1">
        <f t="shared" si="508"/>
        <v>43046</v>
      </c>
      <c r="F3007" s="1">
        <f t="shared" si="510"/>
        <v>43045</v>
      </c>
      <c r="G3007" s="1">
        <f t="shared" si="511"/>
        <v>43044</v>
      </c>
      <c r="H3007" s="1">
        <f t="shared" si="512"/>
        <v>43043</v>
      </c>
      <c r="I3007" s="2">
        <f t="shared" si="513"/>
        <v>57.2</v>
      </c>
      <c r="J3007">
        <f t="shared" si="507"/>
        <v>0</v>
      </c>
      <c r="K3007" s="2">
        <f t="shared" si="509"/>
        <v>57.39</v>
      </c>
      <c r="L3007" s="2">
        <f t="shared" si="514"/>
        <v>57.17</v>
      </c>
      <c r="M3007" s="2">
        <f t="shared" si="515"/>
        <v>0.99616657954347454</v>
      </c>
      <c r="N3007">
        <f t="shared" si="516"/>
        <v>-2.700921194853668</v>
      </c>
    </row>
    <row r="3008" spans="1:14" x14ac:dyDescent="0.3">
      <c r="A3008" s="1">
        <v>43054</v>
      </c>
      <c r="B3008">
        <v>55.52</v>
      </c>
      <c r="D3008">
        <f t="shared" si="506"/>
        <v>3</v>
      </c>
      <c r="E3008" s="1">
        <f t="shared" si="508"/>
        <v>43047</v>
      </c>
      <c r="F3008" s="1">
        <f t="shared" si="510"/>
        <v>43046</v>
      </c>
      <c r="G3008" s="1">
        <f t="shared" si="511"/>
        <v>43045</v>
      </c>
      <c r="H3008" s="1">
        <f t="shared" si="512"/>
        <v>43044</v>
      </c>
      <c r="I3008" s="2">
        <f t="shared" si="513"/>
        <v>56.81</v>
      </c>
      <c r="J3008">
        <f t="shared" si="507"/>
        <v>0</v>
      </c>
      <c r="K3008" s="2">
        <f t="shared" si="509"/>
        <v>57.39</v>
      </c>
      <c r="L3008" s="2">
        <f t="shared" si="514"/>
        <v>57.17</v>
      </c>
      <c r="M3008" s="2">
        <f t="shared" si="515"/>
        <v>0.99616657954347454</v>
      </c>
      <c r="N3008">
        <f t="shared" si="516"/>
        <v>-2.680983721487769</v>
      </c>
    </row>
    <row r="3009" spans="1:14" x14ac:dyDescent="0.3">
      <c r="A3009" s="1">
        <v>43055</v>
      </c>
      <c r="B3009">
        <v>55.35</v>
      </c>
      <c r="D3009">
        <f t="shared" si="506"/>
        <v>4</v>
      </c>
      <c r="E3009" s="1">
        <f t="shared" si="508"/>
        <v>43048</v>
      </c>
      <c r="F3009" s="1">
        <f t="shared" si="510"/>
        <v>43047</v>
      </c>
      <c r="G3009" s="1">
        <f t="shared" si="511"/>
        <v>43046</v>
      </c>
      <c r="H3009" s="1">
        <f t="shared" si="512"/>
        <v>43045</v>
      </c>
      <c r="I3009" s="2">
        <f t="shared" si="513"/>
        <v>57.17</v>
      </c>
      <c r="J3009">
        <f t="shared" si="507"/>
        <v>0</v>
      </c>
      <c r="K3009" s="2">
        <f t="shared" si="509"/>
        <v>57.39</v>
      </c>
      <c r="L3009" s="2">
        <f t="shared" si="514"/>
        <v>57.17</v>
      </c>
      <c r="M3009" s="2">
        <f t="shared" si="515"/>
        <v>0.99616657954347454</v>
      </c>
      <c r="N3009">
        <f t="shared" si="516"/>
        <v>-3.6193412965625305</v>
      </c>
    </row>
    <row r="3010" spans="1:14" x14ac:dyDescent="0.3">
      <c r="A3010" s="1">
        <v>43056</v>
      </c>
      <c r="B3010">
        <v>56.71</v>
      </c>
      <c r="D3010">
        <f t="shared" ref="D3010:D3073" si="517">WEEKDAY(A3010,2)</f>
        <v>5</v>
      </c>
      <c r="E3010" s="1">
        <f t="shared" si="508"/>
        <v>43049</v>
      </c>
      <c r="F3010" s="1">
        <f t="shared" si="510"/>
        <v>43048</v>
      </c>
      <c r="G3010" s="1">
        <f t="shared" si="511"/>
        <v>43047</v>
      </c>
      <c r="H3010" s="1">
        <f t="shared" si="512"/>
        <v>43046</v>
      </c>
      <c r="I3010" s="2">
        <f t="shared" si="513"/>
        <v>56.98</v>
      </c>
      <c r="J3010">
        <f t="shared" si="507"/>
        <v>0</v>
      </c>
      <c r="K3010" s="2">
        <f t="shared" si="509"/>
        <v>0</v>
      </c>
      <c r="L3010" s="2">
        <f t="shared" si="514"/>
        <v>0</v>
      </c>
      <c r="M3010" s="2">
        <f t="shared" si="515"/>
        <v>1</v>
      </c>
      <c r="N3010">
        <f t="shared" si="516"/>
        <v>-0.47497670438255357</v>
      </c>
    </row>
    <row r="3011" spans="1:14" x14ac:dyDescent="0.3">
      <c r="A3011" s="1">
        <v>43059</v>
      </c>
      <c r="B3011">
        <v>56.42</v>
      </c>
      <c r="D3011">
        <f t="shared" si="517"/>
        <v>1</v>
      </c>
      <c r="E3011" s="1">
        <f t="shared" si="508"/>
        <v>43052</v>
      </c>
      <c r="F3011" s="1">
        <f t="shared" si="510"/>
        <v>43051</v>
      </c>
      <c r="G3011" s="1">
        <f t="shared" si="511"/>
        <v>43050</v>
      </c>
      <c r="H3011" s="1">
        <f t="shared" si="512"/>
        <v>43049</v>
      </c>
      <c r="I3011" s="2">
        <f t="shared" si="513"/>
        <v>56.97</v>
      </c>
      <c r="J3011">
        <f t="shared" ref="J3011:J3074" si="518">C3010</f>
        <v>0</v>
      </c>
      <c r="K3011" s="2">
        <f t="shared" si="509"/>
        <v>0</v>
      </c>
      <c r="L3011" s="2">
        <f t="shared" si="514"/>
        <v>0</v>
      </c>
      <c r="M3011" s="2">
        <f t="shared" si="515"/>
        <v>1</v>
      </c>
      <c r="N3011">
        <f t="shared" si="516"/>
        <v>-0.97011079184539162</v>
      </c>
    </row>
    <row r="3012" spans="1:14" x14ac:dyDescent="0.3">
      <c r="A3012" s="1">
        <v>43060</v>
      </c>
      <c r="B3012">
        <v>56.83</v>
      </c>
      <c r="D3012">
        <f t="shared" si="517"/>
        <v>2</v>
      </c>
      <c r="E3012" s="1">
        <f t="shared" si="508"/>
        <v>43053</v>
      </c>
      <c r="F3012" s="1">
        <f t="shared" si="510"/>
        <v>43052</v>
      </c>
      <c r="G3012" s="1">
        <f t="shared" si="511"/>
        <v>43051</v>
      </c>
      <c r="H3012" s="1">
        <f t="shared" si="512"/>
        <v>43050</v>
      </c>
      <c r="I3012" s="2">
        <f t="shared" si="513"/>
        <v>55.89</v>
      </c>
      <c r="J3012">
        <f t="shared" si="518"/>
        <v>0</v>
      </c>
      <c r="K3012" s="2">
        <f t="shared" si="509"/>
        <v>0</v>
      </c>
      <c r="L3012" s="2">
        <f t="shared" si="514"/>
        <v>0</v>
      </c>
      <c r="M3012" s="2">
        <f t="shared" si="515"/>
        <v>1</v>
      </c>
      <c r="N3012">
        <f t="shared" si="516"/>
        <v>1.6678882027423343</v>
      </c>
    </row>
    <row r="3013" spans="1:14" x14ac:dyDescent="0.3">
      <c r="A3013" s="1">
        <v>43061</v>
      </c>
      <c r="B3013">
        <v>58.02</v>
      </c>
      <c r="D3013">
        <f t="shared" si="517"/>
        <v>3</v>
      </c>
      <c r="E3013" s="1">
        <f t="shared" si="508"/>
        <v>43054</v>
      </c>
      <c r="F3013" s="1">
        <f t="shared" si="510"/>
        <v>43053</v>
      </c>
      <c r="G3013" s="1">
        <f t="shared" si="511"/>
        <v>43052</v>
      </c>
      <c r="H3013" s="1">
        <f t="shared" si="512"/>
        <v>43051</v>
      </c>
      <c r="I3013" s="2">
        <f t="shared" si="513"/>
        <v>55.52</v>
      </c>
      <c r="J3013">
        <f t="shared" si="518"/>
        <v>0</v>
      </c>
      <c r="K3013" s="2">
        <f t="shared" si="509"/>
        <v>0</v>
      </c>
      <c r="L3013" s="2">
        <f t="shared" si="514"/>
        <v>0</v>
      </c>
      <c r="M3013" s="2">
        <f t="shared" si="515"/>
        <v>1</v>
      </c>
      <c r="N3013">
        <f t="shared" si="516"/>
        <v>4.4044462494708991</v>
      </c>
    </row>
    <row r="3014" spans="1:14" x14ac:dyDescent="0.3">
      <c r="A3014" s="1">
        <v>43063</v>
      </c>
      <c r="B3014">
        <v>58.95</v>
      </c>
      <c r="D3014">
        <f t="shared" si="517"/>
        <v>5</v>
      </c>
      <c r="E3014" s="1">
        <f t="shared" si="508"/>
        <v>43056</v>
      </c>
      <c r="F3014" s="1">
        <f t="shared" si="510"/>
        <v>43055</v>
      </c>
      <c r="G3014" s="1">
        <f t="shared" si="511"/>
        <v>43054</v>
      </c>
      <c r="H3014" s="1">
        <f t="shared" si="512"/>
        <v>43053</v>
      </c>
      <c r="I3014" s="2">
        <f t="shared" si="513"/>
        <v>56.71</v>
      </c>
      <c r="J3014">
        <f t="shared" si="518"/>
        <v>0</v>
      </c>
      <c r="K3014" s="2">
        <f t="shared" si="509"/>
        <v>0</v>
      </c>
      <c r="L3014" s="2">
        <f t="shared" si="514"/>
        <v>0</v>
      </c>
      <c r="M3014" s="2">
        <f t="shared" si="515"/>
        <v>1</v>
      </c>
      <c r="N3014">
        <f t="shared" si="516"/>
        <v>3.8739064957443228</v>
      </c>
    </row>
    <row r="3015" spans="1:14" x14ac:dyDescent="0.3">
      <c r="A3015" s="1">
        <v>43066</v>
      </c>
      <c r="B3015">
        <v>58.11</v>
      </c>
      <c r="D3015">
        <f t="shared" si="517"/>
        <v>1</v>
      </c>
      <c r="E3015" s="1">
        <f t="shared" ref="E3015:E3078" si="519">A3015-7</f>
        <v>43059</v>
      </c>
      <c r="F3015" s="1">
        <f t="shared" si="510"/>
        <v>43058</v>
      </c>
      <c r="G3015" s="1">
        <f t="shared" si="511"/>
        <v>43057</v>
      </c>
      <c r="H3015" s="1">
        <f t="shared" si="512"/>
        <v>43056</v>
      </c>
      <c r="I3015" s="2">
        <f t="shared" si="513"/>
        <v>56.42</v>
      </c>
      <c r="J3015">
        <f t="shared" si="518"/>
        <v>0</v>
      </c>
      <c r="K3015" s="2">
        <f t="shared" ref="K3015:K3078" si="520">SUMIFS($J$2:$J$3507,$A$2:$A$3507,"&gt;"&amp;E3015,$A$2:$A$3507,"&lt;="&amp;A3015)</f>
        <v>0</v>
      </c>
      <c r="L3015" s="2">
        <f t="shared" si="514"/>
        <v>0</v>
      </c>
      <c r="M3015" s="2">
        <f t="shared" si="515"/>
        <v>1</v>
      </c>
      <c r="N3015">
        <f t="shared" si="516"/>
        <v>2.9514060513164004</v>
      </c>
    </row>
    <row r="3016" spans="1:14" x14ac:dyDescent="0.3">
      <c r="A3016" s="1">
        <v>43067</v>
      </c>
      <c r="B3016">
        <v>57.99</v>
      </c>
      <c r="D3016">
        <f t="shared" si="517"/>
        <v>2</v>
      </c>
      <c r="E3016" s="1">
        <f t="shared" si="519"/>
        <v>43060</v>
      </c>
      <c r="F3016" s="1">
        <f t="shared" ref="F3016:F3079" si="521">E3016-1</f>
        <v>43059</v>
      </c>
      <c r="G3016" s="1">
        <f t="shared" ref="G3016:G3079" si="522">E3016-2</f>
        <v>43058</v>
      </c>
      <c r="H3016" s="1">
        <f t="shared" ref="H3016:H3079" si="523">E3016-3</f>
        <v>43057</v>
      </c>
      <c r="I3016" s="2">
        <f t="shared" ref="I3016:I3079" si="524">IF(SUMIFS($B$2:$B$3507,$A$2:$A$3507,"="&amp;E3016)=0,IF(SUMIFS($B$2:$B$3507,$A$2:$A$3507,"="&amp;F3016)=0,IF(SUMIFS($B$2:$B$3507,$A$2:$A$3507,"="&amp;G3016)=0,SUMIFS($B$2:$B$3507,$A$2:$A$3507,"="&amp;H3016),SUMIFS($B$2:$B$3507,$A$2:$A$3507,"="&amp;G3016)),SUMIFS($B$2:$B$3507,$A$2:$A$3507,"="&amp;F3016)),SUMIFS($B$2:$B$3507,$A$2:$A$3507,"="&amp;E3016))</f>
        <v>56.83</v>
      </c>
      <c r="J3016">
        <f t="shared" si="518"/>
        <v>0</v>
      </c>
      <c r="K3016" s="2">
        <f t="shared" si="520"/>
        <v>0</v>
      </c>
      <c r="L3016" s="2">
        <f t="shared" ref="L3016:L3079" si="525">IF(K3016&lt;&gt;0,LOOKUP(K3016,C3010:C3016,B3010:B3016),0)</f>
        <v>0</v>
      </c>
      <c r="M3016" s="2">
        <f t="shared" si="515"/>
        <v>1</v>
      </c>
      <c r="N3016">
        <f t="shared" si="516"/>
        <v>2.0206226579319084</v>
      </c>
    </row>
    <row r="3017" spans="1:14" x14ac:dyDescent="0.3">
      <c r="A3017" s="1">
        <v>43068</v>
      </c>
      <c r="B3017">
        <v>57.3</v>
      </c>
      <c r="D3017">
        <f t="shared" si="517"/>
        <v>3</v>
      </c>
      <c r="E3017" s="1">
        <f t="shared" si="519"/>
        <v>43061</v>
      </c>
      <c r="F3017" s="1">
        <f t="shared" si="521"/>
        <v>43060</v>
      </c>
      <c r="G3017" s="1">
        <f t="shared" si="522"/>
        <v>43059</v>
      </c>
      <c r="H3017" s="1">
        <f t="shared" si="523"/>
        <v>43058</v>
      </c>
      <c r="I3017" s="2">
        <f t="shared" si="524"/>
        <v>58.02</v>
      </c>
      <c r="J3017">
        <f t="shared" si="518"/>
        <v>0</v>
      </c>
      <c r="K3017" s="2">
        <f t="shared" si="520"/>
        <v>0</v>
      </c>
      <c r="L3017" s="2">
        <f t="shared" si="525"/>
        <v>0</v>
      </c>
      <c r="M3017" s="2">
        <f t="shared" ref="M3017:M3080" si="526">IF(K3017&lt;&gt;0,L3017/K3017,1)</f>
        <v>1</v>
      </c>
      <c r="N3017">
        <f t="shared" ref="N3017:N3080" si="527">LN(B3017*M3017/I3017)*100</f>
        <v>-1.2487154972564207</v>
      </c>
    </row>
    <row r="3018" spans="1:14" x14ac:dyDescent="0.3">
      <c r="A3018" s="1">
        <v>43069</v>
      </c>
      <c r="B3018">
        <v>57.4</v>
      </c>
      <c r="D3018">
        <f t="shared" si="517"/>
        <v>4</v>
      </c>
      <c r="E3018" s="1">
        <f t="shared" si="519"/>
        <v>43062</v>
      </c>
      <c r="F3018" s="1">
        <f t="shared" si="521"/>
        <v>43061</v>
      </c>
      <c r="G3018" s="1">
        <f t="shared" si="522"/>
        <v>43060</v>
      </c>
      <c r="H3018" s="1">
        <f t="shared" si="523"/>
        <v>43059</v>
      </c>
      <c r="I3018" s="2">
        <f t="shared" si="524"/>
        <v>58.02</v>
      </c>
      <c r="J3018">
        <f t="shared" si="518"/>
        <v>0</v>
      </c>
      <c r="K3018" s="2">
        <f t="shared" si="520"/>
        <v>0</v>
      </c>
      <c r="L3018" s="2">
        <f t="shared" si="525"/>
        <v>0</v>
      </c>
      <c r="M3018" s="2">
        <f t="shared" si="526"/>
        <v>1</v>
      </c>
      <c r="N3018">
        <f t="shared" si="527"/>
        <v>-1.0743475367737276</v>
      </c>
    </row>
    <row r="3019" spans="1:14" x14ac:dyDescent="0.3">
      <c r="A3019" s="1">
        <v>43070</v>
      </c>
      <c r="B3019">
        <v>58.36</v>
      </c>
      <c r="D3019">
        <f t="shared" si="517"/>
        <v>5</v>
      </c>
      <c r="E3019" s="1">
        <f t="shared" si="519"/>
        <v>43063</v>
      </c>
      <c r="F3019" s="1">
        <f t="shared" si="521"/>
        <v>43062</v>
      </c>
      <c r="G3019" s="1">
        <f t="shared" si="522"/>
        <v>43061</v>
      </c>
      <c r="H3019" s="1">
        <f t="shared" si="523"/>
        <v>43060</v>
      </c>
      <c r="I3019" s="2">
        <f t="shared" si="524"/>
        <v>58.95</v>
      </c>
      <c r="J3019">
        <f t="shared" si="518"/>
        <v>0</v>
      </c>
      <c r="K3019" s="2">
        <f t="shared" si="520"/>
        <v>0</v>
      </c>
      <c r="L3019" s="2">
        <f t="shared" si="525"/>
        <v>0</v>
      </c>
      <c r="M3019" s="2">
        <f t="shared" si="526"/>
        <v>1</v>
      </c>
      <c r="N3019">
        <f t="shared" si="527"/>
        <v>-1.005890332879507</v>
      </c>
    </row>
    <row r="3020" spans="1:14" x14ac:dyDescent="0.3">
      <c r="A3020" s="1">
        <v>43073</v>
      </c>
      <c r="B3020">
        <v>57.47</v>
      </c>
      <c r="D3020">
        <f t="shared" si="517"/>
        <v>1</v>
      </c>
      <c r="E3020" s="1">
        <f t="shared" si="519"/>
        <v>43066</v>
      </c>
      <c r="F3020" s="1">
        <f t="shared" si="521"/>
        <v>43065</v>
      </c>
      <c r="G3020" s="1">
        <f t="shared" si="522"/>
        <v>43064</v>
      </c>
      <c r="H3020" s="1">
        <f t="shared" si="523"/>
        <v>43063</v>
      </c>
      <c r="I3020" s="2">
        <f t="shared" si="524"/>
        <v>58.11</v>
      </c>
      <c r="J3020">
        <f t="shared" si="518"/>
        <v>0</v>
      </c>
      <c r="K3020" s="2">
        <f t="shared" si="520"/>
        <v>0</v>
      </c>
      <c r="L3020" s="2">
        <f t="shared" si="525"/>
        <v>0</v>
      </c>
      <c r="M3020" s="2">
        <f t="shared" si="526"/>
        <v>1</v>
      </c>
      <c r="N3020">
        <f t="shared" si="527"/>
        <v>-1.1074693567364029</v>
      </c>
    </row>
    <row r="3021" spans="1:14" x14ac:dyDescent="0.3">
      <c r="A3021" s="1">
        <v>43074</v>
      </c>
      <c r="B3021">
        <v>57.62</v>
      </c>
      <c r="D3021">
        <f t="shared" si="517"/>
        <v>2</v>
      </c>
      <c r="E3021" s="1">
        <f t="shared" si="519"/>
        <v>43067</v>
      </c>
      <c r="F3021" s="1">
        <f t="shared" si="521"/>
        <v>43066</v>
      </c>
      <c r="G3021" s="1">
        <f t="shared" si="522"/>
        <v>43065</v>
      </c>
      <c r="H3021" s="1">
        <f t="shared" si="523"/>
        <v>43064</v>
      </c>
      <c r="I3021" s="2">
        <f t="shared" si="524"/>
        <v>57.99</v>
      </c>
      <c r="J3021">
        <f t="shared" si="518"/>
        <v>0</v>
      </c>
      <c r="K3021" s="2">
        <f t="shared" si="520"/>
        <v>0</v>
      </c>
      <c r="L3021" s="2">
        <f t="shared" si="525"/>
        <v>0</v>
      </c>
      <c r="M3021" s="2">
        <f t="shared" si="526"/>
        <v>1</v>
      </c>
      <c r="N3021">
        <f t="shared" si="527"/>
        <v>-0.64008522319669126</v>
      </c>
    </row>
    <row r="3022" spans="1:14" x14ac:dyDescent="0.3">
      <c r="A3022" s="1">
        <v>43075</v>
      </c>
      <c r="B3022">
        <v>55.96</v>
      </c>
      <c r="D3022">
        <f t="shared" si="517"/>
        <v>3</v>
      </c>
      <c r="E3022" s="1">
        <f t="shared" si="519"/>
        <v>43068</v>
      </c>
      <c r="F3022" s="1">
        <f t="shared" si="521"/>
        <v>43067</v>
      </c>
      <c r="G3022" s="1">
        <f t="shared" si="522"/>
        <v>43066</v>
      </c>
      <c r="H3022" s="1">
        <f t="shared" si="523"/>
        <v>43065</v>
      </c>
      <c r="I3022" s="2">
        <f t="shared" si="524"/>
        <v>57.3</v>
      </c>
      <c r="J3022">
        <f t="shared" si="518"/>
        <v>0</v>
      </c>
      <c r="K3022" s="2">
        <f t="shared" si="520"/>
        <v>0</v>
      </c>
      <c r="L3022" s="2">
        <f t="shared" si="525"/>
        <v>0</v>
      </c>
      <c r="M3022" s="2">
        <f t="shared" si="526"/>
        <v>1</v>
      </c>
      <c r="N3022">
        <f t="shared" si="527"/>
        <v>-2.3663473923413361</v>
      </c>
    </row>
    <row r="3023" spans="1:14" x14ac:dyDescent="0.3">
      <c r="A3023" s="1">
        <v>43076</v>
      </c>
      <c r="B3023">
        <v>56.69</v>
      </c>
      <c r="D3023">
        <f t="shared" si="517"/>
        <v>4</v>
      </c>
      <c r="E3023" s="1">
        <f t="shared" si="519"/>
        <v>43069</v>
      </c>
      <c r="F3023" s="1">
        <f t="shared" si="521"/>
        <v>43068</v>
      </c>
      <c r="G3023" s="1">
        <f t="shared" si="522"/>
        <v>43067</v>
      </c>
      <c r="H3023" s="1">
        <f t="shared" si="523"/>
        <v>43066</v>
      </c>
      <c r="I3023" s="2">
        <f t="shared" si="524"/>
        <v>57.4</v>
      </c>
      <c r="J3023">
        <f t="shared" si="518"/>
        <v>0</v>
      </c>
      <c r="K3023" s="2">
        <f t="shared" si="520"/>
        <v>0</v>
      </c>
      <c r="L3023" s="2">
        <f t="shared" si="525"/>
        <v>0</v>
      </c>
      <c r="M3023" s="2">
        <f t="shared" si="526"/>
        <v>1</v>
      </c>
      <c r="N3023">
        <f t="shared" si="527"/>
        <v>-1.2446474989308449</v>
      </c>
    </row>
    <row r="3024" spans="1:14" x14ac:dyDescent="0.3">
      <c r="A3024" s="1">
        <v>43077</v>
      </c>
      <c r="B3024">
        <v>57.36</v>
      </c>
      <c r="C3024">
        <v>57.44</v>
      </c>
      <c r="D3024">
        <f t="shared" si="517"/>
        <v>5</v>
      </c>
      <c r="E3024" s="1">
        <f t="shared" si="519"/>
        <v>43070</v>
      </c>
      <c r="F3024" s="1">
        <f t="shared" si="521"/>
        <v>43069</v>
      </c>
      <c r="G3024" s="1">
        <f t="shared" si="522"/>
        <v>43068</v>
      </c>
      <c r="H3024" s="1">
        <f t="shared" si="523"/>
        <v>43067</v>
      </c>
      <c r="I3024" s="2">
        <f t="shared" si="524"/>
        <v>58.36</v>
      </c>
      <c r="J3024">
        <f t="shared" si="518"/>
        <v>0</v>
      </c>
      <c r="K3024" s="2">
        <f t="shared" si="520"/>
        <v>0</v>
      </c>
      <c r="L3024" s="2">
        <f t="shared" si="525"/>
        <v>0</v>
      </c>
      <c r="M3024" s="2">
        <f t="shared" si="526"/>
        <v>1</v>
      </c>
      <c r="N3024">
        <f t="shared" si="527"/>
        <v>-1.7283527363219939</v>
      </c>
    </row>
    <row r="3025" spans="1:14" x14ac:dyDescent="0.3">
      <c r="A3025" s="1">
        <v>43080</v>
      </c>
      <c r="B3025">
        <v>58.05</v>
      </c>
      <c r="D3025">
        <f t="shared" si="517"/>
        <v>1</v>
      </c>
      <c r="E3025" s="1">
        <f t="shared" si="519"/>
        <v>43073</v>
      </c>
      <c r="F3025" s="1">
        <f t="shared" si="521"/>
        <v>43072</v>
      </c>
      <c r="G3025" s="1">
        <f t="shared" si="522"/>
        <v>43071</v>
      </c>
      <c r="H3025" s="1">
        <f t="shared" si="523"/>
        <v>43070</v>
      </c>
      <c r="I3025" s="2">
        <f t="shared" si="524"/>
        <v>57.47</v>
      </c>
      <c r="J3025">
        <f t="shared" si="518"/>
        <v>57.44</v>
      </c>
      <c r="K3025" s="2">
        <f t="shared" si="520"/>
        <v>57.44</v>
      </c>
      <c r="L3025" s="2">
        <f t="shared" si="525"/>
        <v>57.36</v>
      </c>
      <c r="M3025" s="2">
        <f t="shared" si="526"/>
        <v>0.99860724233983289</v>
      </c>
      <c r="N3025">
        <f t="shared" si="527"/>
        <v>0.86479071756463788</v>
      </c>
    </row>
    <row r="3026" spans="1:14" x14ac:dyDescent="0.3">
      <c r="A3026" s="1">
        <v>43081</v>
      </c>
      <c r="B3026">
        <v>57.16</v>
      </c>
      <c r="D3026">
        <f t="shared" si="517"/>
        <v>2</v>
      </c>
      <c r="E3026" s="1">
        <f t="shared" si="519"/>
        <v>43074</v>
      </c>
      <c r="F3026" s="1">
        <f t="shared" si="521"/>
        <v>43073</v>
      </c>
      <c r="G3026" s="1">
        <f t="shared" si="522"/>
        <v>43072</v>
      </c>
      <c r="H3026" s="1">
        <f t="shared" si="523"/>
        <v>43071</v>
      </c>
      <c r="I3026" s="2">
        <f t="shared" si="524"/>
        <v>57.62</v>
      </c>
      <c r="J3026">
        <f t="shared" si="518"/>
        <v>0</v>
      </c>
      <c r="K3026" s="2">
        <f t="shared" si="520"/>
        <v>57.44</v>
      </c>
      <c r="L3026" s="2">
        <f t="shared" si="525"/>
        <v>57.36</v>
      </c>
      <c r="M3026" s="2">
        <f t="shared" si="526"/>
        <v>0.99860724233983289</v>
      </c>
      <c r="N3026">
        <f t="shared" si="527"/>
        <v>-0.94091050433195988</v>
      </c>
    </row>
    <row r="3027" spans="1:14" x14ac:dyDescent="0.3">
      <c r="A3027" s="1">
        <v>43082</v>
      </c>
      <c r="B3027">
        <v>56.59</v>
      </c>
      <c r="D3027">
        <f t="shared" si="517"/>
        <v>3</v>
      </c>
      <c r="E3027" s="1">
        <f t="shared" si="519"/>
        <v>43075</v>
      </c>
      <c r="F3027" s="1">
        <f t="shared" si="521"/>
        <v>43074</v>
      </c>
      <c r="G3027" s="1">
        <f t="shared" si="522"/>
        <v>43073</v>
      </c>
      <c r="H3027" s="1">
        <f t="shared" si="523"/>
        <v>43072</v>
      </c>
      <c r="I3027" s="2">
        <f t="shared" si="524"/>
        <v>55.96</v>
      </c>
      <c r="J3027">
        <f t="shared" si="518"/>
        <v>0</v>
      </c>
      <c r="K3027" s="2">
        <f t="shared" si="520"/>
        <v>57.44</v>
      </c>
      <c r="L3027" s="2">
        <f t="shared" si="525"/>
        <v>57.36</v>
      </c>
      <c r="M3027" s="2">
        <f t="shared" si="526"/>
        <v>0.99860724233983289</v>
      </c>
      <c r="N3027">
        <f t="shared" si="527"/>
        <v>0.9801412908548236</v>
      </c>
    </row>
    <row r="3028" spans="1:14" x14ac:dyDescent="0.3">
      <c r="A3028" s="1">
        <v>43083</v>
      </c>
      <c r="B3028">
        <v>57.08</v>
      </c>
      <c r="D3028">
        <f t="shared" si="517"/>
        <v>4</v>
      </c>
      <c r="E3028" s="1">
        <f t="shared" si="519"/>
        <v>43076</v>
      </c>
      <c r="F3028" s="1">
        <f t="shared" si="521"/>
        <v>43075</v>
      </c>
      <c r="G3028" s="1">
        <f t="shared" si="522"/>
        <v>43074</v>
      </c>
      <c r="H3028" s="1">
        <f t="shared" si="523"/>
        <v>43073</v>
      </c>
      <c r="I3028" s="2">
        <f t="shared" si="524"/>
        <v>56.69</v>
      </c>
      <c r="J3028">
        <f t="shared" si="518"/>
        <v>0</v>
      </c>
      <c r="K3028" s="2">
        <f t="shared" si="520"/>
        <v>57.44</v>
      </c>
      <c r="L3028" s="2">
        <f t="shared" si="525"/>
        <v>57.36</v>
      </c>
      <c r="M3028" s="2">
        <f t="shared" si="526"/>
        <v>0.99860724233983289</v>
      </c>
      <c r="N3028">
        <f t="shared" si="527"/>
        <v>0.54622358238196267</v>
      </c>
    </row>
    <row r="3029" spans="1:14" x14ac:dyDescent="0.3">
      <c r="A3029" s="1">
        <v>43084</v>
      </c>
      <c r="B3029">
        <v>57.33</v>
      </c>
      <c r="D3029">
        <f t="shared" si="517"/>
        <v>5</v>
      </c>
      <c r="E3029" s="1">
        <f t="shared" si="519"/>
        <v>43077</v>
      </c>
      <c r="F3029" s="1">
        <f t="shared" si="521"/>
        <v>43076</v>
      </c>
      <c r="G3029" s="1">
        <f t="shared" si="522"/>
        <v>43075</v>
      </c>
      <c r="H3029" s="1">
        <f t="shared" si="523"/>
        <v>43074</v>
      </c>
      <c r="I3029" s="2">
        <f t="shared" si="524"/>
        <v>57.36</v>
      </c>
      <c r="J3029">
        <f t="shared" si="518"/>
        <v>0</v>
      </c>
      <c r="K3029" s="2">
        <f t="shared" si="520"/>
        <v>57.44</v>
      </c>
      <c r="L3029" s="2">
        <f t="shared" si="525"/>
        <v>57.36</v>
      </c>
      <c r="M3029" s="2">
        <f t="shared" si="526"/>
        <v>0.99860724233983289</v>
      </c>
      <c r="N3029">
        <f t="shared" si="527"/>
        <v>-0.1916877819677297</v>
      </c>
    </row>
    <row r="3030" spans="1:14" x14ac:dyDescent="0.3">
      <c r="A3030" s="1">
        <v>43087</v>
      </c>
      <c r="B3030">
        <v>57.22</v>
      </c>
      <c r="D3030">
        <f t="shared" si="517"/>
        <v>1</v>
      </c>
      <c r="E3030" s="1">
        <f t="shared" si="519"/>
        <v>43080</v>
      </c>
      <c r="F3030" s="1">
        <f t="shared" si="521"/>
        <v>43079</v>
      </c>
      <c r="G3030" s="1">
        <f t="shared" si="522"/>
        <v>43078</v>
      </c>
      <c r="H3030" s="1">
        <f t="shared" si="523"/>
        <v>43077</v>
      </c>
      <c r="I3030" s="2">
        <f t="shared" si="524"/>
        <v>58.05</v>
      </c>
      <c r="J3030">
        <f t="shared" si="518"/>
        <v>0</v>
      </c>
      <c r="K3030" s="2">
        <f t="shared" si="520"/>
        <v>0</v>
      </c>
      <c r="L3030" s="2">
        <f t="shared" si="525"/>
        <v>0</v>
      </c>
      <c r="M3030" s="2">
        <f t="shared" si="526"/>
        <v>1</v>
      </c>
      <c r="N3030">
        <f t="shared" si="527"/>
        <v>-1.4401220521936264</v>
      </c>
    </row>
    <row r="3031" spans="1:14" x14ac:dyDescent="0.3">
      <c r="A3031" s="1">
        <v>43088</v>
      </c>
      <c r="B3031">
        <v>57.56</v>
      </c>
      <c r="D3031">
        <f t="shared" si="517"/>
        <v>2</v>
      </c>
      <c r="E3031" s="1">
        <f t="shared" si="519"/>
        <v>43081</v>
      </c>
      <c r="F3031" s="1">
        <f t="shared" si="521"/>
        <v>43080</v>
      </c>
      <c r="G3031" s="1">
        <f t="shared" si="522"/>
        <v>43079</v>
      </c>
      <c r="H3031" s="1">
        <f t="shared" si="523"/>
        <v>43078</v>
      </c>
      <c r="I3031" s="2">
        <f t="shared" si="524"/>
        <v>57.16</v>
      </c>
      <c r="J3031">
        <f t="shared" si="518"/>
        <v>0</v>
      </c>
      <c r="K3031" s="2">
        <f t="shared" si="520"/>
        <v>0</v>
      </c>
      <c r="L3031" s="2">
        <f t="shared" si="525"/>
        <v>0</v>
      </c>
      <c r="M3031" s="2">
        <f t="shared" si="526"/>
        <v>1</v>
      </c>
      <c r="N3031">
        <f t="shared" si="527"/>
        <v>0.69735289575004467</v>
      </c>
    </row>
    <row r="3032" spans="1:14" x14ac:dyDescent="0.3">
      <c r="A3032" s="1">
        <v>43089</v>
      </c>
      <c r="B3032">
        <v>58.09</v>
      </c>
      <c r="D3032">
        <f t="shared" si="517"/>
        <v>3</v>
      </c>
      <c r="E3032" s="1">
        <f t="shared" si="519"/>
        <v>43082</v>
      </c>
      <c r="F3032" s="1">
        <f t="shared" si="521"/>
        <v>43081</v>
      </c>
      <c r="G3032" s="1">
        <f t="shared" si="522"/>
        <v>43080</v>
      </c>
      <c r="H3032" s="1">
        <f t="shared" si="523"/>
        <v>43079</v>
      </c>
      <c r="I3032" s="2">
        <f t="shared" si="524"/>
        <v>56.59</v>
      </c>
      <c r="J3032">
        <f t="shared" si="518"/>
        <v>0</v>
      </c>
      <c r="K3032" s="2">
        <f t="shared" si="520"/>
        <v>0</v>
      </c>
      <c r="L3032" s="2">
        <f t="shared" si="525"/>
        <v>0</v>
      </c>
      <c r="M3032" s="2">
        <f t="shared" si="526"/>
        <v>1</v>
      </c>
      <c r="N3032">
        <f t="shared" si="527"/>
        <v>2.616124085000858</v>
      </c>
    </row>
    <row r="3033" spans="1:14" x14ac:dyDescent="0.3">
      <c r="A3033" s="1">
        <v>43090</v>
      </c>
      <c r="B3033">
        <v>58.36</v>
      </c>
      <c r="D3033">
        <f t="shared" si="517"/>
        <v>4</v>
      </c>
      <c r="E3033" s="1">
        <f t="shared" si="519"/>
        <v>43083</v>
      </c>
      <c r="F3033" s="1">
        <f t="shared" si="521"/>
        <v>43082</v>
      </c>
      <c r="G3033" s="1">
        <f t="shared" si="522"/>
        <v>43081</v>
      </c>
      <c r="H3033" s="1">
        <f t="shared" si="523"/>
        <v>43080</v>
      </c>
      <c r="I3033" s="2">
        <f t="shared" si="524"/>
        <v>57.08</v>
      </c>
      <c r="J3033">
        <f t="shared" si="518"/>
        <v>0</v>
      </c>
      <c r="K3033" s="2">
        <f t="shared" si="520"/>
        <v>0</v>
      </c>
      <c r="L3033" s="2">
        <f t="shared" si="525"/>
        <v>0</v>
      </c>
      <c r="M3033" s="2">
        <f t="shared" si="526"/>
        <v>1</v>
      </c>
      <c r="N3033">
        <f t="shared" si="527"/>
        <v>2.2176931045949271</v>
      </c>
    </row>
    <row r="3034" spans="1:14" x14ac:dyDescent="0.3">
      <c r="A3034" s="1">
        <v>43091</v>
      </c>
      <c r="B3034">
        <v>58.47</v>
      </c>
      <c r="D3034">
        <f t="shared" si="517"/>
        <v>5</v>
      </c>
      <c r="E3034" s="1">
        <f t="shared" si="519"/>
        <v>43084</v>
      </c>
      <c r="F3034" s="1">
        <f t="shared" si="521"/>
        <v>43083</v>
      </c>
      <c r="G3034" s="1">
        <f t="shared" si="522"/>
        <v>43082</v>
      </c>
      <c r="H3034" s="1">
        <f t="shared" si="523"/>
        <v>43081</v>
      </c>
      <c r="I3034" s="2">
        <f t="shared" si="524"/>
        <v>57.33</v>
      </c>
      <c r="J3034">
        <f t="shared" si="518"/>
        <v>0</v>
      </c>
      <c r="K3034" s="2">
        <f t="shared" si="520"/>
        <v>0</v>
      </c>
      <c r="L3034" s="2">
        <f t="shared" si="525"/>
        <v>0</v>
      </c>
      <c r="M3034" s="2">
        <f t="shared" si="526"/>
        <v>1</v>
      </c>
      <c r="N3034">
        <f t="shared" si="527"/>
        <v>1.9689755267287827</v>
      </c>
    </row>
    <row r="3035" spans="1:14" x14ac:dyDescent="0.3">
      <c r="A3035" s="1">
        <v>43095</v>
      </c>
      <c r="B3035">
        <v>59.97</v>
      </c>
      <c r="D3035">
        <f t="shared" si="517"/>
        <v>2</v>
      </c>
      <c r="E3035" s="1">
        <f t="shared" si="519"/>
        <v>43088</v>
      </c>
      <c r="F3035" s="1">
        <f t="shared" si="521"/>
        <v>43087</v>
      </c>
      <c r="G3035" s="1">
        <f t="shared" si="522"/>
        <v>43086</v>
      </c>
      <c r="H3035" s="1">
        <f t="shared" si="523"/>
        <v>43085</v>
      </c>
      <c r="I3035" s="2">
        <f t="shared" si="524"/>
        <v>57.56</v>
      </c>
      <c r="J3035">
        <f t="shared" si="518"/>
        <v>0</v>
      </c>
      <c r="K3035" s="2">
        <f t="shared" si="520"/>
        <v>0</v>
      </c>
      <c r="L3035" s="2">
        <f t="shared" si="525"/>
        <v>0</v>
      </c>
      <c r="M3035" s="2">
        <f t="shared" si="526"/>
        <v>1</v>
      </c>
      <c r="N3035">
        <f t="shared" si="527"/>
        <v>4.1016555161251302</v>
      </c>
    </row>
    <row r="3036" spans="1:14" x14ac:dyDescent="0.3">
      <c r="A3036" s="1">
        <v>43096</v>
      </c>
      <c r="B3036">
        <v>59.64</v>
      </c>
      <c r="D3036">
        <f t="shared" si="517"/>
        <v>3</v>
      </c>
      <c r="E3036" s="1">
        <f t="shared" si="519"/>
        <v>43089</v>
      </c>
      <c r="F3036" s="1">
        <f t="shared" si="521"/>
        <v>43088</v>
      </c>
      <c r="G3036" s="1">
        <f t="shared" si="522"/>
        <v>43087</v>
      </c>
      <c r="H3036" s="1">
        <f t="shared" si="523"/>
        <v>43086</v>
      </c>
      <c r="I3036" s="2">
        <f t="shared" si="524"/>
        <v>58.09</v>
      </c>
      <c r="J3036">
        <f t="shared" si="518"/>
        <v>0</v>
      </c>
      <c r="K3036" s="2">
        <f t="shared" si="520"/>
        <v>0</v>
      </c>
      <c r="L3036" s="2">
        <f t="shared" si="525"/>
        <v>0</v>
      </c>
      <c r="M3036" s="2">
        <f t="shared" si="526"/>
        <v>1</v>
      </c>
      <c r="N3036">
        <f t="shared" si="527"/>
        <v>2.633295789209654</v>
      </c>
    </row>
    <row r="3037" spans="1:14" x14ac:dyDescent="0.3">
      <c r="A3037" s="1">
        <v>43097</v>
      </c>
      <c r="B3037">
        <v>59.84</v>
      </c>
      <c r="D3037">
        <f t="shared" si="517"/>
        <v>4</v>
      </c>
      <c r="E3037" s="1">
        <f t="shared" si="519"/>
        <v>43090</v>
      </c>
      <c r="F3037" s="1">
        <f t="shared" si="521"/>
        <v>43089</v>
      </c>
      <c r="G3037" s="1">
        <f t="shared" si="522"/>
        <v>43088</v>
      </c>
      <c r="H3037" s="1">
        <f t="shared" si="523"/>
        <v>43087</v>
      </c>
      <c r="I3037" s="2">
        <f t="shared" si="524"/>
        <v>58.36</v>
      </c>
      <c r="J3037">
        <f t="shared" si="518"/>
        <v>0</v>
      </c>
      <c r="K3037" s="2">
        <f t="shared" si="520"/>
        <v>0</v>
      </c>
      <c r="L3037" s="2">
        <f t="shared" si="525"/>
        <v>0</v>
      </c>
      <c r="M3037" s="2">
        <f t="shared" si="526"/>
        <v>1</v>
      </c>
      <c r="N3037">
        <f t="shared" si="527"/>
        <v>2.5043610011637054</v>
      </c>
    </row>
    <row r="3038" spans="1:14" x14ac:dyDescent="0.3">
      <c r="A3038" s="1">
        <v>43098</v>
      </c>
      <c r="B3038">
        <v>60.42</v>
      </c>
      <c r="D3038">
        <f t="shared" si="517"/>
        <v>5</v>
      </c>
      <c r="E3038" s="1">
        <f t="shared" si="519"/>
        <v>43091</v>
      </c>
      <c r="F3038" s="1">
        <f t="shared" si="521"/>
        <v>43090</v>
      </c>
      <c r="G3038" s="1">
        <f t="shared" si="522"/>
        <v>43089</v>
      </c>
      <c r="H3038" s="1">
        <f t="shared" si="523"/>
        <v>43088</v>
      </c>
      <c r="I3038" s="2">
        <f t="shared" si="524"/>
        <v>58.47</v>
      </c>
      <c r="J3038">
        <f t="shared" si="518"/>
        <v>0</v>
      </c>
      <c r="K3038" s="2">
        <f t="shared" si="520"/>
        <v>0</v>
      </c>
      <c r="L3038" s="2">
        <f t="shared" si="525"/>
        <v>0</v>
      </c>
      <c r="M3038" s="2">
        <f t="shared" si="526"/>
        <v>1</v>
      </c>
      <c r="N3038">
        <f t="shared" si="527"/>
        <v>3.2806373770946737</v>
      </c>
    </row>
    <row r="3039" spans="1:14" x14ac:dyDescent="0.3">
      <c r="A3039" s="1">
        <v>43102</v>
      </c>
      <c r="B3039">
        <v>60.37</v>
      </c>
      <c r="D3039">
        <f t="shared" si="517"/>
        <v>2</v>
      </c>
      <c r="E3039" s="1">
        <f t="shared" si="519"/>
        <v>43095</v>
      </c>
      <c r="F3039" s="1">
        <f t="shared" si="521"/>
        <v>43094</v>
      </c>
      <c r="G3039" s="1">
        <f t="shared" si="522"/>
        <v>43093</v>
      </c>
      <c r="H3039" s="1">
        <f t="shared" si="523"/>
        <v>43092</v>
      </c>
      <c r="I3039" s="2">
        <f t="shared" si="524"/>
        <v>59.97</v>
      </c>
      <c r="J3039">
        <f t="shared" si="518"/>
        <v>0</v>
      </c>
      <c r="K3039" s="2">
        <f t="shared" si="520"/>
        <v>0</v>
      </c>
      <c r="L3039" s="2">
        <f t="shared" si="525"/>
        <v>0</v>
      </c>
      <c r="M3039" s="2">
        <f t="shared" si="526"/>
        <v>1</v>
      </c>
      <c r="N3039">
        <f t="shared" si="527"/>
        <v>0.66478556279163004</v>
      </c>
    </row>
    <row r="3040" spans="1:14" x14ac:dyDescent="0.3">
      <c r="A3040" s="1">
        <v>43103</v>
      </c>
      <c r="B3040">
        <v>61.63</v>
      </c>
      <c r="D3040">
        <f t="shared" si="517"/>
        <v>3</v>
      </c>
      <c r="E3040" s="1">
        <f t="shared" si="519"/>
        <v>43096</v>
      </c>
      <c r="F3040" s="1">
        <f t="shared" si="521"/>
        <v>43095</v>
      </c>
      <c r="G3040" s="1">
        <f t="shared" si="522"/>
        <v>43094</v>
      </c>
      <c r="H3040" s="1">
        <f t="shared" si="523"/>
        <v>43093</v>
      </c>
      <c r="I3040" s="2">
        <f t="shared" si="524"/>
        <v>59.64</v>
      </c>
      <c r="J3040">
        <f t="shared" si="518"/>
        <v>0</v>
      </c>
      <c r="K3040" s="2">
        <f t="shared" si="520"/>
        <v>0</v>
      </c>
      <c r="L3040" s="2">
        <f t="shared" si="525"/>
        <v>0</v>
      </c>
      <c r="M3040" s="2">
        <f t="shared" si="526"/>
        <v>1</v>
      </c>
      <c r="N3040">
        <f t="shared" si="527"/>
        <v>3.282227507761406</v>
      </c>
    </row>
    <row r="3041" spans="1:14" x14ac:dyDescent="0.3">
      <c r="A3041" s="1">
        <v>43104</v>
      </c>
      <c r="B3041">
        <v>62.01</v>
      </c>
      <c r="D3041">
        <f t="shared" si="517"/>
        <v>4</v>
      </c>
      <c r="E3041" s="1">
        <f t="shared" si="519"/>
        <v>43097</v>
      </c>
      <c r="F3041" s="1">
        <f t="shared" si="521"/>
        <v>43096</v>
      </c>
      <c r="G3041" s="1">
        <f t="shared" si="522"/>
        <v>43095</v>
      </c>
      <c r="H3041" s="1">
        <f t="shared" si="523"/>
        <v>43094</v>
      </c>
      <c r="I3041" s="2">
        <f t="shared" si="524"/>
        <v>59.84</v>
      </c>
      <c r="J3041">
        <f t="shared" si="518"/>
        <v>0</v>
      </c>
      <c r="K3041" s="2">
        <f t="shared" si="520"/>
        <v>0</v>
      </c>
      <c r="L3041" s="2">
        <f t="shared" si="525"/>
        <v>0</v>
      </c>
      <c r="M3041" s="2">
        <f t="shared" si="526"/>
        <v>1</v>
      </c>
      <c r="N3041">
        <f t="shared" si="527"/>
        <v>3.5621328695564669</v>
      </c>
    </row>
    <row r="3042" spans="1:14" x14ac:dyDescent="0.3">
      <c r="A3042" s="1">
        <v>43105</v>
      </c>
      <c r="B3042">
        <v>61.44</v>
      </c>
      <c r="D3042">
        <f t="shared" si="517"/>
        <v>5</v>
      </c>
      <c r="E3042" s="1">
        <f t="shared" si="519"/>
        <v>43098</v>
      </c>
      <c r="F3042" s="1">
        <f t="shared" si="521"/>
        <v>43097</v>
      </c>
      <c r="G3042" s="1">
        <f t="shared" si="522"/>
        <v>43096</v>
      </c>
      <c r="H3042" s="1">
        <f t="shared" si="523"/>
        <v>43095</v>
      </c>
      <c r="I3042" s="2">
        <f t="shared" si="524"/>
        <v>60.42</v>
      </c>
      <c r="J3042">
        <f t="shared" si="518"/>
        <v>0</v>
      </c>
      <c r="K3042" s="2">
        <f t="shared" si="520"/>
        <v>0</v>
      </c>
      <c r="L3042" s="2">
        <f t="shared" si="525"/>
        <v>0</v>
      </c>
      <c r="M3042" s="2">
        <f t="shared" si="526"/>
        <v>1</v>
      </c>
      <c r="N3042">
        <f t="shared" si="527"/>
        <v>1.6740912880890773</v>
      </c>
    </row>
    <row r="3043" spans="1:14" x14ac:dyDescent="0.3">
      <c r="A3043" s="1">
        <v>43108</v>
      </c>
      <c r="B3043">
        <v>61.73</v>
      </c>
      <c r="D3043">
        <f t="shared" si="517"/>
        <v>1</v>
      </c>
      <c r="E3043" s="1">
        <f t="shared" si="519"/>
        <v>43101</v>
      </c>
      <c r="F3043" s="1">
        <f t="shared" si="521"/>
        <v>43100</v>
      </c>
      <c r="G3043" s="1">
        <f t="shared" si="522"/>
        <v>43099</v>
      </c>
      <c r="H3043" s="1">
        <f t="shared" si="523"/>
        <v>43098</v>
      </c>
      <c r="I3043" s="2">
        <f t="shared" si="524"/>
        <v>60.42</v>
      </c>
      <c r="J3043">
        <f t="shared" si="518"/>
        <v>0</v>
      </c>
      <c r="K3043" s="2">
        <f t="shared" si="520"/>
        <v>0</v>
      </c>
      <c r="L3043" s="2">
        <f t="shared" si="525"/>
        <v>0</v>
      </c>
      <c r="M3043" s="2">
        <f t="shared" si="526"/>
        <v>1</v>
      </c>
      <c r="N3043">
        <f t="shared" si="527"/>
        <v>2.144986044727855</v>
      </c>
    </row>
    <row r="3044" spans="1:14" x14ac:dyDescent="0.3">
      <c r="A3044" s="1">
        <v>43109</v>
      </c>
      <c r="B3044">
        <v>62.96</v>
      </c>
      <c r="C3044">
        <v>62.87</v>
      </c>
      <c r="D3044">
        <f t="shared" si="517"/>
        <v>2</v>
      </c>
      <c r="E3044" s="1">
        <f t="shared" si="519"/>
        <v>43102</v>
      </c>
      <c r="F3044" s="1">
        <f t="shared" si="521"/>
        <v>43101</v>
      </c>
      <c r="G3044" s="1">
        <f t="shared" si="522"/>
        <v>43100</v>
      </c>
      <c r="H3044" s="1">
        <f t="shared" si="523"/>
        <v>43099</v>
      </c>
      <c r="I3044" s="2">
        <f t="shared" si="524"/>
        <v>60.37</v>
      </c>
      <c r="J3044">
        <f t="shared" si="518"/>
        <v>0</v>
      </c>
      <c r="K3044" s="2">
        <f t="shared" si="520"/>
        <v>0</v>
      </c>
      <c r="L3044" s="2">
        <f t="shared" si="525"/>
        <v>0</v>
      </c>
      <c r="M3044" s="2">
        <f t="shared" si="526"/>
        <v>1</v>
      </c>
      <c r="N3044">
        <f t="shared" si="527"/>
        <v>4.2007311300812997</v>
      </c>
    </row>
    <row r="3045" spans="1:14" x14ac:dyDescent="0.3">
      <c r="A3045" s="1">
        <v>43110</v>
      </c>
      <c r="B3045">
        <v>63.42</v>
      </c>
      <c r="D3045">
        <f t="shared" si="517"/>
        <v>3</v>
      </c>
      <c r="E3045" s="1">
        <f t="shared" si="519"/>
        <v>43103</v>
      </c>
      <c r="F3045" s="1">
        <f t="shared" si="521"/>
        <v>43102</v>
      </c>
      <c r="G3045" s="1">
        <f t="shared" si="522"/>
        <v>43101</v>
      </c>
      <c r="H3045" s="1">
        <f t="shared" si="523"/>
        <v>43100</v>
      </c>
      <c r="I3045" s="2">
        <f t="shared" si="524"/>
        <v>61.63</v>
      </c>
      <c r="J3045">
        <f t="shared" si="518"/>
        <v>62.87</v>
      </c>
      <c r="K3045" s="2">
        <f t="shared" si="520"/>
        <v>62.87</v>
      </c>
      <c r="L3045" s="2">
        <f t="shared" si="525"/>
        <v>62.96</v>
      </c>
      <c r="M3045" s="2">
        <f t="shared" si="526"/>
        <v>1.0014315253698107</v>
      </c>
      <c r="N3045">
        <f t="shared" si="527"/>
        <v>3.0061005850227662</v>
      </c>
    </row>
    <row r="3046" spans="1:14" x14ac:dyDescent="0.3">
      <c r="A3046" s="1">
        <v>43111</v>
      </c>
      <c r="B3046">
        <v>63.68</v>
      </c>
      <c r="D3046">
        <f t="shared" si="517"/>
        <v>4</v>
      </c>
      <c r="E3046" s="1">
        <f t="shared" si="519"/>
        <v>43104</v>
      </c>
      <c r="F3046" s="1">
        <f t="shared" si="521"/>
        <v>43103</v>
      </c>
      <c r="G3046" s="1">
        <f t="shared" si="522"/>
        <v>43102</v>
      </c>
      <c r="H3046" s="1">
        <f t="shared" si="523"/>
        <v>43101</v>
      </c>
      <c r="I3046" s="2">
        <f t="shared" si="524"/>
        <v>62.01</v>
      </c>
      <c r="J3046">
        <f t="shared" si="518"/>
        <v>0</v>
      </c>
      <c r="K3046" s="2">
        <f t="shared" si="520"/>
        <v>62.87</v>
      </c>
      <c r="L3046" s="2">
        <f t="shared" si="525"/>
        <v>62.96</v>
      </c>
      <c r="M3046" s="2">
        <f t="shared" si="526"/>
        <v>1.0014315253698107</v>
      </c>
      <c r="N3046">
        <f t="shared" si="527"/>
        <v>2.8005380888519014</v>
      </c>
    </row>
    <row r="3047" spans="1:14" x14ac:dyDescent="0.3">
      <c r="A3047" s="1">
        <v>43112</v>
      </c>
      <c r="B3047">
        <v>64.23</v>
      </c>
      <c r="D3047">
        <f t="shared" si="517"/>
        <v>5</v>
      </c>
      <c r="E3047" s="1">
        <f t="shared" si="519"/>
        <v>43105</v>
      </c>
      <c r="F3047" s="1">
        <f t="shared" si="521"/>
        <v>43104</v>
      </c>
      <c r="G3047" s="1">
        <f t="shared" si="522"/>
        <v>43103</v>
      </c>
      <c r="H3047" s="1">
        <f t="shared" si="523"/>
        <v>43102</v>
      </c>
      <c r="I3047" s="2">
        <f t="shared" si="524"/>
        <v>61.44</v>
      </c>
      <c r="J3047">
        <f t="shared" si="518"/>
        <v>0</v>
      </c>
      <c r="K3047" s="2">
        <f t="shared" si="520"/>
        <v>62.87</v>
      </c>
      <c r="L3047" s="2">
        <f t="shared" si="525"/>
        <v>62.96</v>
      </c>
      <c r="M3047" s="2">
        <f t="shared" si="526"/>
        <v>1.0014315253698107</v>
      </c>
      <c r="N3047">
        <f t="shared" si="527"/>
        <v>4.5839804144462519</v>
      </c>
    </row>
    <row r="3048" spans="1:14" x14ac:dyDescent="0.3">
      <c r="A3048" s="1">
        <v>43116</v>
      </c>
      <c r="B3048">
        <v>63.67</v>
      </c>
      <c r="D3048">
        <f t="shared" si="517"/>
        <v>2</v>
      </c>
      <c r="E3048" s="1">
        <f t="shared" si="519"/>
        <v>43109</v>
      </c>
      <c r="F3048" s="1">
        <f t="shared" si="521"/>
        <v>43108</v>
      </c>
      <c r="G3048" s="1">
        <f t="shared" si="522"/>
        <v>43107</v>
      </c>
      <c r="H3048" s="1">
        <f t="shared" si="523"/>
        <v>43106</v>
      </c>
      <c r="I3048" s="2">
        <f t="shared" si="524"/>
        <v>62.96</v>
      </c>
      <c r="J3048">
        <f t="shared" si="518"/>
        <v>0</v>
      </c>
      <c r="K3048" s="2">
        <f t="shared" si="520"/>
        <v>62.87</v>
      </c>
      <c r="L3048" s="2">
        <f t="shared" si="525"/>
        <v>62.96</v>
      </c>
      <c r="M3048" s="2">
        <f t="shared" si="526"/>
        <v>1.0014315253698107</v>
      </c>
      <c r="N3048">
        <f t="shared" si="527"/>
        <v>1.2644391633964174</v>
      </c>
    </row>
    <row r="3049" spans="1:14" x14ac:dyDescent="0.3">
      <c r="A3049" s="1">
        <v>43117</v>
      </c>
      <c r="B3049">
        <v>63.92</v>
      </c>
      <c r="D3049">
        <f t="shared" si="517"/>
        <v>3</v>
      </c>
      <c r="E3049" s="1">
        <f t="shared" si="519"/>
        <v>43110</v>
      </c>
      <c r="F3049" s="1">
        <f t="shared" si="521"/>
        <v>43109</v>
      </c>
      <c r="G3049" s="1">
        <f t="shared" si="522"/>
        <v>43108</v>
      </c>
      <c r="H3049" s="1">
        <f t="shared" si="523"/>
        <v>43107</v>
      </c>
      <c r="I3049" s="2">
        <f t="shared" si="524"/>
        <v>63.42</v>
      </c>
      <c r="J3049">
        <f t="shared" si="518"/>
        <v>0</v>
      </c>
      <c r="K3049" s="2">
        <f t="shared" si="520"/>
        <v>0</v>
      </c>
      <c r="L3049" s="2">
        <f t="shared" si="525"/>
        <v>0</v>
      </c>
      <c r="M3049" s="2">
        <f t="shared" si="526"/>
        <v>1</v>
      </c>
      <c r="N3049">
        <f t="shared" si="527"/>
        <v>0.78530323478180319</v>
      </c>
    </row>
    <row r="3050" spans="1:14" x14ac:dyDescent="0.3">
      <c r="A3050" s="1">
        <v>43118</v>
      </c>
      <c r="B3050">
        <v>63.89</v>
      </c>
      <c r="D3050">
        <f t="shared" si="517"/>
        <v>4</v>
      </c>
      <c r="E3050" s="1">
        <f t="shared" si="519"/>
        <v>43111</v>
      </c>
      <c r="F3050" s="1">
        <f t="shared" si="521"/>
        <v>43110</v>
      </c>
      <c r="G3050" s="1">
        <f t="shared" si="522"/>
        <v>43109</v>
      </c>
      <c r="H3050" s="1">
        <f t="shared" si="523"/>
        <v>43108</v>
      </c>
      <c r="I3050" s="2">
        <f t="shared" si="524"/>
        <v>63.68</v>
      </c>
      <c r="J3050">
        <f t="shared" si="518"/>
        <v>0</v>
      </c>
      <c r="K3050" s="2">
        <f t="shared" si="520"/>
        <v>0</v>
      </c>
      <c r="L3050" s="2">
        <f t="shared" si="525"/>
        <v>0</v>
      </c>
      <c r="M3050" s="2">
        <f t="shared" si="526"/>
        <v>1</v>
      </c>
      <c r="N3050">
        <f t="shared" si="527"/>
        <v>0.32923130781243809</v>
      </c>
    </row>
    <row r="3051" spans="1:14" x14ac:dyDescent="0.3">
      <c r="A3051" s="1">
        <v>43119</v>
      </c>
      <c r="B3051">
        <v>63.31</v>
      </c>
      <c r="D3051">
        <f t="shared" si="517"/>
        <v>5</v>
      </c>
      <c r="E3051" s="1">
        <f t="shared" si="519"/>
        <v>43112</v>
      </c>
      <c r="F3051" s="1">
        <f t="shared" si="521"/>
        <v>43111</v>
      </c>
      <c r="G3051" s="1">
        <f t="shared" si="522"/>
        <v>43110</v>
      </c>
      <c r="H3051" s="1">
        <f t="shared" si="523"/>
        <v>43109</v>
      </c>
      <c r="I3051" s="2">
        <f t="shared" si="524"/>
        <v>64.23</v>
      </c>
      <c r="J3051">
        <f t="shared" si="518"/>
        <v>0</v>
      </c>
      <c r="K3051" s="2">
        <f t="shared" si="520"/>
        <v>0</v>
      </c>
      <c r="L3051" s="2">
        <f t="shared" si="525"/>
        <v>0</v>
      </c>
      <c r="M3051" s="2">
        <f t="shared" si="526"/>
        <v>1</v>
      </c>
      <c r="N3051">
        <f t="shared" si="527"/>
        <v>-1.4427096713666008</v>
      </c>
    </row>
    <row r="3052" spans="1:14" x14ac:dyDescent="0.3">
      <c r="A3052" s="1">
        <v>43122</v>
      </c>
      <c r="B3052">
        <v>63.57</v>
      </c>
      <c r="D3052">
        <f t="shared" si="517"/>
        <v>1</v>
      </c>
      <c r="E3052" s="1">
        <f t="shared" si="519"/>
        <v>43115</v>
      </c>
      <c r="F3052" s="1">
        <f t="shared" si="521"/>
        <v>43114</v>
      </c>
      <c r="G3052" s="1">
        <f t="shared" si="522"/>
        <v>43113</v>
      </c>
      <c r="H3052" s="1">
        <f t="shared" si="523"/>
        <v>43112</v>
      </c>
      <c r="I3052" s="2">
        <f t="shared" si="524"/>
        <v>64.23</v>
      </c>
      <c r="J3052">
        <f t="shared" si="518"/>
        <v>0</v>
      </c>
      <c r="K3052" s="2">
        <f t="shared" si="520"/>
        <v>0</v>
      </c>
      <c r="L3052" s="2">
        <f t="shared" si="525"/>
        <v>0</v>
      </c>
      <c r="M3052" s="2">
        <f t="shared" si="526"/>
        <v>1</v>
      </c>
      <c r="N3052">
        <f t="shared" si="527"/>
        <v>-1.0328730321383794</v>
      </c>
    </row>
    <row r="3053" spans="1:14" x14ac:dyDescent="0.3">
      <c r="A3053" s="1">
        <v>43123</v>
      </c>
      <c r="B3053">
        <v>64.47</v>
      </c>
      <c r="D3053">
        <f t="shared" si="517"/>
        <v>2</v>
      </c>
      <c r="E3053" s="1">
        <f t="shared" si="519"/>
        <v>43116</v>
      </c>
      <c r="F3053" s="1">
        <f t="shared" si="521"/>
        <v>43115</v>
      </c>
      <c r="G3053" s="1">
        <f t="shared" si="522"/>
        <v>43114</v>
      </c>
      <c r="H3053" s="1">
        <f t="shared" si="523"/>
        <v>43113</v>
      </c>
      <c r="I3053" s="2">
        <f t="shared" si="524"/>
        <v>63.67</v>
      </c>
      <c r="J3053">
        <f t="shared" si="518"/>
        <v>0</v>
      </c>
      <c r="K3053" s="2">
        <f t="shared" si="520"/>
        <v>0</v>
      </c>
      <c r="L3053" s="2">
        <f t="shared" si="525"/>
        <v>0</v>
      </c>
      <c r="M3053" s="2">
        <f t="shared" si="526"/>
        <v>1</v>
      </c>
      <c r="N3053">
        <f t="shared" si="527"/>
        <v>1.2486505293594707</v>
      </c>
    </row>
    <row r="3054" spans="1:14" x14ac:dyDescent="0.3">
      <c r="A3054" s="1">
        <v>43124</v>
      </c>
      <c r="B3054">
        <v>65.61</v>
      </c>
      <c r="D3054">
        <f t="shared" si="517"/>
        <v>3</v>
      </c>
      <c r="E3054" s="1">
        <f t="shared" si="519"/>
        <v>43117</v>
      </c>
      <c r="F3054" s="1">
        <f t="shared" si="521"/>
        <v>43116</v>
      </c>
      <c r="G3054" s="1">
        <f t="shared" si="522"/>
        <v>43115</v>
      </c>
      <c r="H3054" s="1">
        <f t="shared" si="523"/>
        <v>43114</v>
      </c>
      <c r="I3054" s="2">
        <f t="shared" si="524"/>
        <v>63.92</v>
      </c>
      <c r="J3054">
        <f t="shared" si="518"/>
        <v>0</v>
      </c>
      <c r="K3054" s="2">
        <f t="shared" si="520"/>
        <v>0</v>
      </c>
      <c r="L3054" s="2">
        <f t="shared" si="525"/>
        <v>0</v>
      </c>
      <c r="M3054" s="2">
        <f t="shared" si="526"/>
        <v>1</v>
      </c>
      <c r="N3054">
        <f t="shared" si="527"/>
        <v>2.6095821898766913</v>
      </c>
    </row>
    <row r="3055" spans="1:14" x14ac:dyDescent="0.3">
      <c r="A3055" s="1">
        <v>43125</v>
      </c>
      <c r="B3055">
        <v>65.510000000000005</v>
      </c>
      <c r="D3055">
        <f t="shared" si="517"/>
        <v>4</v>
      </c>
      <c r="E3055" s="1">
        <f t="shared" si="519"/>
        <v>43118</v>
      </c>
      <c r="F3055" s="1">
        <f t="shared" si="521"/>
        <v>43117</v>
      </c>
      <c r="G3055" s="1">
        <f t="shared" si="522"/>
        <v>43116</v>
      </c>
      <c r="H3055" s="1">
        <f t="shared" si="523"/>
        <v>43115</v>
      </c>
      <c r="I3055" s="2">
        <f t="shared" si="524"/>
        <v>63.89</v>
      </c>
      <c r="J3055">
        <f t="shared" si="518"/>
        <v>0</v>
      </c>
      <c r="K3055" s="2">
        <f t="shared" si="520"/>
        <v>0</v>
      </c>
      <c r="L3055" s="2">
        <f t="shared" si="525"/>
        <v>0</v>
      </c>
      <c r="M3055" s="2">
        <f t="shared" si="526"/>
        <v>1</v>
      </c>
      <c r="N3055">
        <f t="shared" si="527"/>
        <v>2.503994812953318</v>
      </c>
    </row>
    <row r="3056" spans="1:14" x14ac:dyDescent="0.3">
      <c r="A3056" s="1">
        <v>43126</v>
      </c>
      <c r="B3056">
        <v>66.14</v>
      </c>
      <c r="D3056">
        <f t="shared" si="517"/>
        <v>5</v>
      </c>
      <c r="E3056" s="1">
        <f t="shared" si="519"/>
        <v>43119</v>
      </c>
      <c r="F3056" s="1">
        <f t="shared" si="521"/>
        <v>43118</v>
      </c>
      <c r="G3056" s="1">
        <f t="shared" si="522"/>
        <v>43117</v>
      </c>
      <c r="H3056" s="1">
        <f t="shared" si="523"/>
        <v>43116</v>
      </c>
      <c r="I3056" s="2">
        <f t="shared" si="524"/>
        <v>63.31</v>
      </c>
      <c r="J3056">
        <f t="shared" si="518"/>
        <v>0</v>
      </c>
      <c r="K3056" s="2">
        <f t="shared" si="520"/>
        <v>0</v>
      </c>
      <c r="L3056" s="2">
        <f t="shared" si="525"/>
        <v>0</v>
      </c>
      <c r="M3056" s="2">
        <f t="shared" si="526"/>
        <v>1</v>
      </c>
      <c r="N3056">
        <f t="shared" si="527"/>
        <v>4.3730412997611472</v>
      </c>
    </row>
    <row r="3057" spans="1:14" x14ac:dyDescent="0.3">
      <c r="A3057" s="1">
        <v>43129</v>
      </c>
      <c r="B3057">
        <v>65.56</v>
      </c>
      <c r="D3057">
        <f t="shared" si="517"/>
        <v>1</v>
      </c>
      <c r="E3057" s="1">
        <f t="shared" si="519"/>
        <v>43122</v>
      </c>
      <c r="F3057" s="1">
        <f t="shared" si="521"/>
        <v>43121</v>
      </c>
      <c r="G3057" s="1">
        <f t="shared" si="522"/>
        <v>43120</v>
      </c>
      <c r="H3057" s="1">
        <f t="shared" si="523"/>
        <v>43119</v>
      </c>
      <c r="I3057" s="2">
        <f t="shared" si="524"/>
        <v>63.57</v>
      </c>
      <c r="J3057">
        <f t="shared" si="518"/>
        <v>0</v>
      </c>
      <c r="K3057" s="2">
        <f t="shared" si="520"/>
        <v>0</v>
      </c>
      <c r="L3057" s="2">
        <f t="shared" si="525"/>
        <v>0</v>
      </c>
      <c r="M3057" s="2">
        <f t="shared" si="526"/>
        <v>1</v>
      </c>
      <c r="N3057">
        <f t="shared" si="527"/>
        <v>3.0824092927311519</v>
      </c>
    </row>
    <row r="3058" spans="1:14" x14ac:dyDescent="0.3">
      <c r="A3058" s="1">
        <v>43130</v>
      </c>
      <c r="B3058">
        <v>64.5</v>
      </c>
      <c r="D3058">
        <f t="shared" si="517"/>
        <v>2</v>
      </c>
      <c r="E3058" s="1">
        <f t="shared" si="519"/>
        <v>43123</v>
      </c>
      <c r="F3058" s="1">
        <f t="shared" si="521"/>
        <v>43122</v>
      </c>
      <c r="G3058" s="1">
        <f t="shared" si="522"/>
        <v>43121</v>
      </c>
      <c r="H3058" s="1">
        <f t="shared" si="523"/>
        <v>43120</v>
      </c>
      <c r="I3058" s="2">
        <f t="shared" si="524"/>
        <v>64.47</v>
      </c>
      <c r="J3058">
        <f t="shared" si="518"/>
        <v>0</v>
      </c>
      <c r="K3058" s="2">
        <f t="shared" si="520"/>
        <v>0</v>
      </c>
      <c r="L3058" s="2">
        <f t="shared" si="525"/>
        <v>0</v>
      </c>
      <c r="M3058" s="2">
        <f t="shared" si="526"/>
        <v>1</v>
      </c>
      <c r="N3058">
        <f t="shared" si="527"/>
        <v>4.6522447919815045E-2</v>
      </c>
    </row>
    <row r="3059" spans="1:14" x14ac:dyDescent="0.3">
      <c r="A3059" s="1">
        <v>43131</v>
      </c>
      <c r="B3059">
        <v>64.73</v>
      </c>
      <c r="D3059">
        <f t="shared" si="517"/>
        <v>3</v>
      </c>
      <c r="E3059" s="1">
        <f t="shared" si="519"/>
        <v>43124</v>
      </c>
      <c r="F3059" s="1">
        <f t="shared" si="521"/>
        <v>43123</v>
      </c>
      <c r="G3059" s="1">
        <f t="shared" si="522"/>
        <v>43122</v>
      </c>
      <c r="H3059" s="1">
        <f t="shared" si="523"/>
        <v>43121</v>
      </c>
      <c r="I3059" s="2">
        <f t="shared" si="524"/>
        <v>65.61</v>
      </c>
      <c r="J3059">
        <f t="shared" si="518"/>
        <v>0</v>
      </c>
      <c r="K3059" s="2">
        <f t="shared" si="520"/>
        <v>0</v>
      </c>
      <c r="L3059" s="2">
        <f t="shared" si="525"/>
        <v>0</v>
      </c>
      <c r="M3059" s="2">
        <f t="shared" si="526"/>
        <v>1</v>
      </c>
      <c r="N3059">
        <f t="shared" si="527"/>
        <v>-1.3503350799367266</v>
      </c>
    </row>
    <row r="3060" spans="1:14" x14ac:dyDescent="0.3">
      <c r="A3060" s="1">
        <v>43132</v>
      </c>
      <c r="B3060">
        <v>65.8</v>
      </c>
      <c r="D3060">
        <f t="shared" si="517"/>
        <v>4</v>
      </c>
      <c r="E3060" s="1">
        <f t="shared" si="519"/>
        <v>43125</v>
      </c>
      <c r="F3060" s="1">
        <f t="shared" si="521"/>
        <v>43124</v>
      </c>
      <c r="G3060" s="1">
        <f t="shared" si="522"/>
        <v>43123</v>
      </c>
      <c r="H3060" s="1">
        <f t="shared" si="523"/>
        <v>43122</v>
      </c>
      <c r="I3060" s="2">
        <f t="shared" si="524"/>
        <v>65.510000000000005</v>
      </c>
      <c r="J3060">
        <f t="shared" si="518"/>
        <v>0</v>
      </c>
      <c r="K3060" s="2">
        <f t="shared" si="520"/>
        <v>0</v>
      </c>
      <c r="L3060" s="2">
        <f t="shared" si="525"/>
        <v>0</v>
      </c>
      <c r="M3060" s="2">
        <f t="shared" si="526"/>
        <v>1</v>
      </c>
      <c r="N3060">
        <f t="shared" si="527"/>
        <v>0.44170355874863382</v>
      </c>
    </row>
    <row r="3061" spans="1:14" x14ac:dyDescent="0.3">
      <c r="A3061" s="1">
        <v>43133</v>
      </c>
      <c r="B3061">
        <v>65.45</v>
      </c>
      <c r="D3061">
        <f t="shared" si="517"/>
        <v>5</v>
      </c>
      <c r="E3061" s="1">
        <f t="shared" si="519"/>
        <v>43126</v>
      </c>
      <c r="F3061" s="1">
        <f t="shared" si="521"/>
        <v>43125</v>
      </c>
      <c r="G3061" s="1">
        <f t="shared" si="522"/>
        <v>43124</v>
      </c>
      <c r="H3061" s="1">
        <f t="shared" si="523"/>
        <v>43123</v>
      </c>
      <c r="I3061" s="2">
        <f t="shared" si="524"/>
        <v>66.14</v>
      </c>
      <c r="J3061">
        <f t="shared" si="518"/>
        <v>0</v>
      </c>
      <c r="K3061" s="2">
        <f t="shared" si="520"/>
        <v>0</v>
      </c>
      <c r="L3061" s="2">
        <f t="shared" si="525"/>
        <v>0</v>
      </c>
      <c r="M3061" s="2">
        <f t="shared" si="526"/>
        <v>1</v>
      </c>
      <c r="N3061">
        <f t="shared" si="527"/>
        <v>-1.0487215197737796</v>
      </c>
    </row>
    <row r="3062" spans="1:14" x14ac:dyDescent="0.3">
      <c r="A3062" s="1">
        <v>43136</v>
      </c>
      <c r="B3062">
        <v>64.150000000000006</v>
      </c>
      <c r="D3062">
        <f t="shared" si="517"/>
        <v>1</v>
      </c>
      <c r="E3062" s="1">
        <f t="shared" si="519"/>
        <v>43129</v>
      </c>
      <c r="F3062" s="1">
        <f t="shared" si="521"/>
        <v>43128</v>
      </c>
      <c r="G3062" s="1">
        <f t="shared" si="522"/>
        <v>43127</v>
      </c>
      <c r="H3062" s="1">
        <f t="shared" si="523"/>
        <v>43126</v>
      </c>
      <c r="I3062" s="2">
        <f t="shared" si="524"/>
        <v>65.56</v>
      </c>
      <c r="J3062">
        <f t="shared" si="518"/>
        <v>0</v>
      </c>
      <c r="K3062" s="2">
        <f t="shared" si="520"/>
        <v>0</v>
      </c>
      <c r="L3062" s="2">
        <f t="shared" si="525"/>
        <v>0</v>
      </c>
      <c r="M3062" s="2">
        <f t="shared" si="526"/>
        <v>1</v>
      </c>
      <c r="N3062">
        <f t="shared" si="527"/>
        <v>-2.1741662813983504</v>
      </c>
    </row>
    <row r="3063" spans="1:14" x14ac:dyDescent="0.3">
      <c r="A3063" s="1">
        <v>43137</v>
      </c>
      <c r="B3063">
        <v>63.39</v>
      </c>
      <c r="D3063">
        <f t="shared" si="517"/>
        <v>2</v>
      </c>
      <c r="E3063" s="1">
        <f t="shared" si="519"/>
        <v>43130</v>
      </c>
      <c r="F3063" s="1">
        <f t="shared" si="521"/>
        <v>43129</v>
      </c>
      <c r="G3063" s="1">
        <f t="shared" si="522"/>
        <v>43128</v>
      </c>
      <c r="H3063" s="1">
        <f t="shared" si="523"/>
        <v>43127</v>
      </c>
      <c r="I3063" s="2">
        <f t="shared" si="524"/>
        <v>64.5</v>
      </c>
      <c r="J3063">
        <f t="shared" si="518"/>
        <v>0</v>
      </c>
      <c r="K3063" s="2">
        <f t="shared" si="520"/>
        <v>0</v>
      </c>
      <c r="L3063" s="2">
        <f t="shared" si="525"/>
        <v>0</v>
      </c>
      <c r="M3063" s="2">
        <f t="shared" si="526"/>
        <v>1</v>
      </c>
      <c r="N3063">
        <f t="shared" si="527"/>
        <v>-1.7359103505651765</v>
      </c>
    </row>
    <row r="3064" spans="1:14" x14ac:dyDescent="0.3">
      <c r="A3064" s="1">
        <v>43138</v>
      </c>
      <c r="B3064">
        <v>61.79</v>
      </c>
      <c r="D3064">
        <f t="shared" si="517"/>
        <v>3</v>
      </c>
      <c r="E3064" s="1">
        <f t="shared" si="519"/>
        <v>43131</v>
      </c>
      <c r="F3064" s="1">
        <f t="shared" si="521"/>
        <v>43130</v>
      </c>
      <c r="G3064" s="1">
        <f t="shared" si="522"/>
        <v>43129</v>
      </c>
      <c r="H3064" s="1">
        <f t="shared" si="523"/>
        <v>43128</v>
      </c>
      <c r="I3064" s="2">
        <f t="shared" si="524"/>
        <v>64.73</v>
      </c>
      <c r="J3064">
        <f t="shared" si="518"/>
        <v>0</v>
      </c>
      <c r="K3064" s="2">
        <f t="shared" si="520"/>
        <v>0</v>
      </c>
      <c r="L3064" s="2">
        <f t="shared" si="525"/>
        <v>0</v>
      </c>
      <c r="M3064" s="2">
        <f t="shared" si="526"/>
        <v>1</v>
      </c>
      <c r="N3064">
        <f t="shared" si="527"/>
        <v>-4.6483233484530748</v>
      </c>
    </row>
    <row r="3065" spans="1:14" x14ac:dyDescent="0.3">
      <c r="A3065" s="1">
        <v>43139</v>
      </c>
      <c r="B3065">
        <v>61.15</v>
      </c>
      <c r="D3065">
        <f t="shared" si="517"/>
        <v>4</v>
      </c>
      <c r="E3065" s="1">
        <f t="shared" si="519"/>
        <v>43132</v>
      </c>
      <c r="F3065" s="1">
        <f t="shared" si="521"/>
        <v>43131</v>
      </c>
      <c r="G3065" s="1">
        <f t="shared" si="522"/>
        <v>43130</v>
      </c>
      <c r="H3065" s="1">
        <f t="shared" si="523"/>
        <v>43129</v>
      </c>
      <c r="I3065" s="2">
        <f t="shared" si="524"/>
        <v>65.8</v>
      </c>
      <c r="J3065">
        <f t="shared" si="518"/>
        <v>0</v>
      </c>
      <c r="K3065" s="2">
        <f t="shared" si="520"/>
        <v>0</v>
      </c>
      <c r="L3065" s="2">
        <f t="shared" si="525"/>
        <v>0</v>
      </c>
      <c r="M3065" s="2">
        <f t="shared" si="526"/>
        <v>1</v>
      </c>
      <c r="N3065">
        <f t="shared" si="527"/>
        <v>-7.3289976198090097</v>
      </c>
    </row>
    <row r="3066" spans="1:14" x14ac:dyDescent="0.3">
      <c r="A3066" s="1">
        <v>43140</v>
      </c>
      <c r="B3066">
        <v>59.2</v>
      </c>
      <c r="C3066">
        <v>58.99</v>
      </c>
      <c r="D3066">
        <f t="shared" si="517"/>
        <v>5</v>
      </c>
      <c r="E3066" s="1">
        <f t="shared" si="519"/>
        <v>43133</v>
      </c>
      <c r="F3066" s="1">
        <f t="shared" si="521"/>
        <v>43132</v>
      </c>
      <c r="G3066" s="1">
        <f t="shared" si="522"/>
        <v>43131</v>
      </c>
      <c r="H3066" s="1">
        <f t="shared" si="523"/>
        <v>43130</v>
      </c>
      <c r="I3066" s="2">
        <f t="shared" si="524"/>
        <v>65.45</v>
      </c>
      <c r="J3066">
        <f t="shared" si="518"/>
        <v>0</v>
      </c>
      <c r="K3066" s="2">
        <f t="shared" si="520"/>
        <v>0</v>
      </c>
      <c r="L3066" s="2">
        <f t="shared" si="525"/>
        <v>0</v>
      </c>
      <c r="M3066" s="2">
        <f t="shared" si="526"/>
        <v>1</v>
      </c>
      <c r="N3066">
        <f t="shared" si="527"/>
        <v>-10.036495046594888</v>
      </c>
    </row>
    <row r="3067" spans="1:14" x14ac:dyDescent="0.3">
      <c r="A3067" s="1">
        <v>43143</v>
      </c>
      <c r="B3067">
        <v>59.08</v>
      </c>
      <c r="D3067">
        <f t="shared" si="517"/>
        <v>1</v>
      </c>
      <c r="E3067" s="1">
        <f t="shared" si="519"/>
        <v>43136</v>
      </c>
      <c r="F3067" s="1">
        <f t="shared" si="521"/>
        <v>43135</v>
      </c>
      <c r="G3067" s="1">
        <f t="shared" si="522"/>
        <v>43134</v>
      </c>
      <c r="H3067" s="1">
        <f t="shared" si="523"/>
        <v>43133</v>
      </c>
      <c r="I3067" s="2">
        <f t="shared" si="524"/>
        <v>64.150000000000006</v>
      </c>
      <c r="J3067">
        <f t="shared" si="518"/>
        <v>58.99</v>
      </c>
      <c r="K3067" s="2">
        <f t="shared" si="520"/>
        <v>58.99</v>
      </c>
      <c r="L3067" s="2">
        <f t="shared" si="525"/>
        <v>59.2</v>
      </c>
      <c r="M3067" s="2">
        <f t="shared" si="526"/>
        <v>1.0035599254110867</v>
      </c>
      <c r="N3067">
        <f t="shared" si="527"/>
        <v>-7.8778029523490254</v>
      </c>
    </row>
    <row r="3068" spans="1:14" x14ac:dyDescent="0.3">
      <c r="A3068" s="1">
        <v>43144</v>
      </c>
      <c r="B3068">
        <v>59.03</v>
      </c>
      <c r="D3068">
        <f t="shared" si="517"/>
        <v>2</v>
      </c>
      <c r="E3068" s="1">
        <f t="shared" si="519"/>
        <v>43137</v>
      </c>
      <c r="F3068" s="1">
        <f t="shared" si="521"/>
        <v>43136</v>
      </c>
      <c r="G3068" s="1">
        <f t="shared" si="522"/>
        <v>43135</v>
      </c>
      <c r="H3068" s="1">
        <f t="shared" si="523"/>
        <v>43134</v>
      </c>
      <c r="I3068" s="2">
        <f t="shared" si="524"/>
        <v>63.39</v>
      </c>
      <c r="J3068">
        <f t="shared" si="518"/>
        <v>0</v>
      </c>
      <c r="K3068" s="2">
        <f t="shared" si="520"/>
        <v>58.99</v>
      </c>
      <c r="L3068" s="2">
        <f t="shared" si="525"/>
        <v>59.2</v>
      </c>
      <c r="M3068" s="2">
        <f t="shared" si="526"/>
        <v>1.0035599254110867</v>
      </c>
      <c r="N3068">
        <f t="shared" si="527"/>
        <v>-6.7706727168500818</v>
      </c>
    </row>
    <row r="3069" spans="1:14" x14ac:dyDescent="0.3">
      <c r="A3069" s="1">
        <v>43145</v>
      </c>
      <c r="B3069">
        <v>60.51</v>
      </c>
      <c r="D3069">
        <f t="shared" si="517"/>
        <v>3</v>
      </c>
      <c r="E3069" s="1">
        <f t="shared" si="519"/>
        <v>43138</v>
      </c>
      <c r="F3069" s="1">
        <f t="shared" si="521"/>
        <v>43137</v>
      </c>
      <c r="G3069" s="1">
        <f t="shared" si="522"/>
        <v>43136</v>
      </c>
      <c r="H3069" s="1">
        <f t="shared" si="523"/>
        <v>43135</v>
      </c>
      <c r="I3069" s="2">
        <f t="shared" si="524"/>
        <v>61.79</v>
      </c>
      <c r="J3069">
        <f t="shared" si="518"/>
        <v>0</v>
      </c>
      <c r="K3069" s="2">
        <f t="shared" si="520"/>
        <v>58.99</v>
      </c>
      <c r="L3069" s="2">
        <f t="shared" si="525"/>
        <v>59.2</v>
      </c>
      <c r="M3069" s="2">
        <f t="shared" si="526"/>
        <v>1.0035599254110867</v>
      </c>
      <c r="N3069">
        <f t="shared" si="527"/>
        <v>-1.7379294563681802</v>
      </c>
    </row>
    <row r="3070" spans="1:14" x14ac:dyDescent="0.3">
      <c r="A3070" s="1">
        <v>43146</v>
      </c>
      <c r="B3070">
        <v>61.17</v>
      </c>
      <c r="D3070">
        <f t="shared" si="517"/>
        <v>4</v>
      </c>
      <c r="E3070" s="1">
        <f t="shared" si="519"/>
        <v>43139</v>
      </c>
      <c r="F3070" s="1">
        <f t="shared" si="521"/>
        <v>43138</v>
      </c>
      <c r="G3070" s="1">
        <f t="shared" si="522"/>
        <v>43137</v>
      </c>
      <c r="H3070" s="1">
        <f t="shared" si="523"/>
        <v>43136</v>
      </c>
      <c r="I3070" s="2">
        <f t="shared" si="524"/>
        <v>61.15</v>
      </c>
      <c r="J3070">
        <f t="shared" si="518"/>
        <v>0</v>
      </c>
      <c r="K3070" s="2">
        <f t="shared" si="520"/>
        <v>58.99</v>
      </c>
      <c r="L3070" s="2">
        <f t="shared" si="525"/>
        <v>59.2</v>
      </c>
      <c r="M3070" s="2">
        <f t="shared" si="526"/>
        <v>1.0035599254110867</v>
      </c>
      <c r="N3070">
        <f t="shared" si="527"/>
        <v>0.38806149962683517</v>
      </c>
    </row>
    <row r="3071" spans="1:14" x14ac:dyDescent="0.3">
      <c r="A3071" s="1">
        <v>43147</v>
      </c>
      <c r="B3071">
        <v>61.55</v>
      </c>
      <c r="D3071">
        <f t="shared" si="517"/>
        <v>5</v>
      </c>
      <c r="E3071" s="1">
        <f t="shared" si="519"/>
        <v>43140</v>
      </c>
      <c r="F3071" s="1">
        <f t="shared" si="521"/>
        <v>43139</v>
      </c>
      <c r="G3071" s="1">
        <f t="shared" si="522"/>
        <v>43138</v>
      </c>
      <c r="H3071" s="1">
        <f t="shared" si="523"/>
        <v>43137</v>
      </c>
      <c r="I3071" s="2">
        <f t="shared" si="524"/>
        <v>59.2</v>
      </c>
      <c r="J3071">
        <f t="shared" si="518"/>
        <v>0</v>
      </c>
      <c r="K3071" s="2">
        <f t="shared" si="520"/>
        <v>58.99</v>
      </c>
      <c r="L3071" s="2">
        <f t="shared" si="525"/>
        <v>59.2</v>
      </c>
      <c r="M3071" s="2">
        <f t="shared" si="526"/>
        <v>1.0035599254110867</v>
      </c>
      <c r="N3071">
        <f t="shared" si="527"/>
        <v>4.2481914615478722</v>
      </c>
    </row>
    <row r="3072" spans="1:14" x14ac:dyDescent="0.3">
      <c r="A3072" s="1">
        <v>43151</v>
      </c>
      <c r="B3072">
        <v>61.79</v>
      </c>
      <c r="D3072">
        <f t="shared" si="517"/>
        <v>2</v>
      </c>
      <c r="E3072" s="1">
        <f t="shared" si="519"/>
        <v>43144</v>
      </c>
      <c r="F3072" s="1">
        <f t="shared" si="521"/>
        <v>43143</v>
      </c>
      <c r="G3072" s="1">
        <f t="shared" si="522"/>
        <v>43142</v>
      </c>
      <c r="H3072" s="1">
        <f t="shared" si="523"/>
        <v>43141</v>
      </c>
      <c r="I3072" s="2">
        <f t="shared" si="524"/>
        <v>59.03</v>
      </c>
      <c r="J3072">
        <f t="shared" si="518"/>
        <v>0</v>
      </c>
      <c r="K3072" s="2">
        <f t="shared" si="520"/>
        <v>0</v>
      </c>
      <c r="L3072" s="2">
        <f t="shared" si="525"/>
        <v>0</v>
      </c>
      <c r="M3072" s="2">
        <f t="shared" si="526"/>
        <v>1</v>
      </c>
      <c r="N3072">
        <f t="shared" si="527"/>
        <v>4.5695749820290104</v>
      </c>
    </row>
    <row r="3073" spans="1:14" x14ac:dyDescent="0.3">
      <c r="A3073" s="1">
        <v>43152</v>
      </c>
      <c r="B3073">
        <v>61.68</v>
      </c>
      <c r="D3073">
        <f t="shared" si="517"/>
        <v>3</v>
      </c>
      <c r="E3073" s="1">
        <f t="shared" si="519"/>
        <v>43145</v>
      </c>
      <c r="F3073" s="1">
        <f t="shared" si="521"/>
        <v>43144</v>
      </c>
      <c r="G3073" s="1">
        <f t="shared" si="522"/>
        <v>43143</v>
      </c>
      <c r="H3073" s="1">
        <f t="shared" si="523"/>
        <v>43142</v>
      </c>
      <c r="I3073" s="2">
        <f t="shared" si="524"/>
        <v>60.51</v>
      </c>
      <c r="J3073">
        <f t="shared" si="518"/>
        <v>0</v>
      </c>
      <c r="K3073" s="2">
        <f t="shared" si="520"/>
        <v>0</v>
      </c>
      <c r="L3073" s="2">
        <f t="shared" si="525"/>
        <v>0</v>
      </c>
      <c r="M3073" s="2">
        <f t="shared" si="526"/>
        <v>1</v>
      </c>
      <c r="N3073">
        <f t="shared" si="527"/>
        <v>1.9151088620843895</v>
      </c>
    </row>
    <row r="3074" spans="1:14" x14ac:dyDescent="0.3">
      <c r="A3074" s="1">
        <v>43153</v>
      </c>
      <c r="B3074">
        <v>62.77</v>
      </c>
      <c r="D3074">
        <f t="shared" ref="D3074:D3137" si="528">WEEKDAY(A3074,2)</f>
        <v>4</v>
      </c>
      <c r="E3074" s="1">
        <f t="shared" si="519"/>
        <v>43146</v>
      </c>
      <c r="F3074" s="1">
        <f t="shared" si="521"/>
        <v>43145</v>
      </c>
      <c r="G3074" s="1">
        <f t="shared" si="522"/>
        <v>43144</v>
      </c>
      <c r="H3074" s="1">
        <f t="shared" si="523"/>
        <v>43143</v>
      </c>
      <c r="I3074" s="2">
        <f t="shared" si="524"/>
        <v>61.17</v>
      </c>
      <c r="J3074">
        <f t="shared" si="518"/>
        <v>0</v>
      </c>
      <c r="K3074" s="2">
        <f t="shared" si="520"/>
        <v>0</v>
      </c>
      <c r="L3074" s="2">
        <f t="shared" si="525"/>
        <v>0</v>
      </c>
      <c r="M3074" s="2">
        <f t="shared" si="526"/>
        <v>1</v>
      </c>
      <c r="N3074">
        <f t="shared" si="527"/>
        <v>2.5820379074966917</v>
      </c>
    </row>
    <row r="3075" spans="1:14" x14ac:dyDescent="0.3">
      <c r="A3075" s="1">
        <v>43154</v>
      </c>
      <c r="B3075">
        <v>63.55</v>
      </c>
      <c r="D3075">
        <f t="shared" si="528"/>
        <v>5</v>
      </c>
      <c r="E3075" s="1">
        <f t="shared" si="519"/>
        <v>43147</v>
      </c>
      <c r="F3075" s="1">
        <f t="shared" si="521"/>
        <v>43146</v>
      </c>
      <c r="G3075" s="1">
        <f t="shared" si="522"/>
        <v>43145</v>
      </c>
      <c r="H3075" s="1">
        <f t="shared" si="523"/>
        <v>43144</v>
      </c>
      <c r="I3075" s="2">
        <f t="shared" si="524"/>
        <v>61.55</v>
      </c>
      <c r="J3075">
        <f t="shared" ref="J3075:J3138" si="529">C3074</f>
        <v>0</v>
      </c>
      <c r="K3075" s="2">
        <f t="shared" si="520"/>
        <v>0</v>
      </c>
      <c r="L3075" s="2">
        <f t="shared" si="525"/>
        <v>0</v>
      </c>
      <c r="M3075" s="2">
        <f t="shared" si="526"/>
        <v>1</v>
      </c>
      <c r="N3075">
        <f t="shared" si="527"/>
        <v>3.1977145005000622</v>
      </c>
    </row>
    <row r="3076" spans="1:14" x14ac:dyDescent="0.3">
      <c r="A3076" s="1">
        <v>43157</v>
      </c>
      <c r="B3076">
        <v>63.91</v>
      </c>
      <c r="D3076">
        <f t="shared" si="528"/>
        <v>1</v>
      </c>
      <c r="E3076" s="1">
        <f t="shared" si="519"/>
        <v>43150</v>
      </c>
      <c r="F3076" s="1">
        <f t="shared" si="521"/>
        <v>43149</v>
      </c>
      <c r="G3076" s="1">
        <f t="shared" si="522"/>
        <v>43148</v>
      </c>
      <c r="H3076" s="1">
        <f t="shared" si="523"/>
        <v>43147</v>
      </c>
      <c r="I3076" s="2">
        <f t="shared" si="524"/>
        <v>61.55</v>
      </c>
      <c r="J3076">
        <f t="shared" si="529"/>
        <v>0</v>
      </c>
      <c r="K3076" s="2">
        <f t="shared" si="520"/>
        <v>0</v>
      </c>
      <c r="L3076" s="2">
        <f t="shared" si="525"/>
        <v>0</v>
      </c>
      <c r="M3076" s="2">
        <f t="shared" si="526"/>
        <v>1</v>
      </c>
      <c r="N3076">
        <f t="shared" si="527"/>
        <v>3.762599103172795</v>
      </c>
    </row>
    <row r="3077" spans="1:14" x14ac:dyDescent="0.3">
      <c r="A3077" s="1">
        <v>43158</v>
      </c>
      <c r="B3077">
        <v>63.01</v>
      </c>
      <c r="D3077">
        <f t="shared" si="528"/>
        <v>2</v>
      </c>
      <c r="E3077" s="1">
        <f t="shared" si="519"/>
        <v>43151</v>
      </c>
      <c r="F3077" s="1">
        <f t="shared" si="521"/>
        <v>43150</v>
      </c>
      <c r="G3077" s="1">
        <f t="shared" si="522"/>
        <v>43149</v>
      </c>
      <c r="H3077" s="1">
        <f t="shared" si="523"/>
        <v>43148</v>
      </c>
      <c r="I3077" s="2">
        <f t="shared" si="524"/>
        <v>61.79</v>
      </c>
      <c r="J3077">
        <f t="shared" si="529"/>
        <v>0</v>
      </c>
      <c r="K3077" s="2">
        <f t="shared" si="520"/>
        <v>0</v>
      </c>
      <c r="L3077" s="2">
        <f t="shared" si="525"/>
        <v>0</v>
      </c>
      <c r="M3077" s="2">
        <f t="shared" si="526"/>
        <v>1</v>
      </c>
      <c r="N3077">
        <f t="shared" si="527"/>
        <v>1.9551904881075994</v>
      </c>
    </row>
    <row r="3078" spans="1:14" x14ac:dyDescent="0.3">
      <c r="A3078" s="1">
        <v>43159</v>
      </c>
      <c r="B3078">
        <v>61.64</v>
      </c>
      <c r="D3078">
        <f t="shared" si="528"/>
        <v>3</v>
      </c>
      <c r="E3078" s="1">
        <f t="shared" si="519"/>
        <v>43152</v>
      </c>
      <c r="F3078" s="1">
        <f t="shared" si="521"/>
        <v>43151</v>
      </c>
      <c r="G3078" s="1">
        <f t="shared" si="522"/>
        <v>43150</v>
      </c>
      <c r="H3078" s="1">
        <f t="shared" si="523"/>
        <v>43149</v>
      </c>
      <c r="I3078" s="2">
        <f t="shared" si="524"/>
        <v>61.68</v>
      </c>
      <c r="J3078">
        <f t="shared" si="529"/>
        <v>0</v>
      </c>
      <c r="K3078" s="2">
        <f t="shared" si="520"/>
        <v>0</v>
      </c>
      <c r="L3078" s="2">
        <f t="shared" si="525"/>
        <v>0</v>
      </c>
      <c r="M3078" s="2">
        <f t="shared" si="526"/>
        <v>1</v>
      </c>
      <c r="N3078">
        <f t="shared" si="527"/>
        <v>-6.4871880315904643E-2</v>
      </c>
    </row>
    <row r="3079" spans="1:14" x14ac:dyDescent="0.3">
      <c r="A3079" s="1">
        <v>43160</v>
      </c>
      <c r="B3079">
        <v>60.99</v>
      </c>
      <c r="D3079">
        <f t="shared" si="528"/>
        <v>4</v>
      </c>
      <c r="E3079" s="1">
        <f t="shared" ref="E3079:E3142" si="530">A3079-7</f>
        <v>43153</v>
      </c>
      <c r="F3079" s="1">
        <f t="shared" si="521"/>
        <v>43152</v>
      </c>
      <c r="G3079" s="1">
        <f t="shared" si="522"/>
        <v>43151</v>
      </c>
      <c r="H3079" s="1">
        <f t="shared" si="523"/>
        <v>43150</v>
      </c>
      <c r="I3079" s="2">
        <f t="shared" si="524"/>
        <v>62.77</v>
      </c>
      <c r="J3079">
        <f t="shared" si="529"/>
        <v>0</v>
      </c>
      <c r="K3079" s="2">
        <f t="shared" ref="K3079:K3142" si="531">SUMIFS($J$2:$J$3507,$A$2:$A$3507,"&gt;"&amp;E3079,$A$2:$A$3507,"&lt;="&amp;A3079)</f>
        <v>0</v>
      </c>
      <c r="L3079" s="2">
        <f t="shared" si="525"/>
        <v>0</v>
      </c>
      <c r="M3079" s="2">
        <f t="shared" si="526"/>
        <v>1</v>
      </c>
      <c r="N3079">
        <f t="shared" si="527"/>
        <v>-2.8767336021075476</v>
      </c>
    </row>
    <row r="3080" spans="1:14" x14ac:dyDescent="0.3">
      <c r="A3080" s="1">
        <v>43161</v>
      </c>
      <c r="B3080">
        <v>61.25</v>
      </c>
      <c r="D3080">
        <f t="shared" si="528"/>
        <v>5</v>
      </c>
      <c r="E3080" s="1">
        <f t="shared" si="530"/>
        <v>43154</v>
      </c>
      <c r="F3080" s="1">
        <f t="shared" ref="F3080:F3143" si="532">E3080-1</f>
        <v>43153</v>
      </c>
      <c r="G3080" s="1">
        <f t="shared" ref="G3080:G3143" si="533">E3080-2</f>
        <v>43152</v>
      </c>
      <c r="H3080" s="1">
        <f t="shared" ref="H3080:H3143" si="534">E3080-3</f>
        <v>43151</v>
      </c>
      <c r="I3080" s="2">
        <f t="shared" ref="I3080:I3143" si="535">IF(SUMIFS($B$2:$B$3507,$A$2:$A$3507,"="&amp;E3080)=0,IF(SUMIFS($B$2:$B$3507,$A$2:$A$3507,"="&amp;F3080)=0,IF(SUMIFS($B$2:$B$3507,$A$2:$A$3507,"="&amp;G3080)=0,SUMIFS($B$2:$B$3507,$A$2:$A$3507,"="&amp;H3080),SUMIFS($B$2:$B$3507,$A$2:$A$3507,"="&amp;G3080)),SUMIFS($B$2:$B$3507,$A$2:$A$3507,"="&amp;F3080)),SUMIFS($B$2:$B$3507,$A$2:$A$3507,"="&amp;E3080))</f>
        <v>63.55</v>
      </c>
      <c r="J3080">
        <f t="shared" si="529"/>
        <v>0</v>
      </c>
      <c r="K3080" s="2">
        <f t="shared" si="531"/>
        <v>0</v>
      </c>
      <c r="L3080" s="2">
        <f t="shared" ref="L3080:L3143" si="536">IF(K3080&lt;&gt;0,LOOKUP(K3080,C3074:C3080,B3074:B3080),0)</f>
        <v>0</v>
      </c>
      <c r="M3080" s="2">
        <f t="shared" si="526"/>
        <v>1</v>
      </c>
      <c r="N3080">
        <f t="shared" si="527"/>
        <v>-3.6863148210626631</v>
      </c>
    </row>
    <row r="3081" spans="1:14" x14ac:dyDescent="0.3">
      <c r="A3081" s="1">
        <v>43164</v>
      </c>
      <c r="B3081">
        <v>62.57</v>
      </c>
      <c r="D3081">
        <f t="shared" si="528"/>
        <v>1</v>
      </c>
      <c r="E3081" s="1">
        <f t="shared" si="530"/>
        <v>43157</v>
      </c>
      <c r="F3081" s="1">
        <f t="shared" si="532"/>
        <v>43156</v>
      </c>
      <c r="G3081" s="1">
        <f t="shared" si="533"/>
        <v>43155</v>
      </c>
      <c r="H3081" s="1">
        <f t="shared" si="534"/>
        <v>43154</v>
      </c>
      <c r="I3081" s="2">
        <f t="shared" si="535"/>
        <v>63.91</v>
      </c>
      <c r="J3081">
        <f t="shared" si="529"/>
        <v>0</v>
      </c>
      <c r="K3081" s="2">
        <f t="shared" si="531"/>
        <v>0</v>
      </c>
      <c r="L3081" s="2">
        <f t="shared" si="536"/>
        <v>0</v>
      </c>
      <c r="M3081" s="2">
        <f t="shared" ref="M3081:M3144" si="537">IF(K3081&lt;&gt;0,L3081/K3081,1)</f>
        <v>1</v>
      </c>
      <c r="N3081">
        <f t="shared" ref="N3081:N3144" si="538">LN(B3081*M3081/I3081)*100</f>
        <v>-2.1189913651918215</v>
      </c>
    </row>
    <row r="3082" spans="1:14" x14ac:dyDescent="0.3">
      <c r="A3082" s="1">
        <v>43165</v>
      </c>
      <c r="B3082">
        <v>62.6</v>
      </c>
      <c r="D3082">
        <f t="shared" si="528"/>
        <v>2</v>
      </c>
      <c r="E3082" s="1">
        <f t="shared" si="530"/>
        <v>43158</v>
      </c>
      <c r="F3082" s="1">
        <f t="shared" si="532"/>
        <v>43157</v>
      </c>
      <c r="G3082" s="1">
        <f t="shared" si="533"/>
        <v>43156</v>
      </c>
      <c r="H3082" s="1">
        <f t="shared" si="534"/>
        <v>43155</v>
      </c>
      <c r="I3082" s="2">
        <f t="shared" si="535"/>
        <v>63.01</v>
      </c>
      <c r="J3082">
        <f t="shared" si="529"/>
        <v>0</v>
      </c>
      <c r="K3082" s="2">
        <f t="shared" si="531"/>
        <v>0</v>
      </c>
      <c r="L3082" s="2">
        <f t="shared" si="536"/>
        <v>0</v>
      </c>
      <c r="M3082" s="2">
        <f t="shared" si="537"/>
        <v>1</v>
      </c>
      <c r="N3082">
        <f t="shared" si="538"/>
        <v>-0.65281658479111737</v>
      </c>
    </row>
    <row r="3083" spans="1:14" x14ac:dyDescent="0.3">
      <c r="A3083" s="1">
        <v>43166</v>
      </c>
      <c r="B3083">
        <v>61.15</v>
      </c>
      <c r="D3083">
        <f t="shared" si="528"/>
        <v>3</v>
      </c>
      <c r="E3083" s="1">
        <f t="shared" si="530"/>
        <v>43159</v>
      </c>
      <c r="F3083" s="1">
        <f t="shared" si="532"/>
        <v>43158</v>
      </c>
      <c r="G3083" s="1">
        <f t="shared" si="533"/>
        <v>43157</v>
      </c>
      <c r="H3083" s="1">
        <f t="shared" si="534"/>
        <v>43156</v>
      </c>
      <c r="I3083" s="2">
        <f t="shared" si="535"/>
        <v>61.64</v>
      </c>
      <c r="J3083">
        <f t="shared" si="529"/>
        <v>0</v>
      </c>
      <c r="K3083" s="2">
        <f t="shared" si="531"/>
        <v>0</v>
      </c>
      <c r="L3083" s="2">
        <f t="shared" si="536"/>
        <v>0</v>
      </c>
      <c r="M3083" s="2">
        <f t="shared" si="537"/>
        <v>1</v>
      </c>
      <c r="N3083">
        <f t="shared" si="538"/>
        <v>-0.79811483187336651</v>
      </c>
    </row>
    <row r="3084" spans="1:14" x14ac:dyDescent="0.3">
      <c r="A3084" s="1">
        <v>43167</v>
      </c>
      <c r="B3084">
        <v>60.12</v>
      </c>
      <c r="D3084">
        <f t="shared" si="528"/>
        <v>4</v>
      </c>
      <c r="E3084" s="1">
        <f t="shared" si="530"/>
        <v>43160</v>
      </c>
      <c r="F3084" s="1">
        <f t="shared" si="532"/>
        <v>43159</v>
      </c>
      <c r="G3084" s="1">
        <f t="shared" si="533"/>
        <v>43158</v>
      </c>
      <c r="H3084" s="1">
        <f t="shared" si="534"/>
        <v>43157</v>
      </c>
      <c r="I3084" s="2">
        <f t="shared" si="535"/>
        <v>60.99</v>
      </c>
      <c r="J3084">
        <f t="shared" si="529"/>
        <v>0</v>
      </c>
      <c r="K3084" s="2">
        <f t="shared" si="531"/>
        <v>0</v>
      </c>
      <c r="L3084" s="2">
        <f t="shared" si="536"/>
        <v>0</v>
      </c>
      <c r="M3084" s="2">
        <f t="shared" si="537"/>
        <v>1</v>
      </c>
      <c r="N3084">
        <f t="shared" si="538"/>
        <v>-1.4367351423591295</v>
      </c>
    </row>
    <row r="3085" spans="1:14" x14ac:dyDescent="0.3">
      <c r="A3085" s="1">
        <v>43168</v>
      </c>
      <c r="B3085">
        <v>62.04</v>
      </c>
      <c r="C3085">
        <v>61.92</v>
      </c>
      <c r="D3085">
        <f t="shared" si="528"/>
        <v>5</v>
      </c>
      <c r="E3085" s="1">
        <f t="shared" si="530"/>
        <v>43161</v>
      </c>
      <c r="F3085" s="1">
        <f t="shared" si="532"/>
        <v>43160</v>
      </c>
      <c r="G3085" s="1">
        <f t="shared" si="533"/>
        <v>43159</v>
      </c>
      <c r="H3085" s="1">
        <f t="shared" si="534"/>
        <v>43158</v>
      </c>
      <c r="I3085" s="2">
        <f t="shared" si="535"/>
        <v>61.25</v>
      </c>
      <c r="J3085">
        <f t="shared" si="529"/>
        <v>0</v>
      </c>
      <c r="K3085" s="2">
        <f t="shared" si="531"/>
        <v>0</v>
      </c>
      <c r="L3085" s="2">
        <f t="shared" si="536"/>
        <v>0</v>
      </c>
      <c r="M3085" s="2">
        <f t="shared" si="537"/>
        <v>1</v>
      </c>
      <c r="N3085">
        <f t="shared" si="538"/>
        <v>1.2815488883501771</v>
      </c>
    </row>
    <row r="3086" spans="1:14" x14ac:dyDescent="0.3">
      <c r="A3086" s="1">
        <v>43171</v>
      </c>
      <c r="B3086">
        <v>61.33</v>
      </c>
      <c r="D3086">
        <f t="shared" si="528"/>
        <v>1</v>
      </c>
      <c r="E3086" s="1">
        <f t="shared" si="530"/>
        <v>43164</v>
      </c>
      <c r="F3086" s="1">
        <f t="shared" si="532"/>
        <v>43163</v>
      </c>
      <c r="G3086" s="1">
        <f t="shared" si="533"/>
        <v>43162</v>
      </c>
      <c r="H3086" s="1">
        <f t="shared" si="534"/>
        <v>43161</v>
      </c>
      <c r="I3086" s="2">
        <f t="shared" si="535"/>
        <v>62.57</v>
      </c>
      <c r="J3086">
        <f t="shared" si="529"/>
        <v>61.92</v>
      </c>
      <c r="K3086" s="2">
        <f t="shared" si="531"/>
        <v>61.92</v>
      </c>
      <c r="L3086" s="2">
        <f t="shared" si="536"/>
        <v>62.04</v>
      </c>
      <c r="M3086" s="2">
        <f t="shared" si="537"/>
        <v>1.001937984496124</v>
      </c>
      <c r="N3086">
        <f t="shared" si="538"/>
        <v>-1.8080701345513424</v>
      </c>
    </row>
    <row r="3087" spans="1:14" x14ac:dyDescent="0.3">
      <c r="A3087" s="1">
        <v>43172</v>
      </c>
      <c r="B3087">
        <v>60.75</v>
      </c>
      <c r="D3087">
        <f t="shared" si="528"/>
        <v>2</v>
      </c>
      <c r="E3087" s="1">
        <f t="shared" si="530"/>
        <v>43165</v>
      </c>
      <c r="F3087" s="1">
        <f t="shared" si="532"/>
        <v>43164</v>
      </c>
      <c r="G3087" s="1">
        <f t="shared" si="533"/>
        <v>43163</v>
      </c>
      <c r="H3087" s="1">
        <f t="shared" si="534"/>
        <v>43162</v>
      </c>
      <c r="I3087" s="2">
        <f t="shared" si="535"/>
        <v>62.6</v>
      </c>
      <c r="J3087">
        <f t="shared" si="529"/>
        <v>0</v>
      </c>
      <c r="K3087" s="2">
        <f t="shared" si="531"/>
        <v>61.92</v>
      </c>
      <c r="L3087" s="2">
        <f t="shared" si="536"/>
        <v>62.04</v>
      </c>
      <c r="M3087" s="2">
        <f t="shared" si="537"/>
        <v>1.001937984496124</v>
      </c>
      <c r="N3087">
        <f t="shared" si="538"/>
        <v>-2.8062086858528605</v>
      </c>
    </row>
    <row r="3088" spans="1:14" x14ac:dyDescent="0.3">
      <c r="A3088" s="1">
        <v>43173</v>
      </c>
      <c r="B3088">
        <v>61.02</v>
      </c>
      <c r="D3088">
        <f t="shared" si="528"/>
        <v>3</v>
      </c>
      <c r="E3088" s="1">
        <f t="shared" si="530"/>
        <v>43166</v>
      </c>
      <c r="F3088" s="1">
        <f t="shared" si="532"/>
        <v>43165</v>
      </c>
      <c r="G3088" s="1">
        <f t="shared" si="533"/>
        <v>43164</v>
      </c>
      <c r="H3088" s="1">
        <f t="shared" si="534"/>
        <v>43163</v>
      </c>
      <c r="I3088" s="2">
        <f t="shared" si="535"/>
        <v>61.15</v>
      </c>
      <c r="J3088">
        <f t="shared" si="529"/>
        <v>0</v>
      </c>
      <c r="K3088" s="2">
        <f t="shared" si="531"/>
        <v>61.92</v>
      </c>
      <c r="L3088" s="2">
        <f t="shared" si="536"/>
        <v>62.04</v>
      </c>
      <c r="M3088" s="2">
        <f t="shared" si="537"/>
        <v>1.001937984496124</v>
      </c>
      <c r="N3088">
        <f t="shared" si="538"/>
        <v>-1.9207381779132823E-2</v>
      </c>
    </row>
    <row r="3089" spans="1:14" x14ac:dyDescent="0.3">
      <c r="A3089" s="1">
        <v>43174</v>
      </c>
      <c r="B3089">
        <v>61.25</v>
      </c>
      <c r="D3089">
        <f t="shared" si="528"/>
        <v>4</v>
      </c>
      <c r="E3089" s="1">
        <f t="shared" si="530"/>
        <v>43167</v>
      </c>
      <c r="F3089" s="1">
        <f t="shared" si="532"/>
        <v>43166</v>
      </c>
      <c r="G3089" s="1">
        <f t="shared" si="533"/>
        <v>43165</v>
      </c>
      <c r="H3089" s="1">
        <f t="shared" si="534"/>
        <v>43164</v>
      </c>
      <c r="I3089" s="2">
        <f t="shared" si="535"/>
        <v>60.12</v>
      </c>
      <c r="J3089">
        <f t="shared" si="529"/>
        <v>0</v>
      </c>
      <c r="K3089" s="2">
        <f t="shared" si="531"/>
        <v>61.92</v>
      </c>
      <c r="L3089" s="2">
        <f t="shared" si="536"/>
        <v>62.04</v>
      </c>
      <c r="M3089" s="2">
        <f t="shared" si="537"/>
        <v>1.001937984496124</v>
      </c>
      <c r="N3089">
        <f t="shared" si="538"/>
        <v>2.0557393566928992</v>
      </c>
    </row>
    <row r="3090" spans="1:14" x14ac:dyDescent="0.3">
      <c r="A3090" s="1">
        <v>43175</v>
      </c>
      <c r="B3090">
        <v>62.41</v>
      </c>
      <c r="D3090">
        <f t="shared" si="528"/>
        <v>5</v>
      </c>
      <c r="E3090" s="1">
        <f t="shared" si="530"/>
        <v>43168</v>
      </c>
      <c r="F3090" s="1">
        <f t="shared" si="532"/>
        <v>43167</v>
      </c>
      <c r="G3090" s="1">
        <f t="shared" si="533"/>
        <v>43166</v>
      </c>
      <c r="H3090" s="1">
        <f t="shared" si="534"/>
        <v>43165</v>
      </c>
      <c r="I3090" s="2">
        <f t="shared" si="535"/>
        <v>62.04</v>
      </c>
      <c r="J3090">
        <f t="shared" si="529"/>
        <v>0</v>
      </c>
      <c r="K3090" s="2">
        <f t="shared" si="531"/>
        <v>61.92</v>
      </c>
      <c r="L3090" s="2">
        <f t="shared" si="536"/>
        <v>62.04</v>
      </c>
      <c r="M3090" s="2">
        <f t="shared" si="537"/>
        <v>1.001937984496124</v>
      </c>
      <c r="N3090">
        <f t="shared" si="538"/>
        <v>0.78822896644799212</v>
      </c>
    </row>
    <row r="3091" spans="1:14" x14ac:dyDescent="0.3">
      <c r="A3091" s="1">
        <v>43178</v>
      </c>
      <c r="B3091">
        <v>62.13</v>
      </c>
      <c r="D3091">
        <f t="shared" si="528"/>
        <v>1</v>
      </c>
      <c r="E3091" s="1">
        <f t="shared" si="530"/>
        <v>43171</v>
      </c>
      <c r="F3091" s="1">
        <f t="shared" si="532"/>
        <v>43170</v>
      </c>
      <c r="G3091" s="1">
        <f t="shared" si="533"/>
        <v>43169</v>
      </c>
      <c r="H3091" s="1">
        <f t="shared" si="534"/>
        <v>43168</v>
      </c>
      <c r="I3091" s="2">
        <f t="shared" si="535"/>
        <v>61.33</v>
      </c>
      <c r="J3091">
        <f t="shared" si="529"/>
        <v>0</v>
      </c>
      <c r="K3091" s="2">
        <f t="shared" si="531"/>
        <v>0</v>
      </c>
      <c r="L3091" s="2">
        <f t="shared" si="536"/>
        <v>0</v>
      </c>
      <c r="M3091" s="2">
        <f t="shared" si="537"/>
        <v>1</v>
      </c>
      <c r="N3091">
        <f t="shared" si="538"/>
        <v>1.2959844437710097</v>
      </c>
    </row>
    <row r="3092" spans="1:14" x14ac:dyDescent="0.3">
      <c r="A3092" s="1">
        <v>43179</v>
      </c>
      <c r="B3092">
        <v>63.54</v>
      </c>
      <c r="D3092">
        <f t="shared" si="528"/>
        <v>2</v>
      </c>
      <c r="E3092" s="1">
        <f t="shared" si="530"/>
        <v>43172</v>
      </c>
      <c r="F3092" s="1">
        <f t="shared" si="532"/>
        <v>43171</v>
      </c>
      <c r="G3092" s="1">
        <f t="shared" si="533"/>
        <v>43170</v>
      </c>
      <c r="H3092" s="1">
        <f t="shared" si="534"/>
        <v>43169</v>
      </c>
      <c r="I3092" s="2">
        <f t="shared" si="535"/>
        <v>60.75</v>
      </c>
      <c r="J3092">
        <f t="shared" si="529"/>
        <v>0</v>
      </c>
      <c r="K3092" s="2">
        <f t="shared" si="531"/>
        <v>0</v>
      </c>
      <c r="L3092" s="2">
        <f t="shared" si="536"/>
        <v>0</v>
      </c>
      <c r="M3092" s="2">
        <f t="shared" si="537"/>
        <v>1</v>
      </c>
      <c r="N3092">
        <f t="shared" si="538"/>
        <v>4.4902546620712256</v>
      </c>
    </row>
    <row r="3093" spans="1:14" x14ac:dyDescent="0.3">
      <c r="A3093" s="1">
        <v>43180</v>
      </c>
      <c r="B3093">
        <v>65.17</v>
      </c>
      <c r="D3093">
        <f t="shared" si="528"/>
        <v>3</v>
      </c>
      <c r="E3093" s="1">
        <f t="shared" si="530"/>
        <v>43173</v>
      </c>
      <c r="F3093" s="1">
        <f t="shared" si="532"/>
        <v>43172</v>
      </c>
      <c r="G3093" s="1">
        <f t="shared" si="533"/>
        <v>43171</v>
      </c>
      <c r="H3093" s="1">
        <f t="shared" si="534"/>
        <v>43170</v>
      </c>
      <c r="I3093" s="2">
        <f t="shared" si="535"/>
        <v>61.02</v>
      </c>
      <c r="J3093">
        <f t="shared" si="529"/>
        <v>0</v>
      </c>
      <c r="K3093" s="2">
        <f t="shared" si="531"/>
        <v>0</v>
      </c>
      <c r="L3093" s="2">
        <f t="shared" si="536"/>
        <v>0</v>
      </c>
      <c r="M3093" s="2">
        <f t="shared" si="537"/>
        <v>1</v>
      </c>
      <c r="N3093">
        <f t="shared" si="538"/>
        <v>6.5797561055765312</v>
      </c>
    </row>
    <row r="3094" spans="1:14" x14ac:dyDescent="0.3">
      <c r="A3094" s="1">
        <v>43181</v>
      </c>
      <c r="B3094">
        <v>64.3</v>
      </c>
      <c r="D3094">
        <f t="shared" si="528"/>
        <v>4</v>
      </c>
      <c r="E3094" s="1">
        <f t="shared" si="530"/>
        <v>43174</v>
      </c>
      <c r="F3094" s="1">
        <f t="shared" si="532"/>
        <v>43173</v>
      </c>
      <c r="G3094" s="1">
        <f t="shared" si="533"/>
        <v>43172</v>
      </c>
      <c r="H3094" s="1">
        <f t="shared" si="534"/>
        <v>43171</v>
      </c>
      <c r="I3094" s="2">
        <f t="shared" si="535"/>
        <v>61.25</v>
      </c>
      <c r="J3094">
        <f t="shared" si="529"/>
        <v>0</v>
      </c>
      <c r="K3094" s="2">
        <f t="shared" si="531"/>
        <v>0</v>
      </c>
      <c r="L3094" s="2">
        <f t="shared" si="536"/>
        <v>0</v>
      </c>
      <c r="M3094" s="2">
        <f t="shared" si="537"/>
        <v>1</v>
      </c>
      <c r="N3094">
        <f t="shared" si="538"/>
        <v>4.8595781818737267</v>
      </c>
    </row>
    <row r="3095" spans="1:14" x14ac:dyDescent="0.3">
      <c r="A3095" s="1">
        <v>43182</v>
      </c>
      <c r="B3095">
        <v>65.88</v>
      </c>
      <c r="D3095">
        <f t="shared" si="528"/>
        <v>5</v>
      </c>
      <c r="E3095" s="1">
        <f t="shared" si="530"/>
        <v>43175</v>
      </c>
      <c r="F3095" s="1">
        <f t="shared" si="532"/>
        <v>43174</v>
      </c>
      <c r="G3095" s="1">
        <f t="shared" si="533"/>
        <v>43173</v>
      </c>
      <c r="H3095" s="1">
        <f t="shared" si="534"/>
        <v>43172</v>
      </c>
      <c r="I3095" s="2">
        <f t="shared" si="535"/>
        <v>62.41</v>
      </c>
      <c r="J3095">
        <f t="shared" si="529"/>
        <v>0</v>
      </c>
      <c r="K3095" s="2">
        <f t="shared" si="531"/>
        <v>0</v>
      </c>
      <c r="L3095" s="2">
        <f t="shared" si="536"/>
        <v>0</v>
      </c>
      <c r="M3095" s="2">
        <f t="shared" si="537"/>
        <v>1</v>
      </c>
      <c r="N3095">
        <f t="shared" si="538"/>
        <v>5.4109386363487948</v>
      </c>
    </row>
    <row r="3096" spans="1:14" x14ac:dyDescent="0.3">
      <c r="A3096" s="1">
        <v>43185</v>
      </c>
      <c r="B3096">
        <v>65.55</v>
      </c>
      <c r="D3096">
        <f t="shared" si="528"/>
        <v>1</v>
      </c>
      <c r="E3096" s="1">
        <f t="shared" si="530"/>
        <v>43178</v>
      </c>
      <c r="F3096" s="1">
        <f t="shared" si="532"/>
        <v>43177</v>
      </c>
      <c r="G3096" s="1">
        <f t="shared" si="533"/>
        <v>43176</v>
      </c>
      <c r="H3096" s="1">
        <f t="shared" si="534"/>
        <v>43175</v>
      </c>
      <c r="I3096" s="2">
        <f t="shared" si="535"/>
        <v>62.13</v>
      </c>
      <c r="J3096">
        <f t="shared" si="529"/>
        <v>0</v>
      </c>
      <c r="K3096" s="2">
        <f t="shared" si="531"/>
        <v>0</v>
      </c>
      <c r="L3096" s="2">
        <f t="shared" si="536"/>
        <v>0</v>
      </c>
      <c r="M3096" s="2">
        <f t="shared" si="537"/>
        <v>1</v>
      </c>
      <c r="N3096">
        <f t="shared" si="538"/>
        <v>5.3584246134106266</v>
      </c>
    </row>
    <row r="3097" spans="1:14" x14ac:dyDescent="0.3">
      <c r="A3097" s="1">
        <v>43186</v>
      </c>
      <c r="B3097">
        <v>65.25</v>
      </c>
      <c r="D3097">
        <f t="shared" si="528"/>
        <v>2</v>
      </c>
      <c r="E3097" s="1">
        <f t="shared" si="530"/>
        <v>43179</v>
      </c>
      <c r="F3097" s="1">
        <f t="shared" si="532"/>
        <v>43178</v>
      </c>
      <c r="G3097" s="1">
        <f t="shared" si="533"/>
        <v>43177</v>
      </c>
      <c r="H3097" s="1">
        <f t="shared" si="534"/>
        <v>43176</v>
      </c>
      <c r="I3097" s="2">
        <f t="shared" si="535"/>
        <v>63.54</v>
      </c>
      <c r="J3097">
        <f t="shared" si="529"/>
        <v>0</v>
      </c>
      <c r="K3097" s="2">
        <f t="shared" si="531"/>
        <v>0</v>
      </c>
      <c r="L3097" s="2">
        <f t="shared" si="536"/>
        <v>0</v>
      </c>
      <c r="M3097" s="2">
        <f t="shared" si="537"/>
        <v>1</v>
      </c>
      <c r="N3097">
        <f t="shared" si="538"/>
        <v>2.6556417361432674</v>
      </c>
    </row>
    <row r="3098" spans="1:14" x14ac:dyDescent="0.3">
      <c r="A3098" s="1">
        <v>43187</v>
      </c>
      <c r="B3098">
        <v>64.38</v>
      </c>
      <c r="D3098">
        <f t="shared" si="528"/>
        <v>3</v>
      </c>
      <c r="E3098" s="1">
        <f t="shared" si="530"/>
        <v>43180</v>
      </c>
      <c r="F3098" s="1">
        <f t="shared" si="532"/>
        <v>43179</v>
      </c>
      <c r="G3098" s="1">
        <f t="shared" si="533"/>
        <v>43178</v>
      </c>
      <c r="H3098" s="1">
        <f t="shared" si="534"/>
        <v>43177</v>
      </c>
      <c r="I3098" s="2">
        <f t="shared" si="535"/>
        <v>65.17</v>
      </c>
      <c r="J3098">
        <f t="shared" si="529"/>
        <v>0</v>
      </c>
      <c r="K3098" s="2">
        <f t="shared" si="531"/>
        <v>0</v>
      </c>
      <c r="L3098" s="2">
        <f t="shared" si="536"/>
        <v>0</v>
      </c>
      <c r="M3098" s="2">
        <f t="shared" si="537"/>
        <v>1</v>
      </c>
      <c r="N3098">
        <f t="shared" si="538"/>
        <v>-1.2196214473627027</v>
      </c>
    </row>
    <row r="3099" spans="1:14" x14ac:dyDescent="0.3">
      <c r="A3099" s="1">
        <v>43188</v>
      </c>
      <c r="B3099">
        <v>64.94</v>
      </c>
      <c r="D3099">
        <f t="shared" si="528"/>
        <v>4</v>
      </c>
      <c r="E3099" s="1">
        <f t="shared" si="530"/>
        <v>43181</v>
      </c>
      <c r="F3099" s="1">
        <f t="shared" si="532"/>
        <v>43180</v>
      </c>
      <c r="G3099" s="1">
        <f t="shared" si="533"/>
        <v>43179</v>
      </c>
      <c r="H3099" s="1">
        <f t="shared" si="534"/>
        <v>43178</v>
      </c>
      <c r="I3099" s="2">
        <f t="shared" si="535"/>
        <v>64.3</v>
      </c>
      <c r="J3099">
        <f t="shared" si="529"/>
        <v>0</v>
      </c>
      <c r="K3099" s="2">
        <f t="shared" si="531"/>
        <v>0</v>
      </c>
      <c r="L3099" s="2">
        <f t="shared" si="536"/>
        <v>0</v>
      </c>
      <c r="M3099" s="2">
        <f t="shared" si="537"/>
        <v>1</v>
      </c>
      <c r="N3099">
        <f t="shared" si="538"/>
        <v>0.99041354311261653</v>
      </c>
    </row>
    <row r="3100" spans="1:14" x14ac:dyDescent="0.3">
      <c r="A3100" s="1">
        <v>43192</v>
      </c>
      <c r="B3100">
        <v>63.01</v>
      </c>
      <c r="D3100">
        <f t="shared" si="528"/>
        <v>1</v>
      </c>
      <c r="E3100" s="1">
        <f t="shared" si="530"/>
        <v>43185</v>
      </c>
      <c r="F3100" s="1">
        <f t="shared" si="532"/>
        <v>43184</v>
      </c>
      <c r="G3100" s="1">
        <f t="shared" si="533"/>
        <v>43183</v>
      </c>
      <c r="H3100" s="1">
        <f t="shared" si="534"/>
        <v>43182</v>
      </c>
      <c r="I3100" s="2">
        <f t="shared" si="535"/>
        <v>65.55</v>
      </c>
      <c r="J3100">
        <f t="shared" si="529"/>
        <v>0</v>
      </c>
      <c r="K3100" s="2">
        <f t="shared" si="531"/>
        <v>0</v>
      </c>
      <c r="L3100" s="2">
        <f t="shared" si="536"/>
        <v>0</v>
      </c>
      <c r="M3100" s="2">
        <f t="shared" si="537"/>
        <v>1</v>
      </c>
      <c r="N3100">
        <f t="shared" si="538"/>
        <v>-3.9519766255744666</v>
      </c>
    </row>
    <row r="3101" spans="1:14" x14ac:dyDescent="0.3">
      <c r="A3101" s="1">
        <v>43193</v>
      </c>
      <c r="B3101">
        <v>63.51</v>
      </c>
      <c r="D3101">
        <f t="shared" si="528"/>
        <v>2</v>
      </c>
      <c r="E3101" s="1">
        <f t="shared" si="530"/>
        <v>43186</v>
      </c>
      <c r="F3101" s="1">
        <f t="shared" si="532"/>
        <v>43185</v>
      </c>
      <c r="G3101" s="1">
        <f t="shared" si="533"/>
        <v>43184</v>
      </c>
      <c r="H3101" s="1">
        <f t="shared" si="534"/>
        <v>43183</v>
      </c>
      <c r="I3101" s="2">
        <f t="shared" si="535"/>
        <v>65.25</v>
      </c>
      <c r="J3101">
        <f t="shared" si="529"/>
        <v>0</v>
      </c>
      <c r="K3101" s="2">
        <f t="shared" si="531"/>
        <v>0</v>
      </c>
      <c r="L3101" s="2">
        <f t="shared" si="536"/>
        <v>0</v>
      </c>
      <c r="M3101" s="2">
        <f t="shared" si="537"/>
        <v>1</v>
      </c>
      <c r="N3101">
        <f t="shared" si="538"/>
        <v>-2.7028672387919372</v>
      </c>
    </row>
    <row r="3102" spans="1:14" x14ac:dyDescent="0.3">
      <c r="A3102" s="1">
        <v>43194</v>
      </c>
      <c r="B3102">
        <v>63.37</v>
      </c>
      <c r="D3102">
        <f t="shared" si="528"/>
        <v>3</v>
      </c>
      <c r="E3102" s="1">
        <f t="shared" si="530"/>
        <v>43187</v>
      </c>
      <c r="F3102" s="1">
        <f t="shared" si="532"/>
        <v>43186</v>
      </c>
      <c r="G3102" s="1">
        <f t="shared" si="533"/>
        <v>43185</v>
      </c>
      <c r="H3102" s="1">
        <f t="shared" si="534"/>
        <v>43184</v>
      </c>
      <c r="I3102" s="2">
        <f t="shared" si="535"/>
        <v>64.38</v>
      </c>
      <c r="J3102">
        <f t="shared" si="529"/>
        <v>0</v>
      </c>
      <c r="K3102" s="2">
        <f t="shared" si="531"/>
        <v>0</v>
      </c>
      <c r="L3102" s="2">
        <f t="shared" si="536"/>
        <v>0</v>
      </c>
      <c r="M3102" s="2">
        <f t="shared" si="537"/>
        <v>1</v>
      </c>
      <c r="N3102">
        <f t="shared" si="538"/>
        <v>-1.5812462535236418</v>
      </c>
    </row>
    <row r="3103" spans="1:14" x14ac:dyDescent="0.3">
      <c r="A3103" s="1">
        <v>43195</v>
      </c>
      <c r="B3103">
        <v>63.54</v>
      </c>
      <c r="D3103">
        <f t="shared" si="528"/>
        <v>4</v>
      </c>
      <c r="E3103" s="1">
        <f t="shared" si="530"/>
        <v>43188</v>
      </c>
      <c r="F3103" s="1">
        <f t="shared" si="532"/>
        <v>43187</v>
      </c>
      <c r="G3103" s="1">
        <f t="shared" si="533"/>
        <v>43186</v>
      </c>
      <c r="H3103" s="1">
        <f t="shared" si="534"/>
        <v>43185</v>
      </c>
      <c r="I3103" s="2">
        <f t="shared" si="535"/>
        <v>64.94</v>
      </c>
      <c r="J3103">
        <f t="shared" si="529"/>
        <v>0</v>
      </c>
      <c r="K3103" s="2">
        <f t="shared" si="531"/>
        <v>0</v>
      </c>
      <c r="L3103" s="2">
        <f t="shared" si="536"/>
        <v>0</v>
      </c>
      <c r="M3103" s="2">
        <f t="shared" si="537"/>
        <v>1</v>
      </c>
      <c r="N3103">
        <f t="shared" si="538"/>
        <v>-2.179413783332977</v>
      </c>
    </row>
    <row r="3104" spans="1:14" x14ac:dyDescent="0.3">
      <c r="A3104" s="1">
        <v>43196</v>
      </c>
      <c r="B3104">
        <v>62.06</v>
      </c>
      <c r="D3104">
        <f t="shared" si="528"/>
        <v>5</v>
      </c>
      <c r="E3104" s="1">
        <f t="shared" si="530"/>
        <v>43189</v>
      </c>
      <c r="F3104" s="1">
        <f t="shared" si="532"/>
        <v>43188</v>
      </c>
      <c r="G3104" s="1">
        <f t="shared" si="533"/>
        <v>43187</v>
      </c>
      <c r="H3104" s="1">
        <f t="shared" si="534"/>
        <v>43186</v>
      </c>
      <c r="I3104" s="2">
        <f t="shared" si="535"/>
        <v>64.94</v>
      </c>
      <c r="J3104">
        <f t="shared" si="529"/>
        <v>0</v>
      </c>
      <c r="K3104" s="2">
        <f t="shared" si="531"/>
        <v>0</v>
      </c>
      <c r="L3104" s="2">
        <f t="shared" si="536"/>
        <v>0</v>
      </c>
      <c r="M3104" s="2">
        <f t="shared" si="537"/>
        <v>1</v>
      </c>
      <c r="N3104">
        <f t="shared" si="538"/>
        <v>-4.5362107654465698</v>
      </c>
    </row>
    <row r="3105" spans="1:14" x14ac:dyDescent="0.3">
      <c r="A3105" s="1">
        <v>43199</v>
      </c>
      <c r="B3105">
        <v>63.42</v>
      </c>
      <c r="C3105">
        <v>63.43</v>
      </c>
      <c r="D3105">
        <f t="shared" si="528"/>
        <v>1</v>
      </c>
      <c r="E3105" s="1">
        <f t="shared" si="530"/>
        <v>43192</v>
      </c>
      <c r="F3105" s="1">
        <f t="shared" si="532"/>
        <v>43191</v>
      </c>
      <c r="G3105" s="1">
        <f t="shared" si="533"/>
        <v>43190</v>
      </c>
      <c r="H3105" s="1">
        <f t="shared" si="534"/>
        <v>43189</v>
      </c>
      <c r="I3105" s="2">
        <f t="shared" si="535"/>
        <v>63.01</v>
      </c>
      <c r="J3105">
        <f t="shared" si="529"/>
        <v>0</v>
      </c>
      <c r="K3105" s="2">
        <f t="shared" si="531"/>
        <v>0</v>
      </c>
      <c r="L3105" s="2">
        <f t="shared" si="536"/>
        <v>0</v>
      </c>
      <c r="M3105" s="2">
        <f t="shared" si="537"/>
        <v>1</v>
      </c>
      <c r="N3105">
        <f t="shared" si="538"/>
        <v>0.64858251562371438</v>
      </c>
    </row>
    <row r="3106" spans="1:14" x14ac:dyDescent="0.3">
      <c r="A3106" s="1">
        <v>43200</v>
      </c>
      <c r="B3106">
        <v>65.44</v>
      </c>
      <c r="D3106">
        <f t="shared" si="528"/>
        <v>2</v>
      </c>
      <c r="E3106" s="1">
        <f t="shared" si="530"/>
        <v>43193</v>
      </c>
      <c r="F3106" s="1">
        <f t="shared" si="532"/>
        <v>43192</v>
      </c>
      <c r="G3106" s="1">
        <f t="shared" si="533"/>
        <v>43191</v>
      </c>
      <c r="H3106" s="1">
        <f t="shared" si="534"/>
        <v>43190</v>
      </c>
      <c r="I3106" s="2">
        <f t="shared" si="535"/>
        <v>63.51</v>
      </c>
      <c r="J3106">
        <f t="shared" si="529"/>
        <v>63.43</v>
      </c>
      <c r="K3106" s="2">
        <f t="shared" si="531"/>
        <v>63.43</v>
      </c>
      <c r="L3106" s="2">
        <f t="shared" si="536"/>
        <v>63.42</v>
      </c>
      <c r="M3106" s="2">
        <f t="shared" si="537"/>
        <v>0.9998423458931105</v>
      </c>
      <c r="N3106">
        <f t="shared" si="538"/>
        <v>2.9778651944003758</v>
      </c>
    </row>
    <row r="3107" spans="1:14" x14ac:dyDescent="0.3">
      <c r="A3107" s="1">
        <v>43201</v>
      </c>
      <c r="B3107">
        <v>66.739999999999995</v>
      </c>
      <c r="D3107">
        <f t="shared" si="528"/>
        <v>3</v>
      </c>
      <c r="E3107" s="1">
        <f t="shared" si="530"/>
        <v>43194</v>
      </c>
      <c r="F3107" s="1">
        <f t="shared" si="532"/>
        <v>43193</v>
      </c>
      <c r="G3107" s="1">
        <f t="shared" si="533"/>
        <v>43192</v>
      </c>
      <c r="H3107" s="1">
        <f t="shared" si="534"/>
        <v>43191</v>
      </c>
      <c r="I3107" s="2">
        <f t="shared" si="535"/>
        <v>63.37</v>
      </c>
      <c r="J3107">
        <f t="shared" si="529"/>
        <v>0</v>
      </c>
      <c r="K3107" s="2">
        <f t="shared" si="531"/>
        <v>63.43</v>
      </c>
      <c r="L3107" s="2">
        <f t="shared" si="536"/>
        <v>63.42</v>
      </c>
      <c r="M3107" s="2">
        <f t="shared" si="537"/>
        <v>0.9998423458931105</v>
      </c>
      <c r="N3107">
        <f t="shared" si="538"/>
        <v>5.1656243452197748</v>
      </c>
    </row>
    <row r="3108" spans="1:14" x14ac:dyDescent="0.3">
      <c r="A3108" s="1">
        <v>43202</v>
      </c>
      <c r="B3108">
        <v>66.95</v>
      </c>
      <c r="D3108">
        <f t="shared" si="528"/>
        <v>4</v>
      </c>
      <c r="E3108" s="1">
        <f t="shared" si="530"/>
        <v>43195</v>
      </c>
      <c r="F3108" s="1">
        <f t="shared" si="532"/>
        <v>43194</v>
      </c>
      <c r="G3108" s="1">
        <f t="shared" si="533"/>
        <v>43193</v>
      </c>
      <c r="H3108" s="1">
        <f t="shared" si="534"/>
        <v>43192</v>
      </c>
      <c r="I3108" s="2">
        <f t="shared" si="535"/>
        <v>63.54</v>
      </c>
      <c r="J3108">
        <f t="shared" si="529"/>
        <v>0</v>
      </c>
      <c r="K3108" s="2">
        <f t="shared" si="531"/>
        <v>63.43</v>
      </c>
      <c r="L3108" s="2">
        <f t="shared" si="536"/>
        <v>63.42</v>
      </c>
      <c r="M3108" s="2">
        <f t="shared" si="537"/>
        <v>0.9998423458931105</v>
      </c>
      <c r="N3108">
        <f t="shared" si="538"/>
        <v>5.2118776760207011</v>
      </c>
    </row>
    <row r="3109" spans="1:14" x14ac:dyDescent="0.3">
      <c r="A3109" s="1">
        <v>43203</v>
      </c>
      <c r="B3109">
        <v>67.33</v>
      </c>
      <c r="D3109">
        <f t="shared" si="528"/>
        <v>5</v>
      </c>
      <c r="E3109" s="1">
        <f t="shared" si="530"/>
        <v>43196</v>
      </c>
      <c r="F3109" s="1">
        <f t="shared" si="532"/>
        <v>43195</v>
      </c>
      <c r="G3109" s="1">
        <f t="shared" si="533"/>
        <v>43194</v>
      </c>
      <c r="H3109" s="1">
        <f t="shared" si="534"/>
        <v>43193</v>
      </c>
      <c r="I3109" s="2">
        <f t="shared" si="535"/>
        <v>62.06</v>
      </c>
      <c r="J3109">
        <f t="shared" si="529"/>
        <v>0</v>
      </c>
      <c r="K3109" s="2">
        <f t="shared" si="531"/>
        <v>63.43</v>
      </c>
      <c r="L3109" s="2">
        <f t="shared" si="536"/>
        <v>63.42</v>
      </c>
      <c r="M3109" s="2">
        <f t="shared" si="537"/>
        <v>0.9998423458931105</v>
      </c>
      <c r="N3109">
        <f t="shared" si="538"/>
        <v>8.1346577001350795</v>
      </c>
    </row>
    <row r="3110" spans="1:14" x14ac:dyDescent="0.3">
      <c r="A3110" s="1">
        <v>43206</v>
      </c>
      <c r="B3110">
        <v>66.2</v>
      </c>
      <c r="D3110">
        <f t="shared" si="528"/>
        <v>1</v>
      </c>
      <c r="E3110" s="1">
        <f t="shared" si="530"/>
        <v>43199</v>
      </c>
      <c r="F3110" s="1">
        <f t="shared" si="532"/>
        <v>43198</v>
      </c>
      <c r="G3110" s="1">
        <f t="shared" si="533"/>
        <v>43197</v>
      </c>
      <c r="H3110" s="1">
        <f t="shared" si="534"/>
        <v>43196</v>
      </c>
      <c r="I3110" s="2">
        <f t="shared" si="535"/>
        <v>63.42</v>
      </c>
      <c r="J3110">
        <f t="shared" si="529"/>
        <v>0</v>
      </c>
      <c r="K3110" s="2">
        <f t="shared" si="531"/>
        <v>63.43</v>
      </c>
      <c r="L3110" s="2">
        <f t="shared" si="536"/>
        <v>63.42</v>
      </c>
      <c r="M3110" s="2">
        <f t="shared" si="537"/>
        <v>0.9998423458931105</v>
      </c>
      <c r="N3110">
        <f t="shared" si="538"/>
        <v>4.2743527297156705</v>
      </c>
    </row>
    <row r="3111" spans="1:14" x14ac:dyDescent="0.3">
      <c r="A3111" s="1">
        <v>43207</v>
      </c>
      <c r="B3111">
        <v>66.510000000000005</v>
      </c>
      <c r="D3111">
        <f t="shared" si="528"/>
        <v>2</v>
      </c>
      <c r="E3111" s="1">
        <f t="shared" si="530"/>
        <v>43200</v>
      </c>
      <c r="F3111" s="1">
        <f t="shared" si="532"/>
        <v>43199</v>
      </c>
      <c r="G3111" s="1">
        <f t="shared" si="533"/>
        <v>43198</v>
      </c>
      <c r="H3111" s="1">
        <f t="shared" si="534"/>
        <v>43197</v>
      </c>
      <c r="I3111" s="2">
        <f t="shared" si="535"/>
        <v>65.44</v>
      </c>
      <c r="J3111">
        <f t="shared" si="529"/>
        <v>0</v>
      </c>
      <c r="K3111" s="2">
        <f t="shared" si="531"/>
        <v>0</v>
      </c>
      <c r="L3111" s="2">
        <f t="shared" si="536"/>
        <v>0</v>
      </c>
      <c r="M3111" s="2">
        <f t="shared" si="537"/>
        <v>1</v>
      </c>
      <c r="N3111">
        <f t="shared" si="538"/>
        <v>1.621862000183838</v>
      </c>
    </row>
    <row r="3112" spans="1:14" x14ac:dyDescent="0.3">
      <c r="A3112" s="1">
        <v>43208</v>
      </c>
      <c r="B3112">
        <v>68.47</v>
      </c>
      <c r="D3112">
        <f t="shared" si="528"/>
        <v>3</v>
      </c>
      <c r="E3112" s="1">
        <f t="shared" si="530"/>
        <v>43201</v>
      </c>
      <c r="F3112" s="1">
        <f t="shared" si="532"/>
        <v>43200</v>
      </c>
      <c r="G3112" s="1">
        <f t="shared" si="533"/>
        <v>43199</v>
      </c>
      <c r="H3112" s="1">
        <f t="shared" si="534"/>
        <v>43198</v>
      </c>
      <c r="I3112" s="2">
        <f t="shared" si="535"/>
        <v>66.739999999999995</v>
      </c>
      <c r="J3112">
        <f t="shared" si="529"/>
        <v>0</v>
      </c>
      <c r="K3112" s="2">
        <f t="shared" si="531"/>
        <v>0</v>
      </c>
      <c r="L3112" s="2">
        <f t="shared" si="536"/>
        <v>0</v>
      </c>
      <c r="M3112" s="2">
        <f t="shared" si="537"/>
        <v>1</v>
      </c>
      <c r="N3112">
        <f t="shared" si="538"/>
        <v>2.5591219809743668</v>
      </c>
    </row>
    <row r="3113" spans="1:14" x14ac:dyDescent="0.3">
      <c r="A3113" s="1">
        <v>43209</v>
      </c>
      <c r="B3113">
        <v>68.33</v>
      </c>
      <c r="D3113">
        <f t="shared" si="528"/>
        <v>4</v>
      </c>
      <c r="E3113" s="1">
        <f t="shared" si="530"/>
        <v>43202</v>
      </c>
      <c r="F3113" s="1">
        <f t="shared" si="532"/>
        <v>43201</v>
      </c>
      <c r="G3113" s="1">
        <f t="shared" si="533"/>
        <v>43200</v>
      </c>
      <c r="H3113" s="1">
        <f t="shared" si="534"/>
        <v>43199</v>
      </c>
      <c r="I3113" s="2">
        <f t="shared" si="535"/>
        <v>66.95</v>
      </c>
      <c r="J3113">
        <f t="shared" si="529"/>
        <v>0</v>
      </c>
      <c r="K3113" s="2">
        <f t="shared" si="531"/>
        <v>0</v>
      </c>
      <c r="L3113" s="2">
        <f t="shared" si="536"/>
        <v>0</v>
      </c>
      <c r="M3113" s="2">
        <f t="shared" si="537"/>
        <v>1</v>
      </c>
      <c r="N3113">
        <f t="shared" si="538"/>
        <v>2.040283665550525</v>
      </c>
    </row>
    <row r="3114" spans="1:14" x14ac:dyDescent="0.3">
      <c r="A3114" s="1">
        <v>43210</v>
      </c>
      <c r="B3114">
        <v>68.400000000000006</v>
      </c>
      <c r="D3114">
        <f t="shared" si="528"/>
        <v>5</v>
      </c>
      <c r="E3114" s="1">
        <f t="shared" si="530"/>
        <v>43203</v>
      </c>
      <c r="F3114" s="1">
        <f t="shared" si="532"/>
        <v>43202</v>
      </c>
      <c r="G3114" s="1">
        <f t="shared" si="533"/>
        <v>43201</v>
      </c>
      <c r="H3114" s="1">
        <f t="shared" si="534"/>
        <v>43200</v>
      </c>
      <c r="I3114" s="2">
        <f t="shared" si="535"/>
        <v>67.33</v>
      </c>
      <c r="J3114">
        <f t="shared" si="529"/>
        <v>0</v>
      </c>
      <c r="K3114" s="2">
        <f t="shared" si="531"/>
        <v>0</v>
      </c>
      <c r="L3114" s="2">
        <f t="shared" si="536"/>
        <v>0</v>
      </c>
      <c r="M3114" s="2">
        <f t="shared" si="537"/>
        <v>1</v>
      </c>
      <c r="N3114">
        <f t="shared" si="538"/>
        <v>1.576692207131547</v>
      </c>
    </row>
    <row r="3115" spans="1:14" x14ac:dyDescent="0.3">
      <c r="A3115" s="1">
        <v>43213</v>
      </c>
      <c r="B3115">
        <v>68.64</v>
      </c>
      <c r="D3115">
        <f t="shared" si="528"/>
        <v>1</v>
      </c>
      <c r="E3115" s="1">
        <f t="shared" si="530"/>
        <v>43206</v>
      </c>
      <c r="F3115" s="1">
        <f t="shared" si="532"/>
        <v>43205</v>
      </c>
      <c r="G3115" s="1">
        <f t="shared" si="533"/>
        <v>43204</v>
      </c>
      <c r="H3115" s="1">
        <f t="shared" si="534"/>
        <v>43203</v>
      </c>
      <c r="I3115" s="2">
        <f t="shared" si="535"/>
        <v>66.2</v>
      </c>
      <c r="J3115">
        <f t="shared" si="529"/>
        <v>0</v>
      </c>
      <c r="K3115" s="2">
        <f t="shared" si="531"/>
        <v>0</v>
      </c>
      <c r="L3115" s="2">
        <f t="shared" si="536"/>
        <v>0</v>
      </c>
      <c r="M3115" s="2">
        <f t="shared" si="537"/>
        <v>1</v>
      </c>
      <c r="N3115">
        <f t="shared" si="538"/>
        <v>3.6194992236744299</v>
      </c>
    </row>
    <row r="3116" spans="1:14" x14ac:dyDescent="0.3">
      <c r="A3116" s="1">
        <v>43214</v>
      </c>
      <c r="B3116">
        <v>67.7</v>
      </c>
      <c r="D3116">
        <f t="shared" si="528"/>
        <v>2</v>
      </c>
      <c r="E3116" s="1">
        <f t="shared" si="530"/>
        <v>43207</v>
      </c>
      <c r="F3116" s="1">
        <f t="shared" si="532"/>
        <v>43206</v>
      </c>
      <c r="G3116" s="1">
        <f t="shared" si="533"/>
        <v>43205</v>
      </c>
      <c r="H3116" s="1">
        <f t="shared" si="534"/>
        <v>43204</v>
      </c>
      <c r="I3116" s="2">
        <f t="shared" si="535"/>
        <v>66.510000000000005</v>
      </c>
      <c r="J3116">
        <f t="shared" si="529"/>
        <v>0</v>
      </c>
      <c r="K3116" s="2">
        <f t="shared" si="531"/>
        <v>0</v>
      </c>
      <c r="L3116" s="2">
        <f t="shared" si="536"/>
        <v>0</v>
      </c>
      <c r="M3116" s="2">
        <f t="shared" si="537"/>
        <v>1</v>
      </c>
      <c r="N3116">
        <f t="shared" si="538"/>
        <v>1.7733867621899462</v>
      </c>
    </row>
    <row r="3117" spans="1:14" x14ac:dyDescent="0.3">
      <c r="A3117" s="1">
        <v>43215</v>
      </c>
      <c r="B3117">
        <v>68.05</v>
      </c>
      <c r="D3117">
        <f t="shared" si="528"/>
        <v>3</v>
      </c>
      <c r="E3117" s="1">
        <f t="shared" si="530"/>
        <v>43208</v>
      </c>
      <c r="F3117" s="1">
        <f t="shared" si="532"/>
        <v>43207</v>
      </c>
      <c r="G3117" s="1">
        <f t="shared" si="533"/>
        <v>43206</v>
      </c>
      <c r="H3117" s="1">
        <f t="shared" si="534"/>
        <v>43205</v>
      </c>
      <c r="I3117" s="2">
        <f t="shared" si="535"/>
        <v>68.47</v>
      </c>
      <c r="J3117">
        <f t="shared" si="529"/>
        <v>0</v>
      </c>
      <c r="K3117" s="2">
        <f t="shared" si="531"/>
        <v>0</v>
      </c>
      <c r="L3117" s="2">
        <f t="shared" si="536"/>
        <v>0</v>
      </c>
      <c r="M3117" s="2">
        <f t="shared" si="537"/>
        <v>1</v>
      </c>
      <c r="N3117">
        <f t="shared" si="538"/>
        <v>-0.61529640354964554</v>
      </c>
    </row>
    <row r="3118" spans="1:14" x14ac:dyDescent="0.3">
      <c r="A3118" s="1">
        <v>43216</v>
      </c>
      <c r="B3118">
        <v>68.19</v>
      </c>
      <c r="D3118">
        <f t="shared" si="528"/>
        <v>4</v>
      </c>
      <c r="E3118" s="1">
        <f t="shared" si="530"/>
        <v>43209</v>
      </c>
      <c r="F3118" s="1">
        <f t="shared" si="532"/>
        <v>43208</v>
      </c>
      <c r="G3118" s="1">
        <f t="shared" si="533"/>
        <v>43207</v>
      </c>
      <c r="H3118" s="1">
        <f t="shared" si="534"/>
        <v>43206</v>
      </c>
      <c r="I3118" s="2">
        <f t="shared" si="535"/>
        <v>68.33</v>
      </c>
      <c r="J3118">
        <f t="shared" si="529"/>
        <v>0</v>
      </c>
      <c r="K3118" s="2">
        <f t="shared" si="531"/>
        <v>0</v>
      </c>
      <c r="L3118" s="2">
        <f t="shared" si="536"/>
        <v>0</v>
      </c>
      <c r="M3118" s="2">
        <f t="shared" si="537"/>
        <v>1</v>
      </c>
      <c r="N3118">
        <f t="shared" si="538"/>
        <v>-0.20509822601253755</v>
      </c>
    </row>
    <row r="3119" spans="1:14" x14ac:dyDescent="0.3">
      <c r="A3119" s="1">
        <v>43217</v>
      </c>
      <c r="B3119">
        <v>68.099999999999994</v>
      </c>
      <c r="D3119">
        <f t="shared" si="528"/>
        <v>5</v>
      </c>
      <c r="E3119" s="1">
        <f t="shared" si="530"/>
        <v>43210</v>
      </c>
      <c r="F3119" s="1">
        <f t="shared" si="532"/>
        <v>43209</v>
      </c>
      <c r="G3119" s="1">
        <f t="shared" si="533"/>
        <v>43208</v>
      </c>
      <c r="H3119" s="1">
        <f t="shared" si="534"/>
        <v>43207</v>
      </c>
      <c r="I3119" s="2">
        <f t="shared" si="535"/>
        <v>68.400000000000006</v>
      </c>
      <c r="J3119">
        <f t="shared" si="529"/>
        <v>0</v>
      </c>
      <c r="K3119" s="2">
        <f t="shared" si="531"/>
        <v>0</v>
      </c>
      <c r="L3119" s="2">
        <f t="shared" si="536"/>
        <v>0</v>
      </c>
      <c r="M3119" s="2">
        <f t="shared" si="537"/>
        <v>1</v>
      </c>
      <c r="N3119">
        <f t="shared" si="538"/>
        <v>-0.43956114730382201</v>
      </c>
    </row>
    <row r="3120" spans="1:14" x14ac:dyDescent="0.3">
      <c r="A3120" s="1">
        <v>43220</v>
      </c>
      <c r="B3120">
        <v>68.569999999999993</v>
      </c>
      <c r="D3120">
        <f t="shared" si="528"/>
        <v>1</v>
      </c>
      <c r="E3120" s="1">
        <f t="shared" si="530"/>
        <v>43213</v>
      </c>
      <c r="F3120" s="1">
        <f t="shared" si="532"/>
        <v>43212</v>
      </c>
      <c r="G3120" s="1">
        <f t="shared" si="533"/>
        <v>43211</v>
      </c>
      <c r="H3120" s="1">
        <f t="shared" si="534"/>
        <v>43210</v>
      </c>
      <c r="I3120" s="2">
        <f t="shared" si="535"/>
        <v>68.64</v>
      </c>
      <c r="J3120">
        <f t="shared" si="529"/>
        <v>0</v>
      </c>
      <c r="K3120" s="2">
        <f t="shared" si="531"/>
        <v>0</v>
      </c>
      <c r="L3120" s="2">
        <f t="shared" si="536"/>
        <v>0</v>
      </c>
      <c r="M3120" s="2">
        <f t="shared" si="537"/>
        <v>1</v>
      </c>
      <c r="N3120">
        <f t="shared" si="538"/>
        <v>-0.10203338834338668</v>
      </c>
    </row>
    <row r="3121" spans="1:14" x14ac:dyDescent="0.3">
      <c r="A3121" s="1">
        <v>43221</v>
      </c>
      <c r="B3121">
        <v>67.25</v>
      </c>
      <c r="D3121">
        <f t="shared" si="528"/>
        <v>2</v>
      </c>
      <c r="E3121" s="1">
        <f t="shared" si="530"/>
        <v>43214</v>
      </c>
      <c r="F3121" s="1">
        <f t="shared" si="532"/>
        <v>43213</v>
      </c>
      <c r="G3121" s="1">
        <f t="shared" si="533"/>
        <v>43212</v>
      </c>
      <c r="H3121" s="1">
        <f t="shared" si="534"/>
        <v>43211</v>
      </c>
      <c r="I3121" s="2">
        <f t="shared" si="535"/>
        <v>67.7</v>
      </c>
      <c r="J3121">
        <f t="shared" si="529"/>
        <v>0</v>
      </c>
      <c r="K3121" s="2">
        <f t="shared" si="531"/>
        <v>0</v>
      </c>
      <c r="L3121" s="2">
        <f t="shared" si="536"/>
        <v>0</v>
      </c>
      <c r="M3121" s="2">
        <f t="shared" si="537"/>
        <v>1</v>
      </c>
      <c r="N3121">
        <f t="shared" si="538"/>
        <v>-0.66691614362808427</v>
      </c>
    </row>
    <row r="3122" spans="1:14" x14ac:dyDescent="0.3">
      <c r="A3122" s="1">
        <v>43222</v>
      </c>
      <c r="B3122">
        <v>67.930000000000007</v>
      </c>
      <c r="D3122">
        <f t="shared" si="528"/>
        <v>3</v>
      </c>
      <c r="E3122" s="1">
        <f t="shared" si="530"/>
        <v>43215</v>
      </c>
      <c r="F3122" s="1">
        <f t="shared" si="532"/>
        <v>43214</v>
      </c>
      <c r="G3122" s="1">
        <f t="shared" si="533"/>
        <v>43213</v>
      </c>
      <c r="H3122" s="1">
        <f t="shared" si="534"/>
        <v>43212</v>
      </c>
      <c r="I3122" s="2">
        <f t="shared" si="535"/>
        <v>68.05</v>
      </c>
      <c r="J3122">
        <f t="shared" si="529"/>
        <v>0</v>
      </c>
      <c r="K3122" s="2">
        <f t="shared" si="531"/>
        <v>0</v>
      </c>
      <c r="L3122" s="2">
        <f t="shared" si="536"/>
        <v>0</v>
      </c>
      <c r="M3122" s="2">
        <f t="shared" si="537"/>
        <v>1</v>
      </c>
      <c r="N3122">
        <f t="shared" si="538"/>
        <v>-0.17649658942643304</v>
      </c>
    </row>
    <row r="3123" spans="1:14" x14ac:dyDescent="0.3">
      <c r="A3123" s="1">
        <v>43223</v>
      </c>
      <c r="B3123">
        <v>68.430000000000007</v>
      </c>
      <c r="D3123">
        <f t="shared" si="528"/>
        <v>4</v>
      </c>
      <c r="E3123" s="1">
        <f t="shared" si="530"/>
        <v>43216</v>
      </c>
      <c r="F3123" s="1">
        <f t="shared" si="532"/>
        <v>43215</v>
      </c>
      <c r="G3123" s="1">
        <f t="shared" si="533"/>
        <v>43214</v>
      </c>
      <c r="H3123" s="1">
        <f t="shared" si="534"/>
        <v>43213</v>
      </c>
      <c r="I3123" s="2">
        <f t="shared" si="535"/>
        <v>68.19</v>
      </c>
      <c r="J3123">
        <f t="shared" si="529"/>
        <v>0</v>
      </c>
      <c r="K3123" s="2">
        <f t="shared" si="531"/>
        <v>0</v>
      </c>
      <c r="L3123" s="2">
        <f t="shared" si="536"/>
        <v>0</v>
      </c>
      <c r="M3123" s="2">
        <f t="shared" si="537"/>
        <v>1</v>
      </c>
      <c r="N3123">
        <f t="shared" si="538"/>
        <v>0.35133984318449107</v>
      </c>
    </row>
    <row r="3124" spans="1:14" x14ac:dyDescent="0.3">
      <c r="A3124" s="1">
        <v>43224</v>
      </c>
      <c r="B3124">
        <v>69.72</v>
      </c>
      <c r="D3124">
        <f t="shared" si="528"/>
        <v>5</v>
      </c>
      <c r="E3124" s="1">
        <f t="shared" si="530"/>
        <v>43217</v>
      </c>
      <c r="F3124" s="1">
        <f t="shared" si="532"/>
        <v>43216</v>
      </c>
      <c r="G3124" s="1">
        <f t="shared" si="533"/>
        <v>43215</v>
      </c>
      <c r="H3124" s="1">
        <f t="shared" si="534"/>
        <v>43214</v>
      </c>
      <c r="I3124" s="2">
        <f t="shared" si="535"/>
        <v>68.099999999999994</v>
      </c>
      <c r="J3124">
        <f t="shared" si="529"/>
        <v>0</v>
      </c>
      <c r="K3124" s="2">
        <f t="shared" si="531"/>
        <v>0</v>
      </c>
      <c r="L3124" s="2">
        <f t="shared" si="536"/>
        <v>0</v>
      </c>
      <c r="M3124" s="2">
        <f t="shared" si="537"/>
        <v>1</v>
      </c>
      <c r="N3124">
        <f t="shared" si="538"/>
        <v>2.3510007496353627</v>
      </c>
    </row>
    <row r="3125" spans="1:14" x14ac:dyDescent="0.3">
      <c r="A3125" s="1">
        <v>43227</v>
      </c>
      <c r="B3125">
        <v>70.73</v>
      </c>
      <c r="D3125">
        <f t="shared" si="528"/>
        <v>1</v>
      </c>
      <c r="E3125" s="1">
        <f t="shared" si="530"/>
        <v>43220</v>
      </c>
      <c r="F3125" s="1">
        <f t="shared" si="532"/>
        <v>43219</v>
      </c>
      <c r="G3125" s="1">
        <f t="shared" si="533"/>
        <v>43218</v>
      </c>
      <c r="H3125" s="1">
        <f t="shared" si="534"/>
        <v>43217</v>
      </c>
      <c r="I3125" s="2">
        <f t="shared" si="535"/>
        <v>68.569999999999993</v>
      </c>
      <c r="J3125">
        <f t="shared" si="529"/>
        <v>0</v>
      </c>
      <c r="K3125" s="2">
        <f t="shared" si="531"/>
        <v>0</v>
      </c>
      <c r="L3125" s="2">
        <f t="shared" si="536"/>
        <v>0</v>
      </c>
      <c r="M3125" s="2">
        <f t="shared" si="537"/>
        <v>1</v>
      </c>
      <c r="N3125">
        <f t="shared" si="538"/>
        <v>3.1014689751625704</v>
      </c>
    </row>
    <row r="3126" spans="1:14" x14ac:dyDescent="0.3">
      <c r="A3126" s="1">
        <v>43228</v>
      </c>
      <c r="B3126">
        <v>69.06</v>
      </c>
      <c r="D3126">
        <f t="shared" si="528"/>
        <v>2</v>
      </c>
      <c r="E3126" s="1">
        <f t="shared" si="530"/>
        <v>43221</v>
      </c>
      <c r="F3126" s="1">
        <f t="shared" si="532"/>
        <v>43220</v>
      </c>
      <c r="G3126" s="1">
        <f t="shared" si="533"/>
        <v>43219</v>
      </c>
      <c r="H3126" s="1">
        <f t="shared" si="534"/>
        <v>43218</v>
      </c>
      <c r="I3126" s="2">
        <f t="shared" si="535"/>
        <v>67.25</v>
      </c>
      <c r="J3126">
        <f t="shared" si="529"/>
        <v>0</v>
      </c>
      <c r="K3126" s="2">
        <f t="shared" si="531"/>
        <v>0</v>
      </c>
      <c r="L3126" s="2">
        <f t="shared" si="536"/>
        <v>0</v>
      </c>
      <c r="M3126" s="2">
        <f t="shared" si="537"/>
        <v>1</v>
      </c>
      <c r="N3126">
        <f t="shared" si="538"/>
        <v>2.655867347989775</v>
      </c>
    </row>
    <row r="3127" spans="1:14" x14ac:dyDescent="0.3">
      <c r="A3127" s="1">
        <v>43229</v>
      </c>
      <c r="B3127">
        <v>71.14</v>
      </c>
      <c r="C3127">
        <v>71.05</v>
      </c>
      <c r="D3127">
        <f t="shared" si="528"/>
        <v>3</v>
      </c>
      <c r="E3127" s="1">
        <f t="shared" si="530"/>
        <v>43222</v>
      </c>
      <c r="F3127" s="1">
        <f t="shared" si="532"/>
        <v>43221</v>
      </c>
      <c r="G3127" s="1">
        <f t="shared" si="533"/>
        <v>43220</v>
      </c>
      <c r="H3127" s="1">
        <f t="shared" si="534"/>
        <v>43219</v>
      </c>
      <c r="I3127" s="2">
        <f t="shared" si="535"/>
        <v>67.930000000000007</v>
      </c>
      <c r="J3127">
        <f t="shared" si="529"/>
        <v>0</v>
      </c>
      <c r="K3127" s="2">
        <f t="shared" si="531"/>
        <v>0</v>
      </c>
      <c r="L3127" s="2">
        <f t="shared" si="536"/>
        <v>0</v>
      </c>
      <c r="M3127" s="2">
        <f t="shared" si="537"/>
        <v>1</v>
      </c>
      <c r="N3127">
        <f t="shared" si="538"/>
        <v>4.6172003317098396</v>
      </c>
    </row>
    <row r="3128" spans="1:14" x14ac:dyDescent="0.3">
      <c r="A3128" s="1">
        <v>43230</v>
      </c>
      <c r="B3128">
        <v>71.31</v>
      </c>
      <c r="D3128">
        <f t="shared" si="528"/>
        <v>4</v>
      </c>
      <c r="E3128" s="1">
        <f t="shared" si="530"/>
        <v>43223</v>
      </c>
      <c r="F3128" s="1">
        <f t="shared" si="532"/>
        <v>43222</v>
      </c>
      <c r="G3128" s="1">
        <f t="shared" si="533"/>
        <v>43221</v>
      </c>
      <c r="H3128" s="1">
        <f t="shared" si="534"/>
        <v>43220</v>
      </c>
      <c r="I3128" s="2">
        <f t="shared" si="535"/>
        <v>68.430000000000007</v>
      </c>
      <c r="J3128">
        <f t="shared" si="529"/>
        <v>71.05</v>
      </c>
      <c r="K3128" s="2">
        <f t="shared" si="531"/>
        <v>71.05</v>
      </c>
      <c r="L3128" s="2">
        <f t="shared" si="536"/>
        <v>71.14</v>
      </c>
      <c r="M3128" s="2">
        <f t="shared" si="537"/>
        <v>1.0012667135819846</v>
      </c>
      <c r="N3128">
        <f t="shared" si="538"/>
        <v>4.2491157053005404</v>
      </c>
    </row>
    <row r="3129" spans="1:14" x14ac:dyDescent="0.3">
      <c r="A3129" s="1">
        <v>43231</v>
      </c>
      <c r="B3129">
        <v>70.680000000000007</v>
      </c>
      <c r="D3129">
        <f t="shared" si="528"/>
        <v>5</v>
      </c>
      <c r="E3129" s="1">
        <f t="shared" si="530"/>
        <v>43224</v>
      </c>
      <c r="F3129" s="1">
        <f t="shared" si="532"/>
        <v>43223</v>
      </c>
      <c r="G3129" s="1">
        <f t="shared" si="533"/>
        <v>43222</v>
      </c>
      <c r="H3129" s="1">
        <f t="shared" si="534"/>
        <v>43221</v>
      </c>
      <c r="I3129" s="2">
        <f t="shared" si="535"/>
        <v>69.72</v>
      </c>
      <c r="J3129">
        <f t="shared" si="529"/>
        <v>0</v>
      </c>
      <c r="K3129" s="2">
        <f t="shared" si="531"/>
        <v>71.05</v>
      </c>
      <c r="L3129" s="2">
        <f t="shared" si="536"/>
        <v>71.14</v>
      </c>
      <c r="M3129" s="2">
        <f t="shared" si="537"/>
        <v>1.0012667135819846</v>
      </c>
      <c r="N3129">
        <f t="shared" si="538"/>
        <v>1.4941338776875039</v>
      </c>
    </row>
    <row r="3130" spans="1:14" x14ac:dyDescent="0.3">
      <c r="A3130" s="1">
        <v>43234</v>
      </c>
      <c r="B3130">
        <v>70.989999999999995</v>
      </c>
      <c r="D3130">
        <f t="shared" si="528"/>
        <v>1</v>
      </c>
      <c r="E3130" s="1">
        <f t="shared" si="530"/>
        <v>43227</v>
      </c>
      <c r="F3130" s="1">
        <f t="shared" si="532"/>
        <v>43226</v>
      </c>
      <c r="G3130" s="1">
        <f t="shared" si="533"/>
        <v>43225</v>
      </c>
      <c r="H3130" s="1">
        <f t="shared" si="534"/>
        <v>43224</v>
      </c>
      <c r="I3130" s="2">
        <f t="shared" si="535"/>
        <v>70.73</v>
      </c>
      <c r="J3130">
        <f t="shared" si="529"/>
        <v>0</v>
      </c>
      <c r="K3130" s="2">
        <f t="shared" si="531"/>
        <v>71.05</v>
      </c>
      <c r="L3130" s="2">
        <f t="shared" si="536"/>
        <v>71.14</v>
      </c>
      <c r="M3130" s="2">
        <f t="shared" si="537"/>
        <v>1.0012667135819846</v>
      </c>
      <c r="N3130">
        <f t="shared" si="538"/>
        <v>0.49351229805952873</v>
      </c>
    </row>
    <row r="3131" spans="1:14" x14ac:dyDescent="0.3">
      <c r="A3131" s="1">
        <v>43235</v>
      </c>
      <c r="B3131">
        <v>71.37</v>
      </c>
      <c r="D3131">
        <f t="shared" si="528"/>
        <v>2</v>
      </c>
      <c r="E3131" s="1">
        <f t="shared" si="530"/>
        <v>43228</v>
      </c>
      <c r="F3131" s="1">
        <f t="shared" si="532"/>
        <v>43227</v>
      </c>
      <c r="G3131" s="1">
        <f t="shared" si="533"/>
        <v>43226</v>
      </c>
      <c r="H3131" s="1">
        <f t="shared" si="534"/>
        <v>43225</v>
      </c>
      <c r="I3131" s="2">
        <f t="shared" si="535"/>
        <v>69.06</v>
      </c>
      <c r="J3131">
        <f t="shared" si="529"/>
        <v>0</v>
      </c>
      <c r="K3131" s="2">
        <f t="shared" si="531"/>
        <v>71.05</v>
      </c>
      <c r="L3131" s="2">
        <f t="shared" si="536"/>
        <v>71.14</v>
      </c>
      <c r="M3131" s="2">
        <f t="shared" si="537"/>
        <v>1.0012667135819846</v>
      </c>
      <c r="N3131">
        <f t="shared" si="538"/>
        <v>3.4167832998329248</v>
      </c>
    </row>
    <row r="3132" spans="1:14" x14ac:dyDescent="0.3">
      <c r="A3132" s="1">
        <v>43236</v>
      </c>
      <c r="B3132">
        <v>71.56</v>
      </c>
      <c r="D3132">
        <f t="shared" si="528"/>
        <v>3</v>
      </c>
      <c r="E3132" s="1">
        <f t="shared" si="530"/>
        <v>43229</v>
      </c>
      <c r="F3132" s="1">
        <f t="shared" si="532"/>
        <v>43228</v>
      </c>
      <c r="G3132" s="1">
        <f t="shared" si="533"/>
        <v>43227</v>
      </c>
      <c r="H3132" s="1">
        <f t="shared" si="534"/>
        <v>43226</v>
      </c>
      <c r="I3132" s="2">
        <f t="shared" si="535"/>
        <v>71.14</v>
      </c>
      <c r="J3132">
        <f t="shared" si="529"/>
        <v>0</v>
      </c>
      <c r="K3132" s="2">
        <f t="shared" si="531"/>
        <v>71.05</v>
      </c>
      <c r="L3132" s="2">
        <f t="shared" si="536"/>
        <v>71.14</v>
      </c>
      <c r="M3132" s="2">
        <f t="shared" si="537"/>
        <v>1.0012667135819846</v>
      </c>
      <c r="N3132">
        <f t="shared" si="538"/>
        <v>0.71524040974090197</v>
      </c>
    </row>
    <row r="3133" spans="1:14" x14ac:dyDescent="0.3">
      <c r="A3133" s="1">
        <v>43237</v>
      </c>
      <c r="B3133">
        <v>71.569999999999993</v>
      </c>
      <c r="D3133">
        <f t="shared" si="528"/>
        <v>4</v>
      </c>
      <c r="E3133" s="1">
        <f t="shared" si="530"/>
        <v>43230</v>
      </c>
      <c r="F3133" s="1">
        <f t="shared" si="532"/>
        <v>43229</v>
      </c>
      <c r="G3133" s="1">
        <f t="shared" si="533"/>
        <v>43228</v>
      </c>
      <c r="H3133" s="1">
        <f t="shared" si="534"/>
        <v>43227</v>
      </c>
      <c r="I3133" s="2">
        <f t="shared" si="535"/>
        <v>71.31</v>
      </c>
      <c r="J3133">
        <f t="shared" si="529"/>
        <v>0</v>
      </c>
      <c r="K3133" s="2">
        <f t="shared" si="531"/>
        <v>0</v>
      </c>
      <c r="L3133" s="2">
        <f t="shared" si="536"/>
        <v>0</v>
      </c>
      <c r="M3133" s="2">
        <f t="shared" si="537"/>
        <v>1</v>
      </c>
      <c r="N3133">
        <f t="shared" si="538"/>
        <v>0.36394217102938248</v>
      </c>
    </row>
    <row r="3134" spans="1:14" x14ac:dyDescent="0.3">
      <c r="A3134" s="1">
        <v>43238</v>
      </c>
      <c r="B3134">
        <v>71.37</v>
      </c>
      <c r="D3134">
        <f t="shared" si="528"/>
        <v>5</v>
      </c>
      <c r="E3134" s="1">
        <f t="shared" si="530"/>
        <v>43231</v>
      </c>
      <c r="F3134" s="1">
        <f t="shared" si="532"/>
        <v>43230</v>
      </c>
      <c r="G3134" s="1">
        <f t="shared" si="533"/>
        <v>43229</v>
      </c>
      <c r="H3134" s="1">
        <f t="shared" si="534"/>
        <v>43228</v>
      </c>
      <c r="I3134" s="2">
        <f t="shared" si="535"/>
        <v>70.680000000000007</v>
      </c>
      <c r="J3134">
        <f t="shared" si="529"/>
        <v>0</v>
      </c>
      <c r="K3134" s="2">
        <f t="shared" si="531"/>
        <v>0</v>
      </c>
      <c r="L3134" s="2">
        <f t="shared" si="536"/>
        <v>0</v>
      </c>
      <c r="M3134" s="2">
        <f t="shared" si="537"/>
        <v>1</v>
      </c>
      <c r="N3134">
        <f t="shared" si="538"/>
        <v>0.97149655314802497</v>
      </c>
    </row>
    <row r="3135" spans="1:14" x14ac:dyDescent="0.3">
      <c r="A3135" s="1">
        <v>43241</v>
      </c>
      <c r="B3135">
        <v>72.349999999999994</v>
      </c>
      <c r="D3135">
        <f t="shared" si="528"/>
        <v>1</v>
      </c>
      <c r="E3135" s="1">
        <f t="shared" si="530"/>
        <v>43234</v>
      </c>
      <c r="F3135" s="1">
        <f t="shared" si="532"/>
        <v>43233</v>
      </c>
      <c r="G3135" s="1">
        <f t="shared" si="533"/>
        <v>43232</v>
      </c>
      <c r="H3135" s="1">
        <f t="shared" si="534"/>
        <v>43231</v>
      </c>
      <c r="I3135" s="2">
        <f t="shared" si="535"/>
        <v>70.989999999999995</v>
      </c>
      <c r="J3135">
        <f t="shared" si="529"/>
        <v>0</v>
      </c>
      <c r="K3135" s="2">
        <f t="shared" si="531"/>
        <v>0</v>
      </c>
      <c r="L3135" s="2">
        <f t="shared" si="536"/>
        <v>0</v>
      </c>
      <c r="M3135" s="2">
        <f t="shared" si="537"/>
        <v>1</v>
      </c>
      <c r="N3135">
        <f t="shared" si="538"/>
        <v>1.8976431026198393</v>
      </c>
    </row>
    <row r="3136" spans="1:14" x14ac:dyDescent="0.3">
      <c r="A3136" s="1">
        <v>43242</v>
      </c>
      <c r="B3136">
        <v>72.2</v>
      </c>
      <c r="D3136">
        <f t="shared" si="528"/>
        <v>2</v>
      </c>
      <c r="E3136" s="1">
        <f t="shared" si="530"/>
        <v>43235</v>
      </c>
      <c r="F3136" s="1">
        <f t="shared" si="532"/>
        <v>43234</v>
      </c>
      <c r="G3136" s="1">
        <f t="shared" si="533"/>
        <v>43233</v>
      </c>
      <c r="H3136" s="1">
        <f t="shared" si="534"/>
        <v>43232</v>
      </c>
      <c r="I3136" s="2">
        <f t="shared" si="535"/>
        <v>71.37</v>
      </c>
      <c r="J3136">
        <f t="shared" si="529"/>
        <v>0</v>
      </c>
      <c r="K3136" s="2">
        <f t="shared" si="531"/>
        <v>0</v>
      </c>
      <c r="L3136" s="2">
        <f t="shared" si="536"/>
        <v>0</v>
      </c>
      <c r="M3136" s="2">
        <f t="shared" si="537"/>
        <v>1</v>
      </c>
      <c r="N3136">
        <f t="shared" si="538"/>
        <v>1.1562432915804479</v>
      </c>
    </row>
    <row r="3137" spans="1:14" x14ac:dyDescent="0.3">
      <c r="A3137" s="1">
        <v>43243</v>
      </c>
      <c r="B3137">
        <v>71.84</v>
      </c>
      <c r="D3137">
        <f t="shared" si="528"/>
        <v>3</v>
      </c>
      <c r="E3137" s="1">
        <f t="shared" si="530"/>
        <v>43236</v>
      </c>
      <c r="F3137" s="1">
        <f t="shared" si="532"/>
        <v>43235</v>
      </c>
      <c r="G3137" s="1">
        <f t="shared" si="533"/>
        <v>43234</v>
      </c>
      <c r="H3137" s="1">
        <f t="shared" si="534"/>
        <v>43233</v>
      </c>
      <c r="I3137" s="2">
        <f t="shared" si="535"/>
        <v>71.56</v>
      </c>
      <c r="J3137">
        <f t="shared" si="529"/>
        <v>0</v>
      </c>
      <c r="K3137" s="2">
        <f t="shared" si="531"/>
        <v>0</v>
      </c>
      <c r="L3137" s="2">
        <f t="shared" si="536"/>
        <v>0</v>
      </c>
      <c r="M3137" s="2">
        <f t="shared" si="537"/>
        <v>1</v>
      </c>
      <c r="N3137">
        <f t="shared" si="538"/>
        <v>0.39051653534256808</v>
      </c>
    </row>
    <row r="3138" spans="1:14" x14ac:dyDescent="0.3">
      <c r="A3138" s="1">
        <v>43244</v>
      </c>
      <c r="B3138">
        <v>70.709999999999994</v>
      </c>
      <c r="D3138">
        <f t="shared" ref="D3138:D3201" si="539">WEEKDAY(A3138,2)</f>
        <v>4</v>
      </c>
      <c r="E3138" s="1">
        <f t="shared" si="530"/>
        <v>43237</v>
      </c>
      <c r="F3138" s="1">
        <f t="shared" si="532"/>
        <v>43236</v>
      </c>
      <c r="G3138" s="1">
        <f t="shared" si="533"/>
        <v>43235</v>
      </c>
      <c r="H3138" s="1">
        <f t="shared" si="534"/>
        <v>43234</v>
      </c>
      <c r="I3138" s="2">
        <f t="shared" si="535"/>
        <v>71.569999999999993</v>
      </c>
      <c r="J3138">
        <f t="shared" si="529"/>
        <v>0</v>
      </c>
      <c r="K3138" s="2">
        <f t="shared" si="531"/>
        <v>0</v>
      </c>
      <c r="L3138" s="2">
        <f t="shared" si="536"/>
        <v>0</v>
      </c>
      <c r="M3138" s="2">
        <f t="shared" si="537"/>
        <v>1</v>
      </c>
      <c r="N3138">
        <f t="shared" si="538"/>
        <v>-1.2088986134356667</v>
      </c>
    </row>
    <row r="3139" spans="1:14" x14ac:dyDescent="0.3">
      <c r="A3139" s="1">
        <v>43245</v>
      </c>
      <c r="B3139">
        <v>67.88</v>
      </c>
      <c r="D3139">
        <f t="shared" si="539"/>
        <v>5</v>
      </c>
      <c r="E3139" s="1">
        <f t="shared" si="530"/>
        <v>43238</v>
      </c>
      <c r="F3139" s="1">
        <f t="shared" si="532"/>
        <v>43237</v>
      </c>
      <c r="G3139" s="1">
        <f t="shared" si="533"/>
        <v>43236</v>
      </c>
      <c r="H3139" s="1">
        <f t="shared" si="534"/>
        <v>43235</v>
      </c>
      <c r="I3139" s="2">
        <f t="shared" si="535"/>
        <v>71.37</v>
      </c>
      <c r="J3139">
        <f t="shared" ref="J3139:J3202" si="540">C3138</f>
        <v>0</v>
      </c>
      <c r="K3139" s="2">
        <f t="shared" si="531"/>
        <v>0</v>
      </c>
      <c r="L3139" s="2">
        <f t="shared" si="536"/>
        <v>0</v>
      </c>
      <c r="M3139" s="2">
        <f t="shared" si="537"/>
        <v>1</v>
      </c>
      <c r="N3139">
        <f t="shared" si="538"/>
        <v>-5.0136172616950549</v>
      </c>
    </row>
    <row r="3140" spans="1:14" x14ac:dyDescent="0.3">
      <c r="A3140" s="1">
        <v>43249</v>
      </c>
      <c r="B3140">
        <v>66.73</v>
      </c>
      <c r="D3140">
        <f t="shared" si="539"/>
        <v>2</v>
      </c>
      <c r="E3140" s="1">
        <f t="shared" si="530"/>
        <v>43242</v>
      </c>
      <c r="F3140" s="1">
        <f t="shared" si="532"/>
        <v>43241</v>
      </c>
      <c r="G3140" s="1">
        <f t="shared" si="533"/>
        <v>43240</v>
      </c>
      <c r="H3140" s="1">
        <f t="shared" si="534"/>
        <v>43239</v>
      </c>
      <c r="I3140" s="2">
        <f t="shared" si="535"/>
        <v>72.2</v>
      </c>
      <c r="J3140">
        <f t="shared" si="540"/>
        <v>0</v>
      </c>
      <c r="K3140" s="2">
        <f t="shared" si="531"/>
        <v>0</v>
      </c>
      <c r="L3140" s="2">
        <f t="shared" si="536"/>
        <v>0</v>
      </c>
      <c r="M3140" s="2">
        <f t="shared" si="537"/>
        <v>1</v>
      </c>
      <c r="N3140">
        <f t="shared" si="538"/>
        <v>-7.8785418983265281</v>
      </c>
    </row>
    <row r="3141" spans="1:14" x14ac:dyDescent="0.3">
      <c r="A3141" s="1">
        <v>43250</v>
      </c>
      <c r="B3141">
        <v>68.209999999999994</v>
      </c>
      <c r="D3141">
        <f t="shared" si="539"/>
        <v>3</v>
      </c>
      <c r="E3141" s="1">
        <f t="shared" si="530"/>
        <v>43243</v>
      </c>
      <c r="F3141" s="1">
        <f t="shared" si="532"/>
        <v>43242</v>
      </c>
      <c r="G3141" s="1">
        <f t="shared" si="533"/>
        <v>43241</v>
      </c>
      <c r="H3141" s="1">
        <f t="shared" si="534"/>
        <v>43240</v>
      </c>
      <c r="I3141" s="2">
        <f t="shared" si="535"/>
        <v>71.84</v>
      </c>
      <c r="J3141">
        <f t="shared" si="540"/>
        <v>0</v>
      </c>
      <c r="K3141" s="2">
        <f t="shared" si="531"/>
        <v>0</v>
      </c>
      <c r="L3141" s="2">
        <f t="shared" si="536"/>
        <v>0</v>
      </c>
      <c r="M3141" s="2">
        <f t="shared" si="537"/>
        <v>1</v>
      </c>
      <c r="N3141">
        <f t="shared" si="538"/>
        <v>-5.1850242327316307</v>
      </c>
    </row>
    <row r="3142" spans="1:14" x14ac:dyDescent="0.3">
      <c r="A3142" s="1">
        <v>43251</v>
      </c>
      <c r="B3142">
        <v>67.040000000000006</v>
      </c>
      <c r="D3142">
        <f t="shared" si="539"/>
        <v>4</v>
      </c>
      <c r="E3142" s="1">
        <f t="shared" si="530"/>
        <v>43244</v>
      </c>
      <c r="F3142" s="1">
        <f t="shared" si="532"/>
        <v>43243</v>
      </c>
      <c r="G3142" s="1">
        <f t="shared" si="533"/>
        <v>43242</v>
      </c>
      <c r="H3142" s="1">
        <f t="shared" si="534"/>
        <v>43241</v>
      </c>
      <c r="I3142" s="2">
        <f t="shared" si="535"/>
        <v>70.709999999999994</v>
      </c>
      <c r="J3142">
        <f t="shared" si="540"/>
        <v>0</v>
      </c>
      <c r="K3142" s="2">
        <f t="shared" si="531"/>
        <v>0</v>
      </c>
      <c r="L3142" s="2">
        <f t="shared" si="536"/>
        <v>0</v>
      </c>
      <c r="M3142" s="2">
        <f t="shared" si="537"/>
        <v>1</v>
      </c>
      <c r="N3142">
        <f t="shared" si="538"/>
        <v>-5.3297549442321674</v>
      </c>
    </row>
    <row r="3143" spans="1:14" x14ac:dyDescent="0.3">
      <c r="A3143" s="1">
        <v>43252</v>
      </c>
      <c r="B3143">
        <v>65.81</v>
      </c>
      <c r="D3143">
        <f t="shared" si="539"/>
        <v>5</v>
      </c>
      <c r="E3143" s="1">
        <f t="shared" ref="E3143:E3206" si="541">A3143-7</f>
        <v>43245</v>
      </c>
      <c r="F3143" s="1">
        <f t="shared" si="532"/>
        <v>43244</v>
      </c>
      <c r="G3143" s="1">
        <f t="shared" si="533"/>
        <v>43243</v>
      </c>
      <c r="H3143" s="1">
        <f t="shared" si="534"/>
        <v>43242</v>
      </c>
      <c r="I3143" s="2">
        <f t="shared" si="535"/>
        <v>67.88</v>
      </c>
      <c r="J3143">
        <f t="shared" si="540"/>
        <v>0</v>
      </c>
      <c r="K3143" s="2">
        <f t="shared" ref="K3143:K3206" si="542">SUMIFS($J$2:$J$3507,$A$2:$A$3507,"&gt;"&amp;E3143,$A$2:$A$3507,"&lt;="&amp;A3143)</f>
        <v>0</v>
      </c>
      <c r="L3143" s="2">
        <f t="shared" si="536"/>
        <v>0</v>
      </c>
      <c r="M3143" s="2">
        <f t="shared" si="537"/>
        <v>1</v>
      </c>
      <c r="N3143">
        <f t="shared" si="538"/>
        <v>-3.0969637897997746</v>
      </c>
    </row>
    <row r="3144" spans="1:14" x14ac:dyDescent="0.3">
      <c r="A3144" s="1">
        <v>43255</v>
      </c>
      <c r="B3144">
        <v>64.75</v>
      </c>
      <c r="D3144">
        <f t="shared" si="539"/>
        <v>1</v>
      </c>
      <c r="E3144" s="1">
        <f t="shared" si="541"/>
        <v>43248</v>
      </c>
      <c r="F3144" s="1">
        <f t="shared" ref="F3144:F3207" si="543">E3144-1</f>
        <v>43247</v>
      </c>
      <c r="G3144" s="1">
        <f t="shared" ref="G3144:G3207" si="544">E3144-2</f>
        <v>43246</v>
      </c>
      <c r="H3144" s="1">
        <f t="shared" ref="H3144:H3207" si="545">E3144-3</f>
        <v>43245</v>
      </c>
      <c r="I3144" s="2">
        <f t="shared" ref="I3144:I3207" si="546">IF(SUMIFS($B$2:$B$3507,$A$2:$A$3507,"="&amp;E3144)=0,IF(SUMIFS($B$2:$B$3507,$A$2:$A$3507,"="&amp;F3144)=0,IF(SUMIFS($B$2:$B$3507,$A$2:$A$3507,"="&amp;G3144)=0,SUMIFS($B$2:$B$3507,$A$2:$A$3507,"="&amp;H3144),SUMIFS($B$2:$B$3507,$A$2:$A$3507,"="&amp;G3144)),SUMIFS($B$2:$B$3507,$A$2:$A$3507,"="&amp;F3144)),SUMIFS($B$2:$B$3507,$A$2:$A$3507,"="&amp;E3144))</f>
        <v>67.88</v>
      </c>
      <c r="J3144">
        <f t="shared" si="540"/>
        <v>0</v>
      </c>
      <c r="K3144" s="2">
        <f t="shared" si="542"/>
        <v>0</v>
      </c>
      <c r="L3144" s="2">
        <f t="shared" ref="L3144:L3207" si="547">IF(K3144&lt;&gt;0,LOOKUP(K3144,C3138:C3144,B3138:B3144),0)</f>
        <v>0</v>
      </c>
      <c r="M3144" s="2">
        <f t="shared" si="537"/>
        <v>1</v>
      </c>
      <c r="N3144">
        <f t="shared" si="538"/>
        <v>-4.7207739786378351</v>
      </c>
    </row>
    <row r="3145" spans="1:14" x14ac:dyDescent="0.3">
      <c r="A3145" s="1">
        <v>43256</v>
      </c>
      <c r="B3145">
        <v>65.52</v>
      </c>
      <c r="D3145">
        <f t="shared" si="539"/>
        <v>2</v>
      </c>
      <c r="E3145" s="1">
        <f t="shared" si="541"/>
        <v>43249</v>
      </c>
      <c r="F3145" s="1">
        <f t="shared" si="543"/>
        <v>43248</v>
      </c>
      <c r="G3145" s="1">
        <f t="shared" si="544"/>
        <v>43247</v>
      </c>
      <c r="H3145" s="1">
        <f t="shared" si="545"/>
        <v>43246</v>
      </c>
      <c r="I3145" s="2">
        <f t="shared" si="546"/>
        <v>66.73</v>
      </c>
      <c r="J3145">
        <f t="shared" si="540"/>
        <v>0</v>
      </c>
      <c r="K3145" s="2">
        <f t="shared" si="542"/>
        <v>0</v>
      </c>
      <c r="L3145" s="2">
        <f t="shared" si="547"/>
        <v>0</v>
      </c>
      <c r="M3145" s="2">
        <f t="shared" ref="M3145:M3208" si="548">IF(K3145&lt;&gt;0,L3145/K3145,1)</f>
        <v>1</v>
      </c>
      <c r="N3145">
        <f t="shared" ref="N3145:N3208" si="549">LN(B3145*M3145/I3145)*100</f>
        <v>-1.8299187370701262</v>
      </c>
    </row>
    <row r="3146" spans="1:14" x14ac:dyDescent="0.3">
      <c r="A3146" s="1">
        <v>43257</v>
      </c>
      <c r="B3146">
        <v>64.73</v>
      </c>
      <c r="D3146">
        <f t="shared" si="539"/>
        <v>3</v>
      </c>
      <c r="E3146" s="1">
        <f t="shared" si="541"/>
        <v>43250</v>
      </c>
      <c r="F3146" s="1">
        <f t="shared" si="543"/>
        <v>43249</v>
      </c>
      <c r="G3146" s="1">
        <f t="shared" si="544"/>
        <v>43248</v>
      </c>
      <c r="H3146" s="1">
        <f t="shared" si="545"/>
        <v>43247</v>
      </c>
      <c r="I3146" s="2">
        <f t="shared" si="546"/>
        <v>68.209999999999994</v>
      </c>
      <c r="J3146">
        <f t="shared" si="540"/>
        <v>0</v>
      </c>
      <c r="K3146" s="2">
        <f t="shared" si="542"/>
        <v>0</v>
      </c>
      <c r="L3146" s="2">
        <f t="shared" si="547"/>
        <v>0</v>
      </c>
      <c r="M3146" s="2">
        <f t="shared" si="548"/>
        <v>1</v>
      </c>
      <c r="N3146">
        <f t="shared" si="549"/>
        <v>-5.2366409109209044</v>
      </c>
    </row>
    <row r="3147" spans="1:14" x14ac:dyDescent="0.3">
      <c r="A3147" s="1">
        <v>43258</v>
      </c>
      <c r="B3147">
        <v>65.95</v>
      </c>
      <c r="D3147">
        <f t="shared" si="539"/>
        <v>4</v>
      </c>
      <c r="E3147" s="1">
        <f t="shared" si="541"/>
        <v>43251</v>
      </c>
      <c r="F3147" s="1">
        <f t="shared" si="543"/>
        <v>43250</v>
      </c>
      <c r="G3147" s="1">
        <f t="shared" si="544"/>
        <v>43249</v>
      </c>
      <c r="H3147" s="1">
        <f t="shared" si="545"/>
        <v>43248</v>
      </c>
      <c r="I3147" s="2">
        <f t="shared" si="546"/>
        <v>67.040000000000006</v>
      </c>
      <c r="J3147">
        <f t="shared" si="540"/>
        <v>0</v>
      </c>
      <c r="K3147" s="2">
        <f t="shared" si="542"/>
        <v>0</v>
      </c>
      <c r="L3147" s="2">
        <f t="shared" si="547"/>
        <v>0</v>
      </c>
      <c r="M3147" s="2">
        <f t="shared" si="548"/>
        <v>1</v>
      </c>
      <c r="N3147">
        <f t="shared" si="549"/>
        <v>-1.6392577010504079</v>
      </c>
    </row>
    <row r="3148" spans="1:14" x14ac:dyDescent="0.3">
      <c r="A3148" s="1">
        <v>43259</v>
      </c>
      <c r="B3148">
        <v>65.739999999999995</v>
      </c>
      <c r="C3148">
        <v>65.67</v>
      </c>
      <c r="D3148">
        <f t="shared" si="539"/>
        <v>5</v>
      </c>
      <c r="E3148" s="1">
        <f t="shared" si="541"/>
        <v>43252</v>
      </c>
      <c r="F3148" s="1">
        <f t="shared" si="543"/>
        <v>43251</v>
      </c>
      <c r="G3148" s="1">
        <f t="shared" si="544"/>
        <v>43250</v>
      </c>
      <c r="H3148" s="1">
        <f t="shared" si="545"/>
        <v>43249</v>
      </c>
      <c r="I3148" s="2">
        <f t="shared" si="546"/>
        <v>65.81</v>
      </c>
      <c r="J3148">
        <f t="shared" si="540"/>
        <v>0</v>
      </c>
      <c r="K3148" s="2">
        <f t="shared" si="542"/>
        <v>0</v>
      </c>
      <c r="L3148" s="2">
        <f t="shared" si="547"/>
        <v>0</v>
      </c>
      <c r="M3148" s="2">
        <f t="shared" si="548"/>
        <v>1</v>
      </c>
      <c r="N3148">
        <f t="shared" si="549"/>
        <v>-0.10642342319545138</v>
      </c>
    </row>
    <row r="3149" spans="1:14" x14ac:dyDescent="0.3">
      <c r="A3149" s="1">
        <v>43262</v>
      </c>
      <c r="B3149">
        <v>66.03</v>
      </c>
      <c r="D3149">
        <f t="shared" si="539"/>
        <v>1</v>
      </c>
      <c r="E3149" s="1">
        <f t="shared" si="541"/>
        <v>43255</v>
      </c>
      <c r="F3149" s="1">
        <f t="shared" si="543"/>
        <v>43254</v>
      </c>
      <c r="G3149" s="1">
        <f t="shared" si="544"/>
        <v>43253</v>
      </c>
      <c r="H3149" s="1">
        <f t="shared" si="545"/>
        <v>43252</v>
      </c>
      <c r="I3149" s="2">
        <f t="shared" si="546"/>
        <v>64.75</v>
      </c>
      <c r="J3149">
        <f t="shared" si="540"/>
        <v>65.67</v>
      </c>
      <c r="K3149" s="2">
        <f t="shared" si="542"/>
        <v>65.67</v>
      </c>
      <c r="L3149" s="2">
        <f t="shared" si="547"/>
        <v>65.739999999999995</v>
      </c>
      <c r="M3149" s="2">
        <f t="shared" si="548"/>
        <v>1.0010659357393024</v>
      </c>
      <c r="N3149">
        <f t="shared" si="549"/>
        <v>2.0640851660024788</v>
      </c>
    </row>
    <row r="3150" spans="1:14" x14ac:dyDescent="0.3">
      <c r="A3150" s="1">
        <v>43263</v>
      </c>
      <c r="B3150">
        <v>66.28</v>
      </c>
      <c r="D3150">
        <f t="shared" si="539"/>
        <v>2</v>
      </c>
      <c r="E3150" s="1">
        <f t="shared" si="541"/>
        <v>43256</v>
      </c>
      <c r="F3150" s="1">
        <f t="shared" si="543"/>
        <v>43255</v>
      </c>
      <c r="G3150" s="1">
        <f t="shared" si="544"/>
        <v>43254</v>
      </c>
      <c r="H3150" s="1">
        <f t="shared" si="545"/>
        <v>43253</v>
      </c>
      <c r="I3150" s="2">
        <f t="shared" si="546"/>
        <v>65.52</v>
      </c>
      <c r="J3150">
        <f t="shared" si="540"/>
        <v>0</v>
      </c>
      <c r="K3150" s="2">
        <f t="shared" si="542"/>
        <v>65.67</v>
      </c>
      <c r="L3150" s="2">
        <f t="shared" si="547"/>
        <v>65.739999999999995</v>
      </c>
      <c r="M3150" s="2">
        <f t="shared" si="548"/>
        <v>1.0010659357393024</v>
      </c>
      <c r="N3150">
        <f t="shared" si="549"/>
        <v>1.2598121046740085</v>
      </c>
    </row>
    <row r="3151" spans="1:14" x14ac:dyDescent="0.3">
      <c r="A3151" s="1">
        <v>43264</v>
      </c>
      <c r="B3151">
        <v>66.52</v>
      </c>
      <c r="D3151">
        <f t="shared" si="539"/>
        <v>3</v>
      </c>
      <c r="E3151" s="1">
        <f t="shared" si="541"/>
        <v>43257</v>
      </c>
      <c r="F3151" s="1">
        <f t="shared" si="543"/>
        <v>43256</v>
      </c>
      <c r="G3151" s="1">
        <f t="shared" si="544"/>
        <v>43255</v>
      </c>
      <c r="H3151" s="1">
        <f t="shared" si="545"/>
        <v>43254</v>
      </c>
      <c r="I3151" s="2">
        <f t="shared" si="546"/>
        <v>64.73</v>
      </c>
      <c r="J3151">
        <f t="shared" si="540"/>
        <v>0</v>
      </c>
      <c r="K3151" s="2">
        <f t="shared" si="542"/>
        <v>65.67</v>
      </c>
      <c r="L3151" s="2">
        <f t="shared" si="547"/>
        <v>65.739999999999995</v>
      </c>
      <c r="M3151" s="2">
        <f t="shared" si="548"/>
        <v>1.0010659357393024</v>
      </c>
      <c r="N3151">
        <f t="shared" si="549"/>
        <v>2.8343249800499759</v>
      </c>
    </row>
    <row r="3152" spans="1:14" x14ac:dyDescent="0.3">
      <c r="A3152" s="1">
        <v>43265</v>
      </c>
      <c r="B3152">
        <v>66.69</v>
      </c>
      <c r="D3152">
        <f t="shared" si="539"/>
        <v>4</v>
      </c>
      <c r="E3152" s="1">
        <f t="shared" si="541"/>
        <v>43258</v>
      </c>
      <c r="F3152" s="1">
        <f t="shared" si="543"/>
        <v>43257</v>
      </c>
      <c r="G3152" s="1">
        <f t="shared" si="544"/>
        <v>43256</v>
      </c>
      <c r="H3152" s="1">
        <f t="shared" si="545"/>
        <v>43255</v>
      </c>
      <c r="I3152" s="2">
        <f t="shared" si="546"/>
        <v>65.95</v>
      </c>
      <c r="J3152">
        <f t="shared" si="540"/>
        <v>0</v>
      </c>
      <c r="K3152" s="2">
        <f t="shared" si="542"/>
        <v>65.67</v>
      </c>
      <c r="L3152" s="2">
        <f t="shared" si="547"/>
        <v>65.739999999999995</v>
      </c>
      <c r="M3152" s="2">
        <f t="shared" si="548"/>
        <v>1.0010659357393024</v>
      </c>
      <c r="N3152">
        <f t="shared" si="549"/>
        <v>1.2223505514083022</v>
      </c>
    </row>
    <row r="3153" spans="1:14" x14ac:dyDescent="0.3">
      <c r="A3153" s="1">
        <v>43266</v>
      </c>
      <c r="B3153">
        <v>64.849999999999994</v>
      </c>
      <c r="D3153">
        <f t="shared" si="539"/>
        <v>5</v>
      </c>
      <c r="E3153" s="1">
        <f t="shared" si="541"/>
        <v>43259</v>
      </c>
      <c r="F3153" s="1">
        <f t="shared" si="543"/>
        <v>43258</v>
      </c>
      <c r="G3153" s="1">
        <f t="shared" si="544"/>
        <v>43257</v>
      </c>
      <c r="H3153" s="1">
        <f t="shared" si="545"/>
        <v>43256</v>
      </c>
      <c r="I3153" s="2">
        <f t="shared" si="546"/>
        <v>65.739999999999995</v>
      </c>
      <c r="J3153">
        <f t="shared" si="540"/>
        <v>0</v>
      </c>
      <c r="K3153" s="2">
        <f t="shared" si="542"/>
        <v>65.67</v>
      </c>
      <c r="L3153" s="2">
        <f t="shared" si="547"/>
        <v>65.739999999999995</v>
      </c>
      <c r="M3153" s="2">
        <f t="shared" si="548"/>
        <v>1.0010659357393024</v>
      </c>
      <c r="N3153">
        <f t="shared" si="549"/>
        <v>-1.2565289440428677</v>
      </c>
    </row>
    <row r="3154" spans="1:14" x14ac:dyDescent="0.3">
      <c r="A3154" s="1">
        <v>43269</v>
      </c>
      <c r="B3154">
        <v>65.69</v>
      </c>
      <c r="D3154">
        <f t="shared" si="539"/>
        <v>1</v>
      </c>
      <c r="E3154" s="1">
        <f t="shared" si="541"/>
        <v>43262</v>
      </c>
      <c r="F3154" s="1">
        <f t="shared" si="543"/>
        <v>43261</v>
      </c>
      <c r="G3154" s="1">
        <f t="shared" si="544"/>
        <v>43260</v>
      </c>
      <c r="H3154" s="1">
        <f t="shared" si="545"/>
        <v>43259</v>
      </c>
      <c r="I3154" s="2">
        <f t="shared" si="546"/>
        <v>66.03</v>
      </c>
      <c r="J3154">
        <f t="shared" si="540"/>
        <v>0</v>
      </c>
      <c r="K3154" s="2">
        <f t="shared" si="542"/>
        <v>0</v>
      </c>
      <c r="L3154" s="2">
        <f t="shared" si="547"/>
        <v>0</v>
      </c>
      <c r="M3154" s="2">
        <f t="shared" si="548"/>
        <v>1</v>
      </c>
      <c r="N3154">
        <f t="shared" si="549"/>
        <v>-0.51624773020984716</v>
      </c>
    </row>
    <row r="3155" spans="1:14" x14ac:dyDescent="0.3">
      <c r="A3155" s="1">
        <v>43270</v>
      </c>
      <c r="B3155">
        <v>64.900000000000006</v>
      </c>
      <c r="D3155">
        <f t="shared" si="539"/>
        <v>2</v>
      </c>
      <c r="E3155" s="1">
        <f t="shared" si="541"/>
        <v>43263</v>
      </c>
      <c r="F3155" s="1">
        <f t="shared" si="543"/>
        <v>43262</v>
      </c>
      <c r="G3155" s="1">
        <f t="shared" si="544"/>
        <v>43261</v>
      </c>
      <c r="H3155" s="1">
        <f t="shared" si="545"/>
        <v>43260</v>
      </c>
      <c r="I3155" s="2">
        <f t="shared" si="546"/>
        <v>66.28</v>
      </c>
      <c r="J3155">
        <f t="shared" si="540"/>
        <v>0</v>
      </c>
      <c r="K3155" s="2">
        <f t="shared" si="542"/>
        <v>0</v>
      </c>
      <c r="L3155" s="2">
        <f t="shared" si="547"/>
        <v>0</v>
      </c>
      <c r="M3155" s="2">
        <f t="shared" si="548"/>
        <v>1</v>
      </c>
      <c r="N3155">
        <f t="shared" si="549"/>
        <v>-2.1040568848317815</v>
      </c>
    </row>
    <row r="3156" spans="1:14" x14ac:dyDescent="0.3">
      <c r="A3156" s="1">
        <v>43271</v>
      </c>
      <c r="B3156">
        <v>65.709999999999994</v>
      </c>
      <c r="D3156">
        <f t="shared" si="539"/>
        <v>3</v>
      </c>
      <c r="E3156" s="1">
        <f t="shared" si="541"/>
        <v>43264</v>
      </c>
      <c r="F3156" s="1">
        <f t="shared" si="543"/>
        <v>43263</v>
      </c>
      <c r="G3156" s="1">
        <f t="shared" si="544"/>
        <v>43262</v>
      </c>
      <c r="H3156" s="1">
        <f t="shared" si="545"/>
        <v>43261</v>
      </c>
      <c r="I3156" s="2">
        <f t="shared" si="546"/>
        <v>66.52</v>
      </c>
      <c r="J3156">
        <f t="shared" si="540"/>
        <v>0</v>
      </c>
      <c r="K3156" s="2">
        <f t="shared" si="542"/>
        <v>0</v>
      </c>
      <c r="L3156" s="2">
        <f t="shared" si="547"/>
        <v>0</v>
      </c>
      <c r="M3156" s="2">
        <f t="shared" si="548"/>
        <v>1</v>
      </c>
      <c r="N3156">
        <f t="shared" si="549"/>
        <v>-1.2251533414950413</v>
      </c>
    </row>
    <row r="3157" spans="1:14" x14ac:dyDescent="0.3">
      <c r="A3157" s="1">
        <v>43272</v>
      </c>
      <c r="B3157">
        <v>65.540000000000006</v>
      </c>
      <c r="D3157">
        <f t="shared" si="539"/>
        <v>4</v>
      </c>
      <c r="E3157" s="1">
        <f t="shared" si="541"/>
        <v>43265</v>
      </c>
      <c r="F3157" s="1">
        <f t="shared" si="543"/>
        <v>43264</v>
      </c>
      <c r="G3157" s="1">
        <f t="shared" si="544"/>
        <v>43263</v>
      </c>
      <c r="H3157" s="1">
        <f t="shared" si="545"/>
        <v>43262</v>
      </c>
      <c r="I3157" s="2">
        <f t="shared" si="546"/>
        <v>66.69</v>
      </c>
      <c r="J3157">
        <f t="shared" si="540"/>
        <v>0</v>
      </c>
      <c r="K3157" s="2">
        <f t="shared" si="542"/>
        <v>0</v>
      </c>
      <c r="L3157" s="2">
        <f t="shared" si="547"/>
        <v>0</v>
      </c>
      <c r="M3157" s="2">
        <f t="shared" si="548"/>
        <v>1</v>
      </c>
      <c r="N3157">
        <f t="shared" si="549"/>
        <v>-1.739437337354623</v>
      </c>
    </row>
    <row r="3158" spans="1:14" x14ac:dyDescent="0.3">
      <c r="A3158" s="1">
        <v>43273</v>
      </c>
      <c r="B3158">
        <v>68.58</v>
      </c>
      <c r="D3158">
        <f t="shared" si="539"/>
        <v>5</v>
      </c>
      <c r="E3158" s="1">
        <f t="shared" si="541"/>
        <v>43266</v>
      </c>
      <c r="F3158" s="1">
        <f t="shared" si="543"/>
        <v>43265</v>
      </c>
      <c r="G3158" s="1">
        <f t="shared" si="544"/>
        <v>43264</v>
      </c>
      <c r="H3158" s="1">
        <f t="shared" si="545"/>
        <v>43263</v>
      </c>
      <c r="I3158" s="2">
        <f t="shared" si="546"/>
        <v>64.849999999999994</v>
      </c>
      <c r="J3158">
        <f t="shared" si="540"/>
        <v>0</v>
      </c>
      <c r="K3158" s="2">
        <f t="shared" si="542"/>
        <v>0</v>
      </c>
      <c r="L3158" s="2">
        <f t="shared" si="547"/>
        <v>0</v>
      </c>
      <c r="M3158" s="2">
        <f t="shared" si="548"/>
        <v>1</v>
      </c>
      <c r="N3158">
        <f t="shared" si="549"/>
        <v>5.5924036272321382</v>
      </c>
    </row>
    <row r="3159" spans="1:14" x14ac:dyDescent="0.3">
      <c r="A3159" s="1">
        <v>43276</v>
      </c>
      <c r="B3159">
        <v>68.08</v>
      </c>
      <c r="D3159">
        <f t="shared" si="539"/>
        <v>1</v>
      </c>
      <c r="E3159" s="1">
        <f t="shared" si="541"/>
        <v>43269</v>
      </c>
      <c r="F3159" s="1">
        <f t="shared" si="543"/>
        <v>43268</v>
      </c>
      <c r="G3159" s="1">
        <f t="shared" si="544"/>
        <v>43267</v>
      </c>
      <c r="H3159" s="1">
        <f t="shared" si="545"/>
        <v>43266</v>
      </c>
      <c r="I3159" s="2">
        <f t="shared" si="546"/>
        <v>65.69</v>
      </c>
      <c r="J3159">
        <f t="shared" si="540"/>
        <v>0</v>
      </c>
      <c r="K3159" s="2">
        <f t="shared" si="542"/>
        <v>0</v>
      </c>
      <c r="L3159" s="2">
        <f t="shared" si="547"/>
        <v>0</v>
      </c>
      <c r="M3159" s="2">
        <f t="shared" si="548"/>
        <v>1</v>
      </c>
      <c r="N3159">
        <f t="shared" si="549"/>
        <v>3.5736777360737078</v>
      </c>
    </row>
    <row r="3160" spans="1:14" x14ac:dyDescent="0.3">
      <c r="A3160" s="1">
        <v>43277</v>
      </c>
      <c r="B3160">
        <v>70.53</v>
      </c>
      <c r="D3160">
        <f t="shared" si="539"/>
        <v>2</v>
      </c>
      <c r="E3160" s="1">
        <f t="shared" si="541"/>
        <v>43270</v>
      </c>
      <c r="F3160" s="1">
        <f t="shared" si="543"/>
        <v>43269</v>
      </c>
      <c r="G3160" s="1">
        <f t="shared" si="544"/>
        <v>43268</v>
      </c>
      <c r="H3160" s="1">
        <f t="shared" si="545"/>
        <v>43267</v>
      </c>
      <c r="I3160" s="2">
        <f t="shared" si="546"/>
        <v>64.900000000000006</v>
      </c>
      <c r="J3160">
        <f t="shared" si="540"/>
        <v>0</v>
      </c>
      <c r="K3160" s="2">
        <f t="shared" si="542"/>
        <v>0</v>
      </c>
      <c r="L3160" s="2">
        <f t="shared" si="547"/>
        <v>0</v>
      </c>
      <c r="M3160" s="2">
        <f t="shared" si="548"/>
        <v>1</v>
      </c>
      <c r="N3160">
        <f t="shared" si="549"/>
        <v>8.3190527510043477</v>
      </c>
    </row>
    <row r="3161" spans="1:14" x14ac:dyDescent="0.3">
      <c r="A3161" s="1">
        <v>43278</v>
      </c>
      <c r="B3161">
        <v>72.760000000000005</v>
      </c>
      <c r="D3161">
        <f t="shared" si="539"/>
        <v>3</v>
      </c>
      <c r="E3161" s="1">
        <f t="shared" si="541"/>
        <v>43271</v>
      </c>
      <c r="F3161" s="1">
        <f t="shared" si="543"/>
        <v>43270</v>
      </c>
      <c r="G3161" s="1">
        <f t="shared" si="544"/>
        <v>43269</v>
      </c>
      <c r="H3161" s="1">
        <f t="shared" si="545"/>
        <v>43268</v>
      </c>
      <c r="I3161" s="2">
        <f t="shared" si="546"/>
        <v>65.709999999999994</v>
      </c>
      <c r="J3161">
        <f t="shared" si="540"/>
        <v>0</v>
      </c>
      <c r="K3161" s="2">
        <f t="shared" si="542"/>
        <v>0</v>
      </c>
      <c r="L3161" s="2">
        <f t="shared" si="547"/>
        <v>0</v>
      </c>
      <c r="M3161" s="2">
        <f t="shared" si="548"/>
        <v>1</v>
      </c>
      <c r="N3161">
        <f t="shared" si="549"/>
        <v>10.191523274014511</v>
      </c>
    </row>
    <row r="3162" spans="1:14" x14ac:dyDescent="0.3">
      <c r="A3162" s="1">
        <v>43279</v>
      </c>
      <c r="B3162">
        <v>73.45</v>
      </c>
      <c r="D3162">
        <f t="shared" si="539"/>
        <v>4</v>
      </c>
      <c r="E3162" s="1">
        <f t="shared" si="541"/>
        <v>43272</v>
      </c>
      <c r="F3162" s="1">
        <f t="shared" si="543"/>
        <v>43271</v>
      </c>
      <c r="G3162" s="1">
        <f t="shared" si="544"/>
        <v>43270</v>
      </c>
      <c r="H3162" s="1">
        <f t="shared" si="545"/>
        <v>43269</v>
      </c>
      <c r="I3162" s="2">
        <f t="shared" si="546"/>
        <v>65.540000000000006</v>
      </c>
      <c r="J3162">
        <f t="shared" si="540"/>
        <v>0</v>
      </c>
      <c r="K3162" s="2">
        <f t="shared" si="542"/>
        <v>0</v>
      </c>
      <c r="L3162" s="2">
        <f t="shared" si="547"/>
        <v>0</v>
      </c>
      <c r="M3162" s="2">
        <f t="shared" si="548"/>
        <v>1</v>
      </c>
      <c r="N3162">
        <f t="shared" si="549"/>
        <v>11.394425934921768</v>
      </c>
    </row>
    <row r="3163" spans="1:14" x14ac:dyDescent="0.3">
      <c r="A3163" s="1">
        <v>43280</v>
      </c>
      <c r="B3163">
        <v>74.150000000000006</v>
      </c>
      <c r="D3163">
        <f t="shared" si="539"/>
        <v>5</v>
      </c>
      <c r="E3163" s="1">
        <f t="shared" si="541"/>
        <v>43273</v>
      </c>
      <c r="F3163" s="1">
        <f t="shared" si="543"/>
        <v>43272</v>
      </c>
      <c r="G3163" s="1">
        <f t="shared" si="544"/>
        <v>43271</v>
      </c>
      <c r="H3163" s="1">
        <f t="shared" si="545"/>
        <v>43270</v>
      </c>
      <c r="I3163" s="2">
        <f t="shared" si="546"/>
        <v>68.58</v>
      </c>
      <c r="J3163">
        <f t="shared" si="540"/>
        <v>0</v>
      </c>
      <c r="K3163" s="2">
        <f t="shared" si="542"/>
        <v>0</v>
      </c>
      <c r="L3163" s="2">
        <f t="shared" si="547"/>
        <v>0</v>
      </c>
      <c r="M3163" s="2">
        <f t="shared" si="548"/>
        <v>1</v>
      </c>
      <c r="N3163">
        <f t="shared" si="549"/>
        <v>7.8089121549166922</v>
      </c>
    </row>
    <row r="3164" spans="1:14" x14ac:dyDescent="0.3">
      <c r="A3164" s="1">
        <v>43283</v>
      </c>
      <c r="B3164">
        <v>73.94</v>
      </c>
      <c r="D3164">
        <f t="shared" si="539"/>
        <v>1</v>
      </c>
      <c r="E3164" s="1">
        <f t="shared" si="541"/>
        <v>43276</v>
      </c>
      <c r="F3164" s="1">
        <f t="shared" si="543"/>
        <v>43275</v>
      </c>
      <c r="G3164" s="1">
        <f t="shared" si="544"/>
        <v>43274</v>
      </c>
      <c r="H3164" s="1">
        <f t="shared" si="545"/>
        <v>43273</v>
      </c>
      <c r="I3164" s="2">
        <f t="shared" si="546"/>
        <v>68.08</v>
      </c>
      <c r="J3164">
        <f t="shared" si="540"/>
        <v>0</v>
      </c>
      <c r="K3164" s="2">
        <f t="shared" si="542"/>
        <v>0</v>
      </c>
      <c r="L3164" s="2">
        <f t="shared" si="547"/>
        <v>0</v>
      </c>
      <c r="M3164" s="2">
        <f t="shared" si="548"/>
        <v>1</v>
      </c>
      <c r="N3164">
        <f t="shared" si="549"/>
        <v>8.2570469243367164</v>
      </c>
    </row>
    <row r="3165" spans="1:14" x14ac:dyDescent="0.3">
      <c r="A3165" s="1">
        <v>43284</v>
      </c>
      <c r="B3165">
        <v>74.14</v>
      </c>
      <c r="D3165">
        <f t="shared" si="539"/>
        <v>2</v>
      </c>
      <c r="E3165" s="1">
        <f t="shared" si="541"/>
        <v>43277</v>
      </c>
      <c r="F3165" s="1">
        <f t="shared" si="543"/>
        <v>43276</v>
      </c>
      <c r="G3165" s="1">
        <f t="shared" si="544"/>
        <v>43275</v>
      </c>
      <c r="H3165" s="1">
        <f t="shared" si="545"/>
        <v>43274</v>
      </c>
      <c r="I3165" s="2">
        <f t="shared" si="546"/>
        <v>70.53</v>
      </c>
      <c r="J3165">
        <f t="shared" si="540"/>
        <v>0</v>
      </c>
      <c r="K3165" s="2">
        <f t="shared" si="542"/>
        <v>0</v>
      </c>
      <c r="L3165" s="2">
        <f t="shared" si="547"/>
        <v>0</v>
      </c>
      <c r="M3165" s="2">
        <f t="shared" si="548"/>
        <v>1</v>
      </c>
      <c r="N3165">
        <f t="shared" si="549"/>
        <v>4.9917046502498383</v>
      </c>
    </row>
    <row r="3166" spans="1:14" x14ac:dyDescent="0.3">
      <c r="A3166" s="1">
        <v>43286</v>
      </c>
      <c r="B3166">
        <v>72.94</v>
      </c>
      <c r="D3166">
        <f t="shared" si="539"/>
        <v>4</v>
      </c>
      <c r="E3166" s="1">
        <f t="shared" si="541"/>
        <v>43279</v>
      </c>
      <c r="F3166" s="1">
        <f t="shared" si="543"/>
        <v>43278</v>
      </c>
      <c r="G3166" s="1">
        <f t="shared" si="544"/>
        <v>43277</v>
      </c>
      <c r="H3166" s="1">
        <f t="shared" si="545"/>
        <v>43276</v>
      </c>
      <c r="I3166" s="2">
        <f t="shared" si="546"/>
        <v>73.45</v>
      </c>
      <c r="J3166">
        <f t="shared" si="540"/>
        <v>0</v>
      </c>
      <c r="K3166" s="2">
        <f t="shared" si="542"/>
        <v>0</v>
      </c>
      <c r="L3166" s="2">
        <f t="shared" si="547"/>
        <v>0</v>
      </c>
      <c r="M3166" s="2">
        <f t="shared" si="548"/>
        <v>1</v>
      </c>
      <c r="N3166">
        <f t="shared" si="549"/>
        <v>-0.69677172393521714</v>
      </c>
    </row>
    <row r="3167" spans="1:14" x14ac:dyDescent="0.3">
      <c r="A3167" s="1">
        <v>43287</v>
      </c>
      <c r="B3167">
        <v>73.8</v>
      </c>
      <c r="D3167">
        <f t="shared" si="539"/>
        <v>5</v>
      </c>
      <c r="E3167" s="1">
        <f t="shared" si="541"/>
        <v>43280</v>
      </c>
      <c r="F3167" s="1">
        <f t="shared" si="543"/>
        <v>43279</v>
      </c>
      <c r="G3167" s="1">
        <f t="shared" si="544"/>
        <v>43278</v>
      </c>
      <c r="H3167" s="1">
        <f t="shared" si="545"/>
        <v>43277</v>
      </c>
      <c r="I3167" s="2">
        <f t="shared" si="546"/>
        <v>74.150000000000006</v>
      </c>
      <c r="J3167">
        <f t="shared" si="540"/>
        <v>0</v>
      </c>
      <c r="K3167" s="2">
        <f t="shared" si="542"/>
        <v>0</v>
      </c>
      <c r="L3167" s="2">
        <f t="shared" si="547"/>
        <v>0</v>
      </c>
      <c r="M3167" s="2">
        <f t="shared" si="548"/>
        <v>1</v>
      </c>
      <c r="N3167">
        <f t="shared" si="549"/>
        <v>-0.47313369775144254</v>
      </c>
    </row>
    <row r="3168" spans="1:14" x14ac:dyDescent="0.3">
      <c r="A3168" s="1">
        <v>43290</v>
      </c>
      <c r="B3168">
        <v>73.849999999999994</v>
      </c>
      <c r="C3168">
        <v>71.98</v>
      </c>
      <c r="D3168">
        <f t="shared" si="539"/>
        <v>1</v>
      </c>
      <c r="E3168" s="1">
        <f t="shared" si="541"/>
        <v>43283</v>
      </c>
      <c r="F3168" s="1">
        <f t="shared" si="543"/>
        <v>43282</v>
      </c>
      <c r="G3168" s="1">
        <f t="shared" si="544"/>
        <v>43281</v>
      </c>
      <c r="H3168" s="1">
        <f t="shared" si="545"/>
        <v>43280</v>
      </c>
      <c r="I3168" s="2">
        <f t="shared" si="546"/>
        <v>73.94</v>
      </c>
      <c r="J3168">
        <f t="shared" si="540"/>
        <v>0</v>
      </c>
      <c r="K3168" s="2">
        <f t="shared" si="542"/>
        <v>0</v>
      </c>
      <c r="L3168" s="2">
        <f t="shared" si="547"/>
        <v>0</v>
      </c>
      <c r="M3168" s="2">
        <f t="shared" si="548"/>
        <v>1</v>
      </c>
      <c r="N3168">
        <f t="shared" si="549"/>
        <v>-0.12179445310971052</v>
      </c>
    </row>
    <row r="3169" spans="1:14" x14ac:dyDescent="0.3">
      <c r="A3169" s="1">
        <v>43291</v>
      </c>
      <c r="B3169">
        <v>72.56</v>
      </c>
      <c r="D3169">
        <f t="shared" si="539"/>
        <v>2</v>
      </c>
      <c r="E3169" s="1">
        <f t="shared" si="541"/>
        <v>43284</v>
      </c>
      <c r="F3169" s="1">
        <f t="shared" si="543"/>
        <v>43283</v>
      </c>
      <c r="G3169" s="1">
        <f t="shared" si="544"/>
        <v>43282</v>
      </c>
      <c r="H3169" s="1">
        <f t="shared" si="545"/>
        <v>43281</v>
      </c>
      <c r="I3169" s="2">
        <f t="shared" si="546"/>
        <v>74.14</v>
      </c>
      <c r="J3169">
        <f t="shared" si="540"/>
        <v>71.98</v>
      </c>
      <c r="K3169" s="2">
        <f t="shared" si="542"/>
        <v>71.98</v>
      </c>
      <c r="L3169" s="2">
        <f t="shared" si="547"/>
        <v>73.849999999999994</v>
      </c>
      <c r="M3169" s="2">
        <f t="shared" si="548"/>
        <v>1.0259794387329813</v>
      </c>
      <c r="N3169">
        <f t="shared" si="549"/>
        <v>0.41063144107991723</v>
      </c>
    </row>
    <row r="3170" spans="1:14" x14ac:dyDescent="0.3">
      <c r="A3170" s="1">
        <v>43292</v>
      </c>
      <c r="B3170">
        <v>68.86</v>
      </c>
      <c r="D3170">
        <f t="shared" si="539"/>
        <v>3</v>
      </c>
      <c r="E3170" s="1">
        <f t="shared" si="541"/>
        <v>43285</v>
      </c>
      <c r="F3170" s="1">
        <f t="shared" si="543"/>
        <v>43284</v>
      </c>
      <c r="G3170" s="1">
        <f t="shared" si="544"/>
        <v>43283</v>
      </c>
      <c r="H3170" s="1">
        <f t="shared" si="545"/>
        <v>43282</v>
      </c>
      <c r="I3170" s="2">
        <f t="shared" si="546"/>
        <v>74.14</v>
      </c>
      <c r="J3170">
        <f t="shared" si="540"/>
        <v>0</v>
      </c>
      <c r="K3170" s="2">
        <f t="shared" si="542"/>
        <v>71.98</v>
      </c>
      <c r="L3170" s="2">
        <f t="shared" si="547"/>
        <v>73.849999999999994</v>
      </c>
      <c r="M3170" s="2">
        <f t="shared" si="548"/>
        <v>1.0259794387329813</v>
      </c>
      <c r="N3170">
        <f t="shared" si="549"/>
        <v>-4.8232033485704529</v>
      </c>
    </row>
    <row r="3171" spans="1:14" x14ac:dyDescent="0.3">
      <c r="A3171" s="1">
        <v>43293</v>
      </c>
      <c r="B3171">
        <v>69.349999999999994</v>
      </c>
      <c r="D3171">
        <f t="shared" si="539"/>
        <v>4</v>
      </c>
      <c r="E3171" s="1">
        <f t="shared" si="541"/>
        <v>43286</v>
      </c>
      <c r="F3171" s="1">
        <f t="shared" si="543"/>
        <v>43285</v>
      </c>
      <c r="G3171" s="1">
        <f t="shared" si="544"/>
        <v>43284</v>
      </c>
      <c r="H3171" s="1">
        <f t="shared" si="545"/>
        <v>43283</v>
      </c>
      <c r="I3171" s="2">
        <f t="shared" si="546"/>
        <v>72.94</v>
      </c>
      <c r="J3171">
        <f t="shared" si="540"/>
        <v>0</v>
      </c>
      <c r="K3171" s="2">
        <f t="shared" si="542"/>
        <v>71.98</v>
      </c>
      <c r="L3171" s="2">
        <f t="shared" si="547"/>
        <v>73.849999999999994</v>
      </c>
      <c r="M3171" s="2">
        <f t="shared" si="548"/>
        <v>1.0259794387329813</v>
      </c>
      <c r="N3171">
        <f t="shared" si="549"/>
        <v>-2.4823332293189644</v>
      </c>
    </row>
    <row r="3172" spans="1:14" x14ac:dyDescent="0.3">
      <c r="A3172" s="1">
        <v>43294</v>
      </c>
      <c r="B3172">
        <v>69.95</v>
      </c>
      <c r="D3172">
        <f t="shared" si="539"/>
        <v>5</v>
      </c>
      <c r="E3172" s="1">
        <f t="shared" si="541"/>
        <v>43287</v>
      </c>
      <c r="F3172" s="1">
        <f t="shared" si="543"/>
        <v>43286</v>
      </c>
      <c r="G3172" s="1">
        <f t="shared" si="544"/>
        <v>43285</v>
      </c>
      <c r="H3172" s="1">
        <f t="shared" si="545"/>
        <v>43284</v>
      </c>
      <c r="I3172" s="2">
        <f t="shared" si="546"/>
        <v>73.8</v>
      </c>
      <c r="J3172">
        <f t="shared" si="540"/>
        <v>0</v>
      </c>
      <c r="K3172" s="2">
        <f t="shared" si="542"/>
        <v>71.98</v>
      </c>
      <c r="L3172" s="2">
        <f t="shared" si="547"/>
        <v>73.849999999999994</v>
      </c>
      <c r="M3172" s="2">
        <f t="shared" si="548"/>
        <v>1.0259794387329813</v>
      </c>
      <c r="N3172">
        <f t="shared" si="549"/>
        <v>-2.7930324168432419</v>
      </c>
    </row>
    <row r="3173" spans="1:14" x14ac:dyDescent="0.3">
      <c r="A3173" s="1">
        <v>43297</v>
      </c>
      <c r="B3173">
        <v>67.069999999999993</v>
      </c>
      <c r="D3173">
        <f t="shared" si="539"/>
        <v>1</v>
      </c>
      <c r="E3173" s="1">
        <f t="shared" si="541"/>
        <v>43290</v>
      </c>
      <c r="F3173" s="1">
        <f t="shared" si="543"/>
        <v>43289</v>
      </c>
      <c r="G3173" s="1">
        <f t="shared" si="544"/>
        <v>43288</v>
      </c>
      <c r="H3173" s="1">
        <f t="shared" si="545"/>
        <v>43287</v>
      </c>
      <c r="I3173" s="2">
        <f t="shared" si="546"/>
        <v>73.849999999999994</v>
      </c>
      <c r="J3173">
        <f t="shared" si="540"/>
        <v>0</v>
      </c>
      <c r="K3173" s="2">
        <f t="shared" si="542"/>
        <v>71.98</v>
      </c>
      <c r="L3173" s="2">
        <f t="shared" si="547"/>
        <v>73.849999999999994</v>
      </c>
      <c r="M3173" s="2">
        <f t="shared" si="548"/>
        <v>1.0259794387329813</v>
      </c>
      <c r="N3173">
        <f t="shared" si="549"/>
        <v>-7.0651452539238946</v>
      </c>
    </row>
    <row r="3174" spans="1:14" x14ac:dyDescent="0.3">
      <c r="A3174" s="1">
        <v>43298</v>
      </c>
      <c r="B3174">
        <v>67.16</v>
      </c>
      <c r="D3174">
        <f t="shared" si="539"/>
        <v>2</v>
      </c>
      <c r="E3174" s="1">
        <f t="shared" si="541"/>
        <v>43291</v>
      </c>
      <c r="F3174" s="1">
        <f t="shared" si="543"/>
        <v>43290</v>
      </c>
      <c r="G3174" s="1">
        <f t="shared" si="544"/>
        <v>43289</v>
      </c>
      <c r="H3174" s="1">
        <f t="shared" si="545"/>
        <v>43288</v>
      </c>
      <c r="I3174" s="2">
        <f t="shared" si="546"/>
        <v>72.56</v>
      </c>
      <c r="J3174">
        <f t="shared" si="540"/>
        <v>0</v>
      </c>
      <c r="K3174" s="2">
        <f t="shared" si="542"/>
        <v>0</v>
      </c>
      <c r="L3174" s="2">
        <f t="shared" si="547"/>
        <v>0</v>
      </c>
      <c r="M3174" s="2">
        <f t="shared" si="548"/>
        <v>1</v>
      </c>
      <c r="N3174">
        <f t="shared" si="549"/>
        <v>-7.7335973597541168</v>
      </c>
    </row>
    <row r="3175" spans="1:14" x14ac:dyDescent="0.3">
      <c r="A3175" s="1">
        <v>43299</v>
      </c>
      <c r="B3175">
        <v>67.75</v>
      </c>
      <c r="D3175">
        <f t="shared" si="539"/>
        <v>3</v>
      </c>
      <c r="E3175" s="1">
        <f t="shared" si="541"/>
        <v>43292</v>
      </c>
      <c r="F3175" s="1">
        <f t="shared" si="543"/>
        <v>43291</v>
      </c>
      <c r="G3175" s="1">
        <f t="shared" si="544"/>
        <v>43290</v>
      </c>
      <c r="H3175" s="1">
        <f t="shared" si="545"/>
        <v>43289</v>
      </c>
      <c r="I3175" s="2">
        <f t="shared" si="546"/>
        <v>68.86</v>
      </c>
      <c r="J3175">
        <f t="shared" si="540"/>
        <v>0</v>
      </c>
      <c r="K3175" s="2">
        <f t="shared" si="542"/>
        <v>0</v>
      </c>
      <c r="L3175" s="2">
        <f t="shared" si="547"/>
        <v>0</v>
      </c>
      <c r="M3175" s="2">
        <f t="shared" si="548"/>
        <v>1</v>
      </c>
      <c r="N3175">
        <f t="shared" si="549"/>
        <v>-1.6250998150567391</v>
      </c>
    </row>
    <row r="3176" spans="1:14" x14ac:dyDescent="0.3">
      <c r="A3176" s="1">
        <v>43300</v>
      </c>
      <c r="B3176">
        <v>68.239999999999995</v>
      </c>
      <c r="D3176">
        <f t="shared" si="539"/>
        <v>4</v>
      </c>
      <c r="E3176" s="1">
        <f t="shared" si="541"/>
        <v>43293</v>
      </c>
      <c r="F3176" s="1">
        <f t="shared" si="543"/>
        <v>43292</v>
      </c>
      <c r="G3176" s="1">
        <f t="shared" si="544"/>
        <v>43291</v>
      </c>
      <c r="H3176" s="1">
        <f t="shared" si="545"/>
        <v>43290</v>
      </c>
      <c r="I3176" s="2">
        <f t="shared" si="546"/>
        <v>69.349999999999994</v>
      </c>
      <c r="J3176">
        <f t="shared" si="540"/>
        <v>0</v>
      </c>
      <c r="K3176" s="2">
        <f t="shared" si="542"/>
        <v>0</v>
      </c>
      <c r="L3176" s="2">
        <f t="shared" si="547"/>
        <v>0</v>
      </c>
      <c r="M3176" s="2">
        <f t="shared" si="548"/>
        <v>1</v>
      </c>
      <c r="N3176">
        <f t="shared" si="549"/>
        <v>-1.6135243577416927</v>
      </c>
    </row>
    <row r="3177" spans="1:14" x14ac:dyDescent="0.3">
      <c r="A3177" s="1">
        <v>43301</v>
      </c>
      <c r="B3177">
        <v>68.260000000000005</v>
      </c>
      <c r="D3177">
        <f t="shared" si="539"/>
        <v>5</v>
      </c>
      <c r="E3177" s="1">
        <f t="shared" si="541"/>
        <v>43294</v>
      </c>
      <c r="F3177" s="1">
        <f t="shared" si="543"/>
        <v>43293</v>
      </c>
      <c r="G3177" s="1">
        <f t="shared" si="544"/>
        <v>43292</v>
      </c>
      <c r="H3177" s="1">
        <f t="shared" si="545"/>
        <v>43291</v>
      </c>
      <c r="I3177" s="2">
        <f t="shared" si="546"/>
        <v>69.95</v>
      </c>
      <c r="J3177">
        <f t="shared" si="540"/>
        <v>0</v>
      </c>
      <c r="K3177" s="2">
        <f t="shared" si="542"/>
        <v>0</v>
      </c>
      <c r="L3177" s="2">
        <f t="shared" si="547"/>
        <v>0</v>
      </c>
      <c r="M3177" s="2">
        <f t="shared" si="548"/>
        <v>1</v>
      </c>
      <c r="N3177">
        <f t="shared" si="549"/>
        <v>-2.4456757632929196</v>
      </c>
    </row>
    <row r="3178" spans="1:14" x14ac:dyDescent="0.3">
      <c r="A3178" s="1">
        <v>43304</v>
      </c>
      <c r="B3178">
        <v>67.89</v>
      </c>
      <c r="D3178">
        <f t="shared" si="539"/>
        <v>1</v>
      </c>
      <c r="E3178" s="1">
        <f t="shared" si="541"/>
        <v>43297</v>
      </c>
      <c r="F3178" s="1">
        <f t="shared" si="543"/>
        <v>43296</v>
      </c>
      <c r="G3178" s="1">
        <f t="shared" si="544"/>
        <v>43295</v>
      </c>
      <c r="H3178" s="1">
        <f t="shared" si="545"/>
        <v>43294</v>
      </c>
      <c r="I3178" s="2">
        <f t="shared" si="546"/>
        <v>67.069999999999993</v>
      </c>
      <c r="J3178">
        <f t="shared" si="540"/>
        <v>0</v>
      </c>
      <c r="K3178" s="2">
        <f t="shared" si="542"/>
        <v>0</v>
      </c>
      <c r="L3178" s="2">
        <f t="shared" si="547"/>
        <v>0</v>
      </c>
      <c r="M3178" s="2">
        <f t="shared" si="548"/>
        <v>1</v>
      </c>
      <c r="N3178">
        <f t="shared" si="549"/>
        <v>1.2151898201909879</v>
      </c>
    </row>
    <row r="3179" spans="1:14" x14ac:dyDescent="0.3">
      <c r="A3179" s="1">
        <v>43305</v>
      </c>
      <c r="B3179">
        <v>68.52</v>
      </c>
      <c r="D3179">
        <f t="shared" si="539"/>
        <v>2</v>
      </c>
      <c r="E3179" s="1">
        <f t="shared" si="541"/>
        <v>43298</v>
      </c>
      <c r="F3179" s="1">
        <f t="shared" si="543"/>
        <v>43297</v>
      </c>
      <c r="G3179" s="1">
        <f t="shared" si="544"/>
        <v>43296</v>
      </c>
      <c r="H3179" s="1">
        <f t="shared" si="545"/>
        <v>43295</v>
      </c>
      <c r="I3179" s="2">
        <f t="shared" si="546"/>
        <v>67.16</v>
      </c>
      <c r="J3179">
        <f t="shared" si="540"/>
        <v>0</v>
      </c>
      <c r="K3179" s="2">
        <f t="shared" si="542"/>
        <v>0</v>
      </c>
      <c r="L3179" s="2">
        <f t="shared" si="547"/>
        <v>0</v>
      </c>
      <c r="M3179" s="2">
        <f t="shared" si="548"/>
        <v>1</v>
      </c>
      <c r="N3179">
        <f t="shared" si="549"/>
        <v>2.004784124657911</v>
      </c>
    </row>
    <row r="3180" spans="1:14" x14ac:dyDescent="0.3">
      <c r="A3180" s="1">
        <v>43306</v>
      </c>
      <c r="B3180">
        <v>69.3</v>
      </c>
      <c r="D3180">
        <f t="shared" si="539"/>
        <v>3</v>
      </c>
      <c r="E3180" s="1">
        <f t="shared" si="541"/>
        <v>43299</v>
      </c>
      <c r="F3180" s="1">
        <f t="shared" si="543"/>
        <v>43298</v>
      </c>
      <c r="G3180" s="1">
        <f t="shared" si="544"/>
        <v>43297</v>
      </c>
      <c r="H3180" s="1">
        <f t="shared" si="545"/>
        <v>43296</v>
      </c>
      <c r="I3180" s="2">
        <f t="shared" si="546"/>
        <v>67.75</v>
      </c>
      <c r="J3180">
        <f t="shared" si="540"/>
        <v>0</v>
      </c>
      <c r="K3180" s="2">
        <f t="shared" si="542"/>
        <v>0</v>
      </c>
      <c r="L3180" s="2">
        <f t="shared" si="547"/>
        <v>0</v>
      </c>
      <c r="M3180" s="2">
        <f t="shared" si="548"/>
        <v>1</v>
      </c>
      <c r="N3180">
        <f t="shared" si="549"/>
        <v>2.2620446436047179</v>
      </c>
    </row>
    <row r="3181" spans="1:14" x14ac:dyDescent="0.3">
      <c r="A3181" s="1">
        <v>43307</v>
      </c>
      <c r="B3181">
        <v>69.61</v>
      </c>
      <c r="D3181">
        <f t="shared" si="539"/>
        <v>4</v>
      </c>
      <c r="E3181" s="1">
        <f t="shared" si="541"/>
        <v>43300</v>
      </c>
      <c r="F3181" s="1">
        <f t="shared" si="543"/>
        <v>43299</v>
      </c>
      <c r="G3181" s="1">
        <f t="shared" si="544"/>
        <v>43298</v>
      </c>
      <c r="H3181" s="1">
        <f t="shared" si="545"/>
        <v>43297</v>
      </c>
      <c r="I3181" s="2">
        <f t="shared" si="546"/>
        <v>68.239999999999995</v>
      </c>
      <c r="J3181">
        <f t="shared" si="540"/>
        <v>0</v>
      </c>
      <c r="K3181" s="2">
        <f t="shared" si="542"/>
        <v>0</v>
      </c>
      <c r="L3181" s="2">
        <f t="shared" si="547"/>
        <v>0</v>
      </c>
      <c r="M3181" s="2">
        <f t="shared" si="548"/>
        <v>1</v>
      </c>
      <c r="N3181">
        <f t="shared" si="549"/>
        <v>1.987733199715142</v>
      </c>
    </row>
    <row r="3182" spans="1:14" x14ac:dyDescent="0.3">
      <c r="A3182" s="1">
        <v>43308</v>
      </c>
      <c r="B3182">
        <v>68.69</v>
      </c>
      <c r="D3182">
        <f t="shared" si="539"/>
        <v>5</v>
      </c>
      <c r="E3182" s="1">
        <f t="shared" si="541"/>
        <v>43301</v>
      </c>
      <c r="F3182" s="1">
        <f t="shared" si="543"/>
        <v>43300</v>
      </c>
      <c r="G3182" s="1">
        <f t="shared" si="544"/>
        <v>43299</v>
      </c>
      <c r="H3182" s="1">
        <f t="shared" si="545"/>
        <v>43298</v>
      </c>
      <c r="I3182" s="2">
        <f t="shared" si="546"/>
        <v>68.260000000000005</v>
      </c>
      <c r="J3182">
        <f t="shared" si="540"/>
        <v>0</v>
      </c>
      <c r="K3182" s="2">
        <f t="shared" si="542"/>
        <v>0</v>
      </c>
      <c r="L3182" s="2">
        <f t="shared" si="547"/>
        <v>0</v>
      </c>
      <c r="M3182" s="2">
        <f t="shared" si="548"/>
        <v>1</v>
      </c>
      <c r="N3182">
        <f t="shared" si="549"/>
        <v>0.62796847472290918</v>
      </c>
    </row>
    <row r="3183" spans="1:14" x14ac:dyDescent="0.3">
      <c r="A3183" s="1">
        <v>43311</v>
      </c>
      <c r="B3183">
        <v>70.13</v>
      </c>
      <c r="D3183">
        <f t="shared" si="539"/>
        <v>1</v>
      </c>
      <c r="E3183" s="1">
        <f t="shared" si="541"/>
        <v>43304</v>
      </c>
      <c r="F3183" s="1">
        <f t="shared" si="543"/>
        <v>43303</v>
      </c>
      <c r="G3183" s="1">
        <f t="shared" si="544"/>
        <v>43302</v>
      </c>
      <c r="H3183" s="1">
        <f t="shared" si="545"/>
        <v>43301</v>
      </c>
      <c r="I3183" s="2">
        <f t="shared" si="546"/>
        <v>67.89</v>
      </c>
      <c r="J3183">
        <f t="shared" si="540"/>
        <v>0</v>
      </c>
      <c r="K3183" s="2">
        <f t="shared" si="542"/>
        <v>0</v>
      </c>
      <c r="L3183" s="2">
        <f t="shared" si="547"/>
        <v>0</v>
      </c>
      <c r="M3183" s="2">
        <f t="shared" si="548"/>
        <v>1</v>
      </c>
      <c r="N3183">
        <f t="shared" si="549"/>
        <v>3.2461914235263261</v>
      </c>
    </row>
    <row r="3184" spans="1:14" x14ac:dyDescent="0.3">
      <c r="A3184" s="1">
        <v>43312</v>
      </c>
      <c r="B3184">
        <v>68.760000000000005</v>
      </c>
      <c r="D3184">
        <f t="shared" si="539"/>
        <v>2</v>
      </c>
      <c r="E3184" s="1">
        <f t="shared" si="541"/>
        <v>43305</v>
      </c>
      <c r="F3184" s="1">
        <f t="shared" si="543"/>
        <v>43304</v>
      </c>
      <c r="G3184" s="1">
        <f t="shared" si="544"/>
        <v>43303</v>
      </c>
      <c r="H3184" s="1">
        <f t="shared" si="545"/>
        <v>43302</v>
      </c>
      <c r="I3184" s="2">
        <f t="shared" si="546"/>
        <v>68.52</v>
      </c>
      <c r="J3184">
        <f t="shared" si="540"/>
        <v>0</v>
      </c>
      <c r="K3184" s="2">
        <f t="shared" si="542"/>
        <v>0</v>
      </c>
      <c r="L3184" s="2">
        <f t="shared" si="547"/>
        <v>0</v>
      </c>
      <c r="M3184" s="2">
        <f t="shared" si="548"/>
        <v>1</v>
      </c>
      <c r="N3184">
        <f t="shared" si="549"/>
        <v>0.34965070587295272</v>
      </c>
    </row>
    <row r="3185" spans="1:14" x14ac:dyDescent="0.3">
      <c r="A3185" s="1">
        <v>43313</v>
      </c>
      <c r="B3185">
        <v>67.66</v>
      </c>
      <c r="D3185">
        <f t="shared" si="539"/>
        <v>3</v>
      </c>
      <c r="E3185" s="1">
        <f t="shared" si="541"/>
        <v>43306</v>
      </c>
      <c r="F3185" s="1">
        <f t="shared" si="543"/>
        <v>43305</v>
      </c>
      <c r="G3185" s="1">
        <f t="shared" si="544"/>
        <v>43304</v>
      </c>
      <c r="H3185" s="1">
        <f t="shared" si="545"/>
        <v>43303</v>
      </c>
      <c r="I3185" s="2">
        <f t="shared" si="546"/>
        <v>69.3</v>
      </c>
      <c r="J3185">
        <f t="shared" si="540"/>
        <v>0</v>
      </c>
      <c r="K3185" s="2">
        <f t="shared" si="542"/>
        <v>0</v>
      </c>
      <c r="L3185" s="2">
        <f t="shared" si="547"/>
        <v>0</v>
      </c>
      <c r="M3185" s="2">
        <f t="shared" si="548"/>
        <v>1</v>
      </c>
      <c r="N3185">
        <f t="shared" si="549"/>
        <v>-2.394974284329519</v>
      </c>
    </row>
    <row r="3186" spans="1:14" x14ac:dyDescent="0.3">
      <c r="A3186" s="1">
        <v>43314</v>
      </c>
      <c r="B3186">
        <v>68.959999999999994</v>
      </c>
      <c r="D3186">
        <f t="shared" si="539"/>
        <v>4</v>
      </c>
      <c r="E3186" s="1">
        <f t="shared" si="541"/>
        <v>43307</v>
      </c>
      <c r="F3186" s="1">
        <f t="shared" si="543"/>
        <v>43306</v>
      </c>
      <c r="G3186" s="1">
        <f t="shared" si="544"/>
        <v>43305</v>
      </c>
      <c r="H3186" s="1">
        <f t="shared" si="545"/>
        <v>43304</v>
      </c>
      <c r="I3186" s="2">
        <f t="shared" si="546"/>
        <v>69.61</v>
      </c>
      <c r="J3186">
        <f t="shared" si="540"/>
        <v>0</v>
      </c>
      <c r="K3186" s="2">
        <f t="shared" si="542"/>
        <v>0</v>
      </c>
      <c r="L3186" s="2">
        <f t="shared" si="547"/>
        <v>0</v>
      </c>
      <c r="M3186" s="2">
        <f t="shared" si="548"/>
        <v>1</v>
      </c>
      <c r="N3186">
        <f t="shared" si="549"/>
        <v>-0.93816088251374907</v>
      </c>
    </row>
    <row r="3187" spans="1:14" x14ac:dyDescent="0.3">
      <c r="A3187" s="1">
        <v>43315</v>
      </c>
      <c r="B3187">
        <v>68.489999999999995</v>
      </c>
      <c r="D3187">
        <f t="shared" si="539"/>
        <v>5</v>
      </c>
      <c r="E3187" s="1">
        <f t="shared" si="541"/>
        <v>43308</v>
      </c>
      <c r="F3187" s="1">
        <f t="shared" si="543"/>
        <v>43307</v>
      </c>
      <c r="G3187" s="1">
        <f t="shared" si="544"/>
        <v>43306</v>
      </c>
      <c r="H3187" s="1">
        <f t="shared" si="545"/>
        <v>43305</v>
      </c>
      <c r="I3187" s="2">
        <f t="shared" si="546"/>
        <v>68.69</v>
      </c>
      <c r="J3187">
        <f t="shared" si="540"/>
        <v>0</v>
      </c>
      <c r="K3187" s="2">
        <f t="shared" si="542"/>
        <v>0</v>
      </c>
      <c r="L3187" s="2">
        <f t="shared" si="547"/>
        <v>0</v>
      </c>
      <c r="M3187" s="2">
        <f t="shared" si="548"/>
        <v>1</v>
      </c>
      <c r="N3187">
        <f t="shared" si="549"/>
        <v>-0.29158790159764703</v>
      </c>
    </row>
    <row r="3188" spans="1:14" x14ac:dyDescent="0.3">
      <c r="A3188" s="1">
        <v>43318</v>
      </c>
      <c r="B3188">
        <v>69.010000000000005</v>
      </c>
      <c r="D3188">
        <f t="shared" si="539"/>
        <v>1</v>
      </c>
      <c r="E3188" s="1">
        <f t="shared" si="541"/>
        <v>43311</v>
      </c>
      <c r="F3188" s="1">
        <f t="shared" si="543"/>
        <v>43310</v>
      </c>
      <c r="G3188" s="1">
        <f t="shared" si="544"/>
        <v>43309</v>
      </c>
      <c r="H3188" s="1">
        <f t="shared" si="545"/>
        <v>43308</v>
      </c>
      <c r="I3188" s="2">
        <f t="shared" si="546"/>
        <v>70.13</v>
      </c>
      <c r="J3188">
        <f t="shared" si="540"/>
        <v>0</v>
      </c>
      <c r="K3188" s="2">
        <f t="shared" si="542"/>
        <v>0</v>
      </c>
      <c r="L3188" s="2">
        <f t="shared" si="547"/>
        <v>0</v>
      </c>
      <c r="M3188" s="2">
        <f t="shared" si="548"/>
        <v>1</v>
      </c>
      <c r="N3188">
        <f t="shared" si="549"/>
        <v>-1.6099240916308482</v>
      </c>
    </row>
    <row r="3189" spans="1:14" x14ac:dyDescent="0.3">
      <c r="A3189" s="1">
        <v>43319</v>
      </c>
      <c r="B3189">
        <v>69.17</v>
      </c>
      <c r="D3189">
        <f t="shared" si="539"/>
        <v>2</v>
      </c>
      <c r="E3189" s="1">
        <f t="shared" si="541"/>
        <v>43312</v>
      </c>
      <c r="F3189" s="1">
        <f t="shared" si="543"/>
        <v>43311</v>
      </c>
      <c r="G3189" s="1">
        <f t="shared" si="544"/>
        <v>43310</v>
      </c>
      <c r="H3189" s="1">
        <f t="shared" si="545"/>
        <v>43309</v>
      </c>
      <c r="I3189" s="2">
        <f t="shared" si="546"/>
        <v>68.760000000000005</v>
      </c>
      <c r="J3189">
        <f t="shared" si="540"/>
        <v>0</v>
      </c>
      <c r="K3189" s="2">
        <f t="shared" si="542"/>
        <v>0</v>
      </c>
      <c r="L3189" s="2">
        <f t="shared" si="547"/>
        <v>0</v>
      </c>
      <c r="M3189" s="2">
        <f t="shared" si="548"/>
        <v>1</v>
      </c>
      <c r="N3189">
        <f t="shared" si="549"/>
        <v>0.59450620978448421</v>
      </c>
    </row>
    <row r="3190" spans="1:14" x14ac:dyDescent="0.3">
      <c r="A3190" s="1">
        <v>43320</v>
      </c>
      <c r="B3190">
        <v>66.94</v>
      </c>
      <c r="D3190">
        <f t="shared" si="539"/>
        <v>3</v>
      </c>
      <c r="E3190" s="1">
        <f t="shared" si="541"/>
        <v>43313</v>
      </c>
      <c r="F3190" s="1">
        <f t="shared" si="543"/>
        <v>43312</v>
      </c>
      <c r="G3190" s="1">
        <f t="shared" si="544"/>
        <v>43311</v>
      </c>
      <c r="H3190" s="1">
        <f t="shared" si="545"/>
        <v>43310</v>
      </c>
      <c r="I3190" s="2">
        <f t="shared" si="546"/>
        <v>67.66</v>
      </c>
      <c r="J3190">
        <f t="shared" si="540"/>
        <v>0</v>
      </c>
      <c r="K3190" s="2">
        <f t="shared" si="542"/>
        <v>0</v>
      </c>
      <c r="L3190" s="2">
        <f t="shared" si="547"/>
        <v>0</v>
      </c>
      <c r="M3190" s="2">
        <f t="shared" si="548"/>
        <v>1</v>
      </c>
      <c r="N3190">
        <f t="shared" si="549"/>
        <v>-1.0698467569381853</v>
      </c>
    </row>
    <row r="3191" spans="1:14" x14ac:dyDescent="0.3">
      <c r="A3191" s="1">
        <v>43321</v>
      </c>
      <c r="B3191">
        <v>66.81</v>
      </c>
      <c r="C3191">
        <v>66.14</v>
      </c>
      <c r="D3191">
        <f t="shared" si="539"/>
        <v>4</v>
      </c>
      <c r="E3191" s="1">
        <f t="shared" si="541"/>
        <v>43314</v>
      </c>
      <c r="F3191" s="1">
        <f t="shared" si="543"/>
        <v>43313</v>
      </c>
      <c r="G3191" s="1">
        <f t="shared" si="544"/>
        <v>43312</v>
      </c>
      <c r="H3191" s="1">
        <f t="shared" si="545"/>
        <v>43311</v>
      </c>
      <c r="I3191" s="2">
        <f t="shared" si="546"/>
        <v>68.959999999999994</v>
      </c>
      <c r="J3191">
        <f t="shared" si="540"/>
        <v>0</v>
      </c>
      <c r="K3191" s="2">
        <f t="shared" si="542"/>
        <v>0</v>
      </c>
      <c r="L3191" s="2">
        <f t="shared" si="547"/>
        <v>0</v>
      </c>
      <c r="M3191" s="2">
        <f t="shared" si="548"/>
        <v>1</v>
      </c>
      <c r="N3191">
        <f t="shared" si="549"/>
        <v>-3.16738564180516</v>
      </c>
    </row>
    <row r="3192" spans="1:14" x14ac:dyDescent="0.3">
      <c r="A3192" s="1">
        <v>43322</v>
      </c>
      <c r="B3192">
        <v>66.94</v>
      </c>
      <c r="D3192">
        <f t="shared" si="539"/>
        <v>5</v>
      </c>
      <c r="E3192" s="1">
        <f t="shared" si="541"/>
        <v>43315</v>
      </c>
      <c r="F3192" s="1">
        <f t="shared" si="543"/>
        <v>43314</v>
      </c>
      <c r="G3192" s="1">
        <f t="shared" si="544"/>
        <v>43313</v>
      </c>
      <c r="H3192" s="1">
        <f t="shared" si="545"/>
        <v>43312</v>
      </c>
      <c r="I3192" s="2">
        <f t="shared" si="546"/>
        <v>68.489999999999995</v>
      </c>
      <c r="J3192">
        <f t="shared" si="540"/>
        <v>66.14</v>
      </c>
      <c r="K3192" s="2">
        <f t="shared" si="542"/>
        <v>66.14</v>
      </c>
      <c r="L3192" s="2">
        <f t="shared" si="547"/>
        <v>66.81</v>
      </c>
      <c r="M3192" s="2">
        <f t="shared" si="548"/>
        <v>1.0101300272149984</v>
      </c>
      <c r="N3192">
        <f t="shared" si="549"/>
        <v>-1.2811991042893962</v>
      </c>
    </row>
    <row r="3193" spans="1:14" x14ac:dyDescent="0.3">
      <c r="A3193" s="1">
        <v>43325</v>
      </c>
      <c r="B3193">
        <v>66.569999999999993</v>
      </c>
      <c r="D3193">
        <f t="shared" si="539"/>
        <v>1</v>
      </c>
      <c r="E3193" s="1">
        <f t="shared" si="541"/>
        <v>43318</v>
      </c>
      <c r="F3193" s="1">
        <f t="shared" si="543"/>
        <v>43317</v>
      </c>
      <c r="G3193" s="1">
        <f t="shared" si="544"/>
        <v>43316</v>
      </c>
      <c r="H3193" s="1">
        <f t="shared" si="545"/>
        <v>43315</v>
      </c>
      <c r="I3193" s="2">
        <f t="shared" si="546"/>
        <v>69.010000000000005</v>
      </c>
      <c r="J3193">
        <f t="shared" si="540"/>
        <v>0</v>
      </c>
      <c r="K3193" s="2">
        <f t="shared" si="542"/>
        <v>66.14</v>
      </c>
      <c r="L3193" s="2">
        <f t="shared" si="547"/>
        <v>66.81</v>
      </c>
      <c r="M3193" s="2">
        <f t="shared" si="548"/>
        <v>1.0101300272149984</v>
      </c>
      <c r="N3193">
        <f t="shared" si="549"/>
        <v>-2.5918333636159181</v>
      </c>
    </row>
    <row r="3194" spans="1:14" x14ac:dyDescent="0.3">
      <c r="A3194" s="1">
        <v>43326</v>
      </c>
      <c r="B3194">
        <v>66.33</v>
      </c>
      <c r="D3194">
        <f t="shared" si="539"/>
        <v>2</v>
      </c>
      <c r="E3194" s="1">
        <f t="shared" si="541"/>
        <v>43319</v>
      </c>
      <c r="F3194" s="1">
        <f t="shared" si="543"/>
        <v>43318</v>
      </c>
      <c r="G3194" s="1">
        <f t="shared" si="544"/>
        <v>43317</v>
      </c>
      <c r="H3194" s="1">
        <f t="shared" si="545"/>
        <v>43316</v>
      </c>
      <c r="I3194" s="2">
        <f t="shared" si="546"/>
        <v>69.17</v>
      </c>
      <c r="J3194">
        <f t="shared" si="540"/>
        <v>0</v>
      </c>
      <c r="K3194" s="2">
        <f t="shared" si="542"/>
        <v>66.14</v>
      </c>
      <c r="L3194" s="2">
        <f t="shared" si="547"/>
        <v>66.81</v>
      </c>
      <c r="M3194" s="2">
        <f t="shared" si="548"/>
        <v>1.0101300272149984</v>
      </c>
      <c r="N3194">
        <f t="shared" si="549"/>
        <v>-3.1845896691289575</v>
      </c>
    </row>
    <row r="3195" spans="1:14" x14ac:dyDescent="0.3">
      <c r="A3195" s="1">
        <v>43327</v>
      </c>
      <c r="B3195">
        <v>64.459999999999994</v>
      </c>
      <c r="D3195">
        <f t="shared" si="539"/>
        <v>3</v>
      </c>
      <c r="E3195" s="1">
        <f t="shared" si="541"/>
        <v>43320</v>
      </c>
      <c r="F3195" s="1">
        <f t="shared" si="543"/>
        <v>43319</v>
      </c>
      <c r="G3195" s="1">
        <f t="shared" si="544"/>
        <v>43318</v>
      </c>
      <c r="H3195" s="1">
        <f t="shared" si="545"/>
        <v>43317</v>
      </c>
      <c r="I3195" s="2">
        <f t="shared" si="546"/>
        <v>66.94</v>
      </c>
      <c r="J3195">
        <f t="shared" si="540"/>
        <v>0</v>
      </c>
      <c r="K3195" s="2">
        <f t="shared" si="542"/>
        <v>66.14</v>
      </c>
      <c r="L3195" s="2">
        <f t="shared" si="547"/>
        <v>66.81</v>
      </c>
      <c r="M3195" s="2">
        <f t="shared" si="548"/>
        <v>1.0101300272149984</v>
      </c>
      <c r="N3195">
        <f t="shared" si="549"/>
        <v>-2.7672757012149738</v>
      </c>
    </row>
    <row r="3196" spans="1:14" x14ac:dyDescent="0.3">
      <c r="A3196" s="1">
        <v>43328</v>
      </c>
      <c r="B3196">
        <v>64.88</v>
      </c>
      <c r="D3196">
        <f t="shared" si="539"/>
        <v>4</v>
      </c>
      <c r="E3196" s="1">
        <f t="shared" si="541"/>
        <v>43321</v>
      </c>
      <c r="F3196" s="1">
        <f t="shared" si="543"/>
        <v>43320</v>
      </c>
      <c r="G3196" s="1">
        <f t="shared" si="544"/>
        <v>43319</v>
      </c>
      <c r="H3196" s="1">
        <f t="shared" si="545"/>
        <v>43318</v>
      </c>
      <c r="I3196" s="2">
        <f t="shared" si="546"/>
        <v>66.81</v>
      </c>
      <c r="J3196">
        <f t="shared" si="540"/>
        <v>0</v>
      </c>
      <c r="K3196" s="2">
        <f t="shared" si="542"/>
        <v>66.14</v>
      </c>
      <c r="L3196" s="2">
        <f t="shared" si="547"/>
        <v>66.81</v>
      </c>
      <c r="M3196" s="2">
        <f t="shared" si="548"/>
        <v>1.0101300272149984</v>
      </c>
      <c r="N3196">
        <f t="shared" si="549"/>
        <v>-1.9234297746489426</v>
      </c>
    </row>
    <row r="3197" spans="1:14" x14ac:dyDescent="0.3">
      <c r="A3197" s="1">
        <v>43329</v>
      </c>
      <c r="B3197">
        <v>65.209999999999994</v>
      </c>
      <c r="D3197">
        <f t="shared" si="539"/>
        <v>5</v>
      </c>
      <c r="E3197" s="1">
        <f t="shared" si="541"/>
        <v>43322</v>
      </c>
      <c r="F3197" s="1">
        <f t="shared" si="543"/>
        <v>43321</v>
      </c>
      <c r="G3197" s="1">
        <f t="shared" si="544"/>
        <v>43320</v>
      </c>
      <c r="H3197" s="1">
        <f t="shared" si="545"/>
        <v>43319</v>
      </c>
      <c r="I3197" s="2">
        <f t="shared" si="546"/>
        <v>66.94</v>
      </c>
      <c r="J3197">
        <f t="shared" si="540"/>
        <v>0</v>
      </c>
      <c r="K3197" s="2">
        <f t="shared" si="542"/>
        <v>0</v>
      </c>
      <c r="L3197" s="2">
        <f t="shared" si="547"/>
        <v>0</v>
      </c>
      <c r="M3197" s="2">
        <f t="shared" si="548"/>
        <v>1</v>
      </c>
      <c r="N3197">
        <f t="shared" si="549"/>
        <v>-2.618386437806973</v>
      </c>
    </row>
    <row r="3198" spans="1:14" x14ac:dyDescent="0.3">
      <c r="A3198" s="1">
        <v>43332</v>
      </c>
      <c r="B3198">
        <v>65.42</v>
      </c>
      <c r="D3198">
        <f t="shared" si="539"/>
        <v>1</v>
      </c>
      <c r="E3198" s="1">
        <f t="shared" si="541"/>
        <v>43325</v>
      </c>
      <c r="F3198" s="1">
        <f t="shared" si="543"/>
        <v>43324</v>
      </c>
      <c r="G3198" s="1">
        <f t="shared" si="544"/>
        <v>43323</v>
      </c>
      <c r="H3198" s="1">
        <f t="shared" si="545"/>
        <v>43322</v>
      </c>
      <c r="I3198" s="2">
        <f t="shared" si="546"/>
        <v>66.569999999999993</v>
      </c>
      <c r="J3198">
        <f t="shared" si="540"/>
        <v>0</v>
      </c>
      <c r="K3198" s="2">
        <f t="shared" si="542"/>
        <v>0</v>
      </c>
      <c r="L3198" s="2">
        <f t="shared" si="547"/>
        <v>0</v>
      </c>
      <c r="M3198" s="2">
        <f t="shared" si="548"/>
        <v>1</v>
      </c>
      <c r="N3198">
        <f t="shared" si="549"/>
        <v>-1.7426003502374248</v>
      </c>
    </row>
    <row r="3199" spans="1:14" x14ac:dyDescent="0.3">
      <c r="A3199" s="1">
        <v>43333</v>
      </c>
      <c r="B3199">
        <v>65.84</v>
      </c>
      <c r="D3199">
        <f t="shared" si="539"/>
        <v>2</v>
      </c>
      <c r="E3199" s="1">
        <f t="shared" si="541"/>
        <v>43326</v>
      </c>
      <c r="F3199" s="1">
        <f t="shared" si="543"/>
        <v>43325</v>
      </c>
      <c r="G3199" s="1">
        <f t="shared" si="544"/>
        <v>43324</v>
      </c>
      <c r="H3199" s="1">
        <f t="shared" si="545"/>
        <v>43323</v>
      </c>
      <c r="I3199" s="2">
        <f t="shared" si="546"/>
        <v>66.33</v>
      </c>
      <c r="J3199">
        <f t="shared" si="540"/>
        <v>0</v>
      </c>
      <c r="K3199" s="2">
        <f t="shared" si="542"/>
        <v>0</v>
      </c>
      <c r="L3199" s="2">
        <f t="shared" si="547"/>
        <v>0</v>
      </c>
      <c r="M3199" s="2">
        <f t="shared" si="548"/>
        <v>1</v>
      </c>
      <c r="N3199">
        <f t="shared" si="549"/>
        <v>-0.74147271686502125</v>
      </c>
    </row>
    <row r="3200" spans="1:14" x14ac:dyDescent="0.3">
      <c r="A3200" s="1">
        <v>43334</v>
      </c>
      <c r="B3200">
        <v>67.86</v>
      </c>
      <c r="D3200">
        <f t="shared" si="539"/>
        <v>3</v>
      </c>
      <c r="E3200" s="1">
        <f t="shared" si="541"/>
        <v>43327</v>
      </c>
      <c r="F3200" s="1">
        <f t="shared" si="543"/>
        <v>43326</v>
      </c>
      <c r="G3200" s="1">
        <f t="shared" si="544"/>
        <v>43325</v>
      </c>
      <c r="H3200" s="1">
        <f t="shared" si="545"/>
        <v>43324</v>
      </c>
      <c r="I3200" s="2">
        <f t="shared" si="546"/>
        <v>64.459999999999994</v>
      </c>
      <c r="J3200">
        <f t="shared" si="540"/>
        <v>0</v>
      </c>
      <c r="K3200" s="2">
        <f t="shared" si="542"/>
        <v>0</v>
      </c>
      <c r="L3200" s="2">
        <f t="shared" si="547"/>
        <v>0</v>
      </c>
      <c r="M3200" s="2">
        <f t="shared" si="548"/>
        <v>1</v>
      </c>
      <c r="N3200">
        <f t="shared" si="549"/>
        <v>5.140188296879237</v>
      </c>
    </row>
    <row r="3201" spans="1:14" x14ac:dyDescent="0.3">
      <c r="A3201" s="1">
        <v>43335</v>
      </c>
      <c r="B3201">
        <v>67.83</v>
      </c>
      <c r="D3201">
        <f t="shared" si="539"/>
        <v>4</v>
      </c>
      <c r="E3201" s="1">
        <f t="shared" si="541"/>
        <v>43328</v>
      </c>
      <c r="F3201" s="1">
        <f t="shared" si="543"/>
        <v>43327</v>
      </c>
      <c r="G3201" s="1">
        <f t="shared" si="544"/>
        <v>43326</v>
      </c>
      <c r="H3201" s="1">
        <f t="shared" si="545"/>
        <v>43325</v>
      </c>
      <c r="I3201" s="2">
        <f t="shared" si="546"/>
        <v>64.88</v>
      </c>
      <c r="J3201">
        <f t="shared" si="540"/>
        <v>0</v>
      </c>
      <c r="K3201" s="2">
        <f t="shared" si="542"/>
        <v>0</v>
      </c>
      <c r="L3201" s="2">
        <f t="shared" si="547"/>
        <v>0</v>
      </c>
      <c r="M3201" s="2">
        <f t="shared" si="548"/>
        <v>1</v>
      </c>
      <c r="N3201">
        <f t="shared" si="549"/>
        <v>4.446516515083081</v>
      </c>
    </row>
    <row r="3202" spans="1:14" x14ac:dyDescent="0.3">
      <c r="A3202" s="1">
        <v>43336</v>
      </c>
      <c r="B3202">
        <v>68.72</v>
      </c>
      <c r="D3202">
        <f t="shared" ref="D3202:D3265" si="550">WEEKDAY(A3202,2)</f>
        <v>5</v>
      </c>
      <c r="E3202" s="1">
        <f t="shared" si="541"/>
        <v>43329</v>
      </c>
      <c r="F3202" s="1">
        <f t="shared" si="543"/>
        <v>43328</v>
      </c>
      <c r="G3202" s="1">
        <f t="shared" si="544"/>
        <v>43327</v>
      </c>
      <c r="H3202" s="1">
        <f t="shared" si="545"/>
        <v>43326</v>
      </c>
      <c r="I3202" s="2">
        <f t="shared" si="546"/>
        <v>65.209999999999994</v>
      </c>
      <c r="J3202">
        <f t="shared" si="540"/>
        <v>0</v>
      </c>
      <c r="K3202" s="2">
        <f t="shared" si="542"/>
        <v>0</v>
      </c>
      <c r="L3202" s="2">
        <f t="shared" si="547"/>
        <v>0</v>
      </c>
      <c r="M3202" s="2">
        <f t="shared" si="548"/>
        <v>1</v>
      </c>
      <c r="N3202">
        <f t="shared" si="549"/>
        <v>5.2427446270889133</v>
      </c>
    </row>
    <row r="3203" spans="1:14" x14ac:dyDescent="0.3">
      <c r="A3203" s="1">
        <v>43339</v>
      </c>
      <c r="B3203">
        <v>68.87</v>
      </c>
      <c r="D3203">
        <f t="shared" si="550"/>
        <v>1</v>
      </c>
      <c r="E3203" s="1">
        <f t="shared" si="541"/>
        <v>43332</v>
      </c>
      <c r="F3203" s="1">
        <f t="shared" si="543"/>
        <v>43331</v>
      </c>
      <c r="G3203" s="1">
        <f t="shared" si="544"/>
        <v>43330</v>
      </c>
      <c r="H3203" s="1">
        <f t="shared" si="545"/>
        <v>43329</v>
      </c>
      <c r="I3203" s="2">
        <f t="shared" si="546"/>
        <v>65.42</v>
      </c>
      <c r="J3203">
        <f t="shared" ref="J3203:J3266" si="551">C3202</f>
        <v>0</v>
      </c>
      <c r="K3203" s="2">
        <f t="shared" si="542"/>
        <v>0</v>
      </c>
      <c r="L3203" s="2">
        <f t="shared" si="547"/>
        <v>0</v>
      </c>
      <c r="M3203" s="2">
        <f t="shared" si="548"/>
        <v>1</v>
      </c>
      <c r="N3203">
        <f t="shared" si="549"/>
        <v>5.1392647446369084</v>
      </c>
    </row>
    <row r="3204" spans="1:14" x14ac:dyDescent="0.3">
      <c r="A3204" s="1">
        <v>43340</v>
      </c>
      <c r="B3204">
        <v>68.53</v>
      </c>
      <c r="D3204">
        <f t="shared" si="550"/>
        <v>2</v>
      </c>
      <c r="E3204" s="1">
        <f t="shared" si="541"/>
        <v>43333</v>
      </c>
      <c r="F3204" s="1">
        <f t="shared" si="543"/>
        <v>43332</v>
      </c>
      <c r="G3204" s="1">
        <f t="shared" si="544"/>
        <v>43331</v>
      </c>
      <c r="H3204" s="1">
        <f t="shared" si="545"/>
        <v>43330</v>
      </c>
      <c r="I3204" s="2">
        <f t="shared" si="546"/>
        <v>65.84</v>
      </c>
      <c r="J3204">
        <f t="shared" si="551"/>
        <v>0</v>
      </c>
      <c r="K3204" s="2">
        <f t="shared" si="542"/>
        <v>0</v>
      </c>
      <c r="L3204" s="2">
        <f t="shared" si="547"/>
        <v>0</v>
      </c>
      <c r="M3204" s="2">
        <f t="shared" si="548"/>
        <v>1</v>
      </c>
      <c r="N3204">
        <f t="shared" si="549"/>
        <v>4.0044049228917817</v>
      </c>
    </row>
    <row r="3205" spans="1:14" x14ac:dyDescent="0.3">
      <c r="A3205" s="1">
        <v>43341</v>
      </c>
      <c r="B3205">
        <v>69.510000000000005</v>
      </c>
      <c r="D3205">
        <f t="shared" si="550"/>
        <v>3</v>
      </c>
      <c r="E3205" s="1">
        <f t="shared" si="541"/>
        <v>43334</v>
      </c>
      <c r="F3205" s="1">
        <f t="shared" si="543"/>
        <v>43333</v>
      </c>
      <c r="G3205" s="1">
        <f t="shared" si="544"/>
        <v>43332</v>
      </c>
      <c r="H3205" s="1">
        <f t="shared" si="545"/>
        <v>43331</v>
      </c>
      <c r="I3205" s="2">
        <f t="shared" si="546"/>
        <v>67.86</v>
      </c>
      <c r="J3205">
        <f t="shared" si="551"/>
        <v>0</v>
      </c>
      <c r="K3205" s="2">
        <f t="shared" si="542"/>
        <v>0</v>
      </c>
      <c r="L3205" s="2">
        <f t="shared" si="547"/>
        <v>0</v>
      </c>
      <c r="M3205" s="2">
        <f t="shared" si="548"/>
        <v>1</v>
      </c>
      <c r="N3205">
        <f t="shared" si="549"/>
        <v>2.4023867756310491</v>
      </c>
    </row>
    <row r="3206" spans="1:14" x14ac:dyDescent="0.3">
      <c r="A3206" s="1">
        <v>43342</v>
      </c>
      <c r="B3206">
        <v>70.25</v>
      </c>
      <c r="D3206">
        <f t="shared" si="550"/>
        <v>4</v>
      </c>
      <c r="E3206" s="1">
        <f t="shared" si="541"/>
        <v>43335</v>
      </c>
      <c r="F3206" s="1">
        <f t="shared" si="543"/>
        <v>43334</v>
      </c>
      <c r="G3206" s="1">
        <f t="shared" si="544"/>
        <v>43333</v>
      </c>
      <c r="H3206" s="1">
        <f t="shared" si="545"/>
        <v>43332</v>
      </c>
      <c r="I3206" s="2">
        <f t="shared" si="546"/>
        <v>67.83</v>
      </c>
      <c r="J3206">
        <f t="shared" si="551"/>
        <v>0</v>
      </c>
      <c r="K3206" s="2">
        <f t="shared" si="542"/>
        <v>0</v>
      </c>
      <c r="L3206" s="2">
        <f t="shared" si="547"/>
        <v>0</v>
      </c>
      <c r="M3206" s="2">
        <f t="shared" si="548"/>
        <v>1</v>
      </c>
      <c r="N3206">
        <f t="shared" si="549"/>
        <v>3.5055733255866959</v>
      </c>
    </row>
    <row r="3207" spans="1:14" x14ac:dyDescent="0.3">
      <c r="A3207" s="1">
        <v>43343</v>
      </c>
      <c r="B3207">
        <v>69.8</v>
      </c>
      <c r="D3207">
        <f t="shared" si="550"/>
        <v>5</v>
      </c>
      <c r="E3207" s="1">
        <f t="shared" ref="E3207:E3270" si="552">A3207-7</f>
        <v>43336</v>
      </c>
      <c r="F3207" s="1">
        <f t="shared" si="543"/>
        <v>43335</v>
      </c>
      <c r="G3207" s="1">
        <f t="shared" si="544"/>
        <v>43334</v>
      </c>
      <c r="H3207" s="1">
        <f t="shared" si="545"/>
        <v>43333</v>
      </c>
      <c r="I3207" s="2">
        <f t="shared" si="546"/>
        <v>68.72</v>
      </c>
      <c r="J3207">
        <f t="shared" si="551"/>
        <v>0</v>
      </c>
      <c r="K3207" s="2">
        <f t="shared" ref="K3207:K3270" si="553">SUMIFS($J$2:$J$3507,$A$2:$A$3507,"&gt;"&amp;E3207,$A$2:$A$3507,"&lt;="&amp;A3207)</f>
        <v>0</v>
      </c>
      <c r="L3207" s="2">
        <f t="shared" si="547"/>
        <v>0</v>
      </c>
      <c r="M3207" s="2">
        <f t="shared" si="548"/>
        <v>1</v>
      </c>
      <c r="N3207">
        <f t="shared" si="549"/>
        <v>1.55937320923268</v>
      </c>
    </row>
    <row r="3208" spans="1:14" x14ac:dyDescent="0.3">
      <c r="A3208" s="1">
        <v>43347</v>
      </c>
      <c r="B3208">
        <v>69.87</v>
      </c>
      <c r="D3208">
        <f t="shared" si="550"/>
        <v>2</v>
      </c>
      <c r="E3208" s="1">
        <f t="shared" si="552"/>
        <v>43340</v>
      </c>
      <c r="F3208" s="1">
        <f t="shared" ref="F3208:F3271" si="554">E3208-1</f>
        <v>43339</v>
      </c>
      <c r="G3208" s="1">
        <f t="shared" ref="G3208:G3271" si="555">E3208-2</f>
        <v>43338</v>
      </c>
      <c r="H3208" s="1">
        <f t="shared" ref="H3208:H3271" si="556">E3208-3</f>
        <v>43337</v>
      </c>
      <c r="I3208" s="2">
        <f t="shared" ref="I3208:I3271" si="557">IF(SUMIFS($B$2:$B$3507,$A$2:$A$3507,"="&amp;E3208)=0,IF(SUMIFS($B$2:$B$3507,$A$2:$A$3507,"="&amp;F3208)=0,IF(SUMIFS($B$2:$B$3507,$A$2:$A$3507,"="&amp;G3208)=0,SUMIFS($B$2:$B$3507,$A$2:$A$3507,"="&amp;H3208),SUMIFS($B$2:$B$3507,$A$2:$A$3507,"="&amp;G3208)),SUMIFS($B$2:$B$3507,$A$2:$A$3507,"="&amp;F3208)),SUMIFS($B$2:$B$3507,$A$2:$A$3507,"="&amp;E3208))</f>
        <v>68.53</v>
      </c>
      <c r="J3208">
        <f t="shared" si="551"/>
        <v>0</v>
      </c>
      <c r="K3208" s="2">
        <f t="shared" si="553"/>
        <v>0</v>
      </c>
      <c r="L3208" s="2">
        <f t="shared" ref="L3208:L3271" si="558">IF(K3208&lt;&gt;0,LOOKUP(K3208,C3202:C3208,B3202:B3208),0)</f>
        <v>0</v>
      </c>
      <c r="M3208" s="2">
        <f t="shared" si="548"/>
        <v>1</v>
      </c>
      <c r="N3208">
        <f t="shared" si="549"/>
        <v>1.9364766966627054</v>
      </c>
    </row>
    <row r="3209" spans="1:14" x14ac:dyDescent="0.3">
      <c r="A3209" s="1">
        <v>43348</v>
      </c>
      <c r="B3209">
        <v>68.72</v>
      </c>
      <c r="D3209">
        <f t="shared" si="550"/>
        <v>3</v>
      </c>
      <c r="E3209" s="1">
        <f t="shared" si="552"/>
        <v>43341</v>
      </c>
      <c r="F3209" s="1">
        <f t="shared" si="554"/>
        <v>43340</v>
      </c>
      <c r="G3209" s="1">
        <f t="shared" si="555"/>
        <v>43339</v>
      </c>
      <c r="H3209" s="1">
        <f t="shared" si="556"/>
        <v>43338</v>
      </c>
      <c r="I3209" s="2">
        <f t="shared" si="557"/>
        <v>69.510000000000005</v>
      </c>
      <c r="J3209">
        <f t="shared" si="551"/>
        <v>0</v>
      </c>
      <c r="K3209" s="2">
        <f t="shared" si="553"/>
        <v>0</v>
      </c>
      <c r="L3209" s="2">
        <f t="shared" si="558"/>
        <v>0</v>
      </c>
      <c r="M3209" s="2">
        <f t="shared" ref="M3209:M3272" si="559">IF(K3209&lt;&gt;0,L3209/K3209,1)</f>
        <v>1</v>
      </c>
      <c r="N3209">
        <f t="shared" ref="N3209:N3272" si="560">LN(B3209*M3209/I3209)*100</f>
        <v>-1.1430349436394733</v>
      </c>
    </row>
    <row r="3210" spans="1:14" x14ac:dyDescent="0.3">
      <c r="A3210" s="1">
        <v>43349</v>
      </c>
      <c r="B3210">
        <v>67.77</v>
      </c>
      <c r="D3210">
        <f t="shared" si="550"/>
        <v>4</v>
      </c>
      <c r="E3210" s="1">
        <f t="shared" si="552"/>
        <v>43342</v>
      </c>
      <c r="F3210" s="1">
        <f t="shared" si="554"/>
        <v>43341</v>
      </c>
      <c r="G3210" s="1">
        <f t="shared" si="555"/>
        <v>43340</v>
      </c>
      <c r="H3210" s="1">
        <f t="shared" si="556"/>
        <v>43339</v>
      </c>
      <c r="I3210" s="2">
        <f t="shared" si="557"/>
        <v>70.25</v>
      </c>
      <c r="J3210">
        <f t="shared" si="551"/>
        <v>0</v>
      </c>
      <c r="K3210" s="2">
        <f t="shared" si="553"/>
        <v>0</v>
      </c>
      <c r="L3210" s="2">
        <f t="shared" si="558"/>
        <v>0</v>
      </c>
      <c r="M3210" s="2">
        <f t="shared" si="559"/>
        <v>1</v>
      </c>
      <c r="N3210">
        <f t="shared" si="560"/>
        <v>-3.5940689065833649</v>
      </c>
    </row>
    <row r="3211" spans="1:14" x14ac:dyDescent="0.3">
      <c r="A3211" s="1">
        <v>43350</v>
      </c>
      <c r="B3211">
        <v>67.75</v>
      </c>
      <c r="C3211">
        <v>67.55</v>
      </c>
      <c r="D3211">
        <f t="shared" si="550"/>
        <v>5</v>
      </c>
      <c r="E3211" s="1">
        <f t="shared" si="552"/>
        <v>43343</v>
      </c>
      <c r="F3211" s="1">
        <f t="shared" si="554"/>
        <v>43342</v>
      </c>
      <c r="G3211" s="1">
        <f t="shared" si="555"/>
        <v>43341</v>
      </c>
      <c r="H3211" s="1">
        <f t="shared" si="556"/>
        <v>43340</v>
      </c>
      <c r="I3211" s="2">
        <f t="shared" si="557"/>
        <v>69.8</v>
      </c>
      <c r="J3211">
        <f t="shared" si="551"/>
        <v>0</v>
      </c>
      <c r="K3211" s="2">
        <f t="shared" si="553"/>
        <v>0</v>
      </c>
      <c r="L3211" s="2">
        <f t="shared" si="558"/>
        <v>0</v>
      </c>
      <c r="M3211" s="2">
        <f t="shared" si="559"/>
        <v>1</v>
      </c>
      <c r="N3211">
        <f t="shared" si="560"/>
        <v>-2.9809550008516505</v>
      </c>
    </row>
    <row r="3212" spans="1:14" x14ac:dyDescent="0.3">
      <c r="A3212" s="1">
        <v>43353</v>
      </c>
      <c r="B3212">
        <v>67.41</v>
      </c>
      <c r="D3212">
        <f t="shared" si="550"/>
        <v>1</v>
      </c>
      <c r="E3212" s="1">
        <f t="shared" si="552"/>
        <v>43346</v>
      </c>
      <c r="F3212" s="1">
        <f t="shared" si="554"/>
        <v>43345</v>
      </c>
      <c r="G3212" s="1">
        <f t="shared" si="555"/>
        <v>43344</v>
      </c>
      <c r="H3212" s="1">
        <f t="shared" si="556"/>
        <v>43343</v>
      </c>
      <c r="I3212" s="2">
        <f t="shared" si="557"/>
        <v>69.8</v>
      </c>
      <c r="J3212">
        <f t="shared" si="551"/>
        <v>67.55</v>
      </c>
      <c r="K3212" s="2">
        <f t="shared" si="553"/>
        <v>67.55</v>
      </c>
      <c r="L3212" s="2">
        <f t="shared" si="558"/>
        <v>67.75</v>
      </c>
      <c r="M3212" s="2">
        <f t="shared" si="559"/>
        <v>1.0029607698001481</v>
      </c>
      <c r="N3212">
        <f t="shared" si="560"/>
        <v>-3.1884239549376825</v>
      </c>
    </row>
    <row r="3213" spans="1:14" x14ac:dyDescent="0.3">
      <c r="A3213" s="1">
        <v>43354</v>
      </c>
      <c r="B3213">
        <v>69.040000000000006</v>
      </c>
      <c r="D3213">
        <f t="shared" si="550"/>
        <v>2</v>
      </c>
      <c r="E3213" s="1">
        <f t="shared" si="552"/>
        <v>43347</v>
      </c>
      <c r="F3213" s="1">
        <f t="shared" si="554"/>
        <v>43346</v>
      </c>
      <c r="G3213" s="1">
        <f t="shared" si="555"/>
        <v>43345</v>
      </c>
      <c r="H3213" s="1">
        <f t="shared" si="556"/>
        <v>43344</v>
      </c>
      <c r="I3213" s="2">
        <f t="shared" si="557"/>
        <v>69.87</v>
      </c>
      <c r="J3213">
        <f t="shared" si="551"/>
        <v>0</v>
      </c>
      <c r="K3213" s="2">
        <f t="shared" si="553"/>
        <v>67.55</v>
      </c>
      <c r="L3213" s="2">
        <f t="shared" si="558"/>
        <v>67.75</v>
      </c>
      <c r="M3213" s="2">
        <f t="shared" si="559"/>
        <v>1.0029607698001481</v>
      </c>
      <c r="N3213">
        <f t="shared" si="560"/>
        <v>-0.89939304355843319</v>
      </c>
    </row>
    <row r="3214" spans="1:14" x14ac:dyDescent="0.3">
      <c r="A3214" s="1">
        <v>43355</v>
      </c>
      <c r="B3214">
        <v>70.16</v>
      </c>
      <c r="D3214">
        <f t="shared" si="550"/>
        <v>3</v>
      </c>
      <c r="E3214" s="1">
        <f t="shared" si="552"/>
        <v>43348</v>
      </c>
      <c r="F3214" s="1">
        <f t="shared" si="554"/>
        <v>43347</v>
      </c>
      <c r="G3214" s="1">
        <f t="shared" si="555"/>
        <v>43346</v>
      </c>
      <c r="H3214" s="1">
        <f t="shared" si="556"/>
        <v>43345</v>
      </c>
      <c r="I3214" s="2">
        <f t="shared" si="557"/>
        <v>68.72</v>
      </c>
      <c r="J3214">
        <f t="shared" si="551"/>
        <v>0</v>
      </c>
      <c r="K3214" s="2">
        <f t="shared" si="553"/>
        <v>67.55</v>
      </c>
      <c r="L3214" s="2">
        <f t="shared" si="558"/>
        <v>67.75</v>
      </c>
      <c r="M3214" s="2">
        <f t="shared" si="559"/>
        <v>1.0029607698001481</v>
      </c>
      <c r="N3214">
        <f t="shared" si="560"/>
        <v>2.369446574153006</v>
      </c>
    </row>
    <row r="3215" spans="1:14" x14ac:dyDescent="0.3">
      <c r="A3215" s="1">
        <v>43356</v>
      </c>
      <c r="B3215">
        <v>68.41</v>
      </c>
      <c r="D3215">
        <f t="shared" si="550"/>
        <v>4</v>
      </c>
      <c r="E3215" s="1">
        <f t="shared" si="552"/>
        <v>43349</v>
      </c>
      <c r="F3215" s="1">
        <f t="shared" si="554"/>
        <v>43348</v>
      </c>
      <c r="G3215" s="1">
        <f t="shared" si="555"/>
        <v>43347</v>
      </c>
      <c r="H3215" s="1">
        <f t="shared" si="556"/>
        <v>43346</v>
      </c>
      <c r="I3215" s="2">
        <f t="shared" si="557"/>
        <v>67.77</v>
      </c>
      <c r="J3215">
        <f t="shared" si="551"/>
        <v>0</v>
      </c>
      <c r="K3215" s="2">
        <f t="shared" si="553"/>
        <v>67.55</v>
      </c>
      <c r="L3215" s="2">
        <f t="shared" si="558"/>
        <v>67.75</v>
      </c>
      <c r="M3215" s="2">
        <f t="shared" si="559"/>
        <v>1.0029607698001481</v>
      </c>
      <c r="N3215">
        <f t="shared" si="560"/>
        <v>1.2355788978487672</v>
      </c>
    </row>
    <row r="3216" spans="1:14" x14ac:dyDescent="0.3">
      <c r="A3216" s="1">
        <v>43357</v>
      </c>
      <c r="B3216">
        <v>68.77</v>
      </c>
      <c r="D3216">
        <f t="shared" si="550"/>
        <v>5</v>
      </c>
      <c r="E3216" s="1">
        <f t="shared" si="552"/>
        <v>43350</v>
      </c>
      <c r="F3216" s="1">
        <f t="shared" si="554"/>
        <v>43349</v>
      </c>
      <c r="G3216" s="1">
        <f t="shared" si="555"/>
        <v>43348</v>
      </c>
      <c r="H3216" s="1">
        <f t="shared" si="556"/>
        <v>43347</v>
      </c>
      <c r="I3216" s="2">
        <f t="shared" si="557"/>
        <v>67.75</v>
      </c>
      <c r="J3216">
        <f t="shared" si="551"/>
        <v>0</v>
      </c>
      <c r="K3216" s="2">
        <f t="shared" si="553"/>
        <v>67.55</v>
      </c>
      <c r="L3216" s="2">
        <f t="shared" si="558"/>
        <v>67.75</v>
      </c>
      <c r="M3216" s="2">
        <f t="shared" si="559"/>
        <v>1.0029607698001481</v>
      </c>
      <c r="N3216">
        <f t="shared" si="560"/>
        <v>1.7899538925536931</v>
      </c>
    </row>
    <row r="3217" spans="1:14" x14ac:dyDescent="0.3">
      <c r="A3217" s="1">
        <v>43360</v>
      </c>
      <c r="B3217">
        <v>68.680000000000007</v>
      </c>
      <c r="D3217">
        <f t="shared" si="550"/>
        <v>1</v>
      </c>
      <c r="E3217" s="1">
        <f t="shared" si="552"/>
        <v>43353</v>
      </c>
      <c r="F3217" s="1">
        <f t="shared" si="554"/>
        <v>43352</v>
      </c>
      <c r="G3217" s="1">
        <f t="shared" si="555"/>
        <v>43351</v>
      </c>
      <c r="H3217" s="1">
        <f t="shared" si="556"/>
        <v>43350</v>
      </c>
      <c r="I3217" s="2">
        <f t="shared" si="557"/>
        <v>67.41</v>
      </c>
      <c r="J3217">
        <f t="shared" si="551"/>
        <v>0</v>
      </c>
      <c r="K3217" s="2">
        <f t="shared" si="553"/>
        <v>0</v>
      </c>
      <c r="L3217" s="2">
        <f t="shared" si="558"/>
        <v>0</v>
      </c>
      <c r="M3217" s="2">
        <f t="shared" si="559"/>
        <v>1</v>
      </c>
      <c r="N3217">
        <f t="shared" si="560"/>
        <v>1.8664661163927534</v>
      </c>
    </row>
    <row r="3218" spans="1:14" x14ac:dyDescent="0.3">
      <c r="A3218" s="1">
        <v>43361</v>
      </c>
      <c r="B3218">
        <v>69.59</v>
      </c>
      <c r="D3218">
        <f t="shared" si="550"/>
        <v>2</v>
      </c>
      <c r="E3218" s="1">
        <f t="shared" si="552"/>
        <v>43354</v>
      </c>
      <c r="F3218" s="1">
        <f t="shared" si="554"/>
        <v>43353</v>
      </c>
      <c r="G3218" s="1">
        <f t="shared" si="555"/>
        <v>43352</v>
      </c>
      <c r="H3218" s="1">
        <f t="shared" si="556"/>
        <v>43351</v>
      </c>
      <c r="I3218" s="2">
        <f t="shared" si="557"/>
        <v>69.040000000000006</v>
      </c>
      <c r="J3218">
        <f t="shared" si="551"/>
        <v>0</v>
      </c>
      <c r="K3218" s="2">
        <f t="shared" si="553"/>
        <v>0</v>
      </c>
      <c r="L3218" s="2">
        <f t="shared" si="558"/>
        <v>0</v>
      </c>
      <c r="M3218" s="2">
        <f t="shared" si="559"/>
        <v>1</v>
      </c>
      <c r="N3218">
        <f t="shared" si="560"/>
        <v>0.79348320815862283</v>
      </c>
    </row>
    <row r="3219" spans="1:14" x14ac:dyDescent="0.3">
      <c r="A3219" s="1">
        <v>43362</v>
      </c>
      <c r="B3219">
        <v>70.77</v>
      </c>
      <c r="D3219">
        <f t="shared" si="550"/>
        <v>3</v>
      </c>
      <c r="E3219" s="1">
        <f t="shared" si="552"/>
        <v>43355</v>
      </c>
      <c r="F3219" s="1">
        <f t="shared" si="554"/>
        <v>43354</v>
      </c>
      <c r="G3219" s="1">
        <f t="shared" si="555"/>
        <v>43353</v>
      </c>
      <c r="H3219" s="1">
        <f t="shared" si="556"/>
        <v>43352</v>
      </c>
      <c r="I3219" s="2">
        <f t="shared" si="557"/>
        <v>70.16</v>
      </c>
      <c r="J3219">
        <f t="shared" si="551"/>
        <v>0</v>
      </c>
      <c r="K3219" s="2">
        <f t="shared" si="553"/>
        <v>0</v>
      </c>
      <c r="L3219" s="2">
        <f t="shared" si="558"/>
        <v>0</v>
      </c>
      <c r="M3219" s="2">
        <f t="shared" si="559"/>
        <v>1</v>
      </c>
      <c r="N3219">
        <f t="shared" si="560"/>
        <v>0.86568340237656882</v>
      </c>
    </row>
    <row r="3220" spans="1:14" x14ac:dyDescent="0.3">
      <c r="A3220" s="1">
        <v>43363</v>
      </c>
      <c r="B3220">
        <v>70.319999999999993</v>
      </c>
      <c r="D3220">
        <f t="shared" si="550"/>
        <v>4</v>
      </c>
      <c r="E3220" s="1">
        <f t="shared" si="552"/>
        <v>43356</v>
      </c>
      <c r="F3220" s="1">
        <f t="shared" si="554"/>
        <v>43355</v>
      </c>
      <c r="G3220" s="1">
        <f t="shared" si="555"/>
        <v>43354</v>
      </c>
      <c r="H3220" s="1">
        <f t="shared" si="556"/>
        <v>43353</v>
      </c>
      <c r="I3220" s="2">
        <f t="shared" si="557"/>
        <v>68.41</v>
      </c>
      <c r="J3220">
        <f t="shared" si="551"/>
        <v>0</v>
      </c>
      <c r="K3220" s="2">
        <f t="shared" si="553"/>
        <v>0</v>
      </c>
      <c r="L3220" s="2">
        <f t="shared" si="558"/>
        <v>0</v>
      </c>
      <c r="M3220" s="2">
        <f t="shared" si="559"/>
        <v>1</v>
      </c>
      <c r="N3220">
        <f t="shared" si="560"/>
        <v>2.7537240604014941</v>
      </c>
    </row>
    <row r="3221" spans="1:14" x14ac:dyDescent="0.3">
      <c r="A3221" s="1">
        <v>43364</v>
      </c>
      <c r="B3221">
        <v>70.78</v>
      </c>
      <c r="D3221">
        <f t="shared" si="550"/>
        <v>5</v>
      </c>
      <c r="E3221" s="1">
        <f t="shared" si="552"/>
        <v>43357</v>
      </c>
      <c r="F3221" s="1">
        <f t="shared" si="554"/>
        <v>43356</v>
      </c>
      <c r="G3221" s="1">
        <f t="shared" si="555"/>
        <v>43355</v>
      </c>
      <c r="H3221" s="1">
        <f t="shared" si="556"/>
        <v>43354</v>
      </c>
      <c r="I3221" s="2">
        <f t="shared" si="557"/>
        <v>68.77</v>
      </c>
      <c r="J3221">
        <f t="shared" si="551"/>
        <v>0</v>
      </c>
      <c r="K3221" s="2">
        <f t="shared" si="553"/>
        <v>0</v>
      </c>
      <c r="L3221" s="2">
        <f t="shared" si="558"/>
        <v>0</v>
      </c>
      <c r="M3221" s="2">
        <f t="shared" si="559"/>
        <v>1</v>
      </c>
      <c r="N3221">
        <f t="shared" si="560"/>
        <v>2.8808871585572695</v>
      </c>
    </row>
    <row r="3222" spans="1:14" x14ac:dyDescent="0.3">
      <c r="A3222" s="1">
        <v>43367</v>
      </c>
      <c r="B3222">
        <v>72.08</v>
      </c>
      <c r="D3222">
        <f t="shared" si="550"/>
        <v>1</v>
      </c>
      <c r="E3222" s="1">
        <f t="shared" si="552"/>
        <v>43360</v>
      </c>
      <c r="F3222" s="1">
        <f t="shared" si="554"/>
        <v>43359</v>
      </c>
      <c r="G3222" s="1">
        <f t="shared" si="555"/>
        <v>43358</v>
      </c>
      <c r="H3222" s="1">
        <f t="shared" si="556"/>
        <v>43357</v>
      </c>
      <c r="I3222" s="2">
        <f t="shared" si="557"/>
        <v>68.680000000000007</v>
      </c>
      <c r="J3222">
        <f t="shared" si="551"/>
        <v>0</v>
      </c>
      <c r="K3222" s="2">
        <f t="shared" si="553"/>
        <v>0</v>
      </c>
      <c r="L3222" s="2">
        <f t="shared" si="558"/>
        <v>0</v>
      </c>
      <c r="M3222" s="2">
        <f t="shared" si="559"/>
        <v>1</v>
      </c>
      <c r="N3222">
        <f t="shared" si="560"/>
        <v>4.8318577270807523</v>
      </c>
    </row>
    <row r="3223" spans="1:14" x14ac:dyDescent="0.3">
      <c r="A3223" s="1">
        <v>43368</v>
      </c>
      <c r="B3223">
        <v>72.28</v>
      </c>
      <c r="D3223">
        <f t="shared" si="550"/>
        <v>2</v>
      </c>
      <c r="E3223" s="1">
        <f t="shared" si="552"/>
        <v>43361</v>
      </c>
      <c r="F3223" s="1">
        <f t="shared" si="554"/>
        <v>43360</v>
      </c>
      <c r="G3223" s="1">
        <f t="shared" si="555"/>
        <v>43359</v>
      </c>
      <c r="H3223" s="1">
        <f t="shared" si="556"/>
        <v>43358</v>
      </c>
      <c r="I3223" s="2">
        <f t="shared" si="557"/>
        <v>69.59</v>
      </c>
      <c r="J3223">
        <f t="shared" si="551"/>
        <v>0</v>
      </c>
      <c r="K3223" s="2">
        <f t="shared" si="553"/>
        <v>0</v>
      </c>
      <c r="L3223" s="2">
        <f t="shared" si="558"/>
        <v>0</v>
      </c>
      <c r="M3223" s="2">
        <f t="shared" si="559"/>
        <v>1</v>
      </c>
      <c r="N3223">
        <f t="shared" si="560"/>
        <v>3.7926586867269116</v>
      </c>
    </row>
    <row r="3224" spans="1:14" x14ac:dyDescent="0.3">
      <c r="A3224" s="1">
        <v>43369</v>
      </c>
      <c r="B3224">
        <v>71.569999999999993</v>
      </c>
      <c r="D3224">
        <f t="shared" si="550"/>
        <v>3</v>
      </c>
      <c r="E3224" s="1">
        <f t="shared" si="552"/>
        <v>43362</v>
      </c>
      <c r="F3224" s="1">
        <f t="shared" si="554"/>
        <v>43361</v>
      </c>
      <c r="G3224" s="1">
        <f t="shared" si="555"/>
        <v>43360</v>
      </c>
      <c r="H3224" s="1">
        <f t="shared" si="556"/>
        <v>43359</v>
      </c>
      <c r="I3224" s="2">
        <f t="shared" si="557"/>
        <v>70.77</v>
      </c>
      <c r="J3224">
        <f t="shared" si="551"/>
        <v>0</v>
      </c>
      <c r="K3224" s="2">
        <f t="shared" si="553"/>
        <v>0</v>
      </c>
      <c r="L3224" s="2">
        <f t="shared" si="558"/>
        <v>0</v>
      </c>
      <c r="M3224" s="2">
        <f t="shared" si="559"/>
        <v>1</v>
      </c>
      <c r="N3224">
        <f t="shared" si="560"/>
        <v>1.1240809662812652</v>
      </c>
    </row>
    <row r="3225" spans="1:14" x14ac:dyDescent="0.3">
      <c r="A3225" s="1">
        <v>43370</v>
      </c>
      <c r="B3225">
        <v>72.12</v>
      </c>
      <c r="D3225">
        <f t="shared" si="550"/>
        <v>4</v>
      </c>
      <c r="E3225" s="1">
        <f t="shared" si="552"/>
        <v>43363</v>
      </c>
      <c r="F3225" s="1">
        <f t="shared" si="554"/>
        <v>43362</v>
      </c>
      <c r="G3225" s="1">
        <f t="shared" si="555"/>
        <v>43361</v>
      </c>
      <c r="H3225" s="1">
        <f t="shared" si="556"/>
        <v>43360</v>
      </c>
      <c r="I3225" s="2">
        <f t="shared" si="557"/>
        <v>70.319999999999993</v>
      </c>
      <c r="J3225">
        <f t="shared" si="551"/>
        <v>0</v>
      </c>
      <c r="K3225" s="2">
        <f t="shared" si="553"/>
        <v>0</v>
      </c>
      <c r="L3225" s="2">
        <f t="shared" si="558"/>
        <v>0</v>
      </c>
      <c r="M3225" s="2">
        <f t="shared" si="559"/>
        <v>1</v>
      </c>
      <c r="N3225">
        <f t="shared" si="560"/>
        <v>2.5275144958195228</v>
      </c>
    </row>
    <row r="3226" spans="1:14" x14ac:dyDescent="0.3">
      <c r="A3226" s="1">
        <v>43371</v>
      </c>
      <c r="B3226">
        <v>73.25</v>
      </c>
      <c r="D3226">
        <f t="shared" si="550"/>
        <v>5</v>
      </c>
      <c r="E3226" s="1">
        <f t="shared" si="552"/>
        <v>43364</v>
      </c>
      <c r="F3226" s="1">
        <f t="shared" si="554"/>
        <v>43363</v>
      </c>
      <c r="G3226" s="1">
        <f t="shared" si="555"/>
        <v>43362</v>
      </c>
      <c r="H3226" s="1">
        <f t="shared" si="556"/>
        <v>43361</v>
      </c>
      <c r="I3226" s="2">
        <f t="shared" si="557"/>
        <v>70.78</v>
      </c>
      <c r="J3226">
        <f t="shared" si="551"/>
        <v>0</v>
      </c>
      <c r="K3226" s="2">
        <f t="shared" si="553"/>
        <v>0</v>
      </c>
      <c r="L3226" s="2">
        <f t="shared" si="558"/>
        <v>0</v>
      </c>
      <c r="M3226" s="2">
        <f t="shared" si="559"/>
        <v>1</v>
      </c>
      <c r="N3226">
        <f t="shared" si="560"/>
        <v>3.4301772979859271</v>
      </c>
    </row>
    <row r="3227" spans="1:14" x14ac:dyDescent="0.3">
      <c r="A3227" s="1">
        <v>43374</v>
      </c>
      <c r="B3227">
        <v>75.3</v>
      </c>
      <c r="D3227">
        <f t="shared" si="550"/>
        <v>1</v>
      </c>
      <c r="E3227" s="1">
        <f t="shared" si="552"/>
        <v>43367</v>
      </c>
      <c r="F3227" s="1">
        <f t="shared" si="554"/>
        <v>43366</v>
      </c>
      <c r="G3227" s="1">
        <f t="shared" si="555"/>
        <v>43365</v>
      </c>
      <c r="H3227" s="1">
        <f t="shared" si="556"/>
        <v>43364</v>
      </c>
      <c r="I3227" s="2">
        <f t="shared" si="557"/>
        <v>72.08</v>
      </c>
      <c r="J3227">
        <f t="shared" si="551"/>
        <v>0</v>
      </c>
      <c r="K3227" s="2">
        <f t="shared" si="553"/>
        <v>0</v>
      </c>
      <c r="L3227" s="2">
        <f t="shared" si="558"/>
        <v>0</v>
      </c>
      <c r="M3227" s="2">
        <f t="shared" si="559"/>
        <v>1</v>
      </c>
      <c r="N3227">
        <f t="shared" si="560"/>
        <v>4.370352150576549</v>
      </c>
    </row>
    <row r="3228" spans="1:14" x14ac:dyDescent="0.3">
      <c r="A3228" s="1">
        <v>43375</v>
      </c>
      <c r="B3228">
        <v>75.23</v>
      </c>
      <c r="D3228">
        <f t="shared" si="550"/>
        <v>2</v>
      </c>
      <c r="E3228" s="1">
        <f t="shared" si="552"/>
        <v>43368</v>
      </c>
      <c r="F3228" s="1">
        <f t="shared" si="554"/>
        <v>43367</v>
      </c>
      <c r="G3228" s="1">
        <f t="shared" si="555"/>
        <v>43366</v>
      </c>
      <c r="H3228" s="1">
        <f t="shared" si="556"/>
        <v>43365</v>
      </c>
      <c r="I3228" s="2">
        <f t="shared" si="557"/>
        <v>72.28</v>
      </c>
      <c r="J3228">
        <f t="shared" si="551"/>
        <v>0</v>
      </c>
      <c r="K3228" s="2">
        <f t="shared" si="553"/>
        <v>0</v>
      </c>
      <c r="L3228" s="2">
        <f t="shared" si="558"/>
        <v>0</v>
      </c>
      <c r="M3228" s="2">
        <f t="shared" si="559"/>
        <v>1</v>
      </c>
      <c r="N3228">
        <f t="shared" si="560"/>
        <v>4.0002621848102473</v>
      </c>
    </row>
    <row r="3229" spans="1:14" x14ac:dyDescent="0.3">
      <c r="A3229" s="1">
        <v>43376</v>
      </c>
      <c r="B3229">
        <v>76.41</v>
      </c>
      <c r="D3229">
        <f t="shared" si="550"/>
        <v>3</v>
      </c>
      <c r="E3229" s="1">
        <f t="shared" si="552"/>
        <v>43369</v>
      </c>
      <c r="F3229" s="1">
        <f t="shared" si="554"/>
        <v>43368</v>
      </c>
      <c r="G3229" s="1">
        <f t="shared" si="555"/>
        <v>43367</v>
      </c>
      <c r="H3229" s="1">
        <f t="shared" si="556"/>
        <v>43366</v>
      </c>
      <c r="I3229" s="2">
        <f t="shared" si="557"/>
        <v>71.569999999999993</v>
      </c>
      <c r="J3229">
        <f t="shared" si="551"/>
        <v>0</v>
      </c>
      <c r="K3229" s="2">
        <f t="shared" si="553"/>
        <v>0</v>
      </c>
      <c r="L3229" s="2">
        <f t="shared" si="558"/>
        <v>0</v>
      </c>
      <c r="M3229" s="2">
        <f t="shared" si="559"/>
        <v>1</v>
      </c>
      <c r="N3229">
        <f t="shared" si="560"/>
        <v>6.5437585908969336</v>
      </c>
    </row>
    <row r="3230" spans="1:14" x14ac:dyDescent="0.3">
      <c r="A3230" s="1">
        <v>43377</v>
      </c>
      <c r="B3230">
        <v>74.33</v>
      </c>
      <c r="D3230">
        <f t="shared" si="550"/>
        <v>4</v>
      </c>
      <c r="E3230" s="1">
        <f t="shared" si="552"/>
        <v>43370</v>
      </c>
      <c r="F3230" s="1">
        <f t="shared" si="554"/>
        <v>43369</v>
      </c>
      <c r="G3230" s="1">
        <f t="shared" si="555"/>
        <v>43368</v>
      </c>
      <c r="H3230" s="1">
        <f t="shared" si="556"/>
        <v>43367</v>
      </c>
      <c r="I3230" s="2">
        <f t="shared" si="557"/>
        <v>72.12</v>
      </c>
      <c r="J3230">
        <f t="shared" si="551"/>
        <v>0</v>
      </c>
      <c r="K3230" s="2">
        <f t="shared" si="553"/>
        <v>0</v>
      </c>
      <c r="L3230" s="2">
        <f t="shared" si="558"/>
        <v>0</v>
      </c>
      <c r="M3230" s="2">
        <f t="shared" si="559"/>
        <v>1</v>
      </c>
      <c r="N3230">
        <f t="shared" si="560"/>
        <v>3.0183240402085572</v>
      </c>
    </row>
    <row r="3231" spans="1:14" x14ac:dyDescent="0.3">
      <c r="A3231" s="1">
        <v>43378</v>
      </c>
      <c r="B3231">
        <v>74.34</v>
      </c>
      <c r="D3231">
        <f t="shared" si="550"/>
        <v>5</v>
      </c>
      <c r="E3231" s="1">
        <f t="shared" si="552"/>
        <v>43371</v>
      </c>
      <c r="F3231" s="1">
        <f t="shared" si="554"/>
        <v>43370</v>
      </c>
      <c r="G3231" s="1">
        <f t="shared" si="555"/>
        <v>43369</v>
      </c>
      <c r="H3231" s="1">
        <f t="shared" si="556"/>
        <v>43368</v>
      </c>
      <c r="I3231" s="2">
        <f t="shared" si="557"/>
        <v>73.25</v>
      </c>
      <c r="J3231">
        <f t="shared" si="551"/>
        <v>0</v>
      </c>
      <c r="K3231" s="2">
        <f t="shared" si="553"/>
        <v>0</v>
      </c>
      <c r="L3231" s="2">
        <f t="shared" si="558"/>
        <v>0</v>
      </c>
      <c r="M3231" s="2">
        <f t="shared" si="559"/>
        <v>1</v>
      </c>
      <c r="N3231">
        <f t="shared" si="560"/>
        <v>1.4770916971929444</v>
      </c>
    </row>
    <row r="3232" spans="1:14" x14ac:dyDescent="0.3">
      <c r="A3232" s="1">
        <v>43381</v>
      </c>
      <c r="B3232">
        <v>74.290000000000006</v>
      </c>
      <c r="D3232">
        <f t="shared" si="550"/>
        <v>1</v>
      </c>
      <c r="E3232" s="1">
        <f t="shared" si="552"/>
        <v>43374</v>
      </c>
      <c r="F3232" s="1">
        <f t="shared" si="554"/>
        <v>43373</v>
      </c>
      <c r="G3232" s="1">
        <f t="shared" si="555"/>
        <v>43372</v>
      </c>
      <c r="H3232" s="1">
        <f t="shared" si="556"/>
        <v>43371</v>
      </c>
      <c r="I3232" s="2">
        <f t="shared" si="557"/>
        <v>75.3</v>
      </c>
      <c r="J3232">
        <f t="shared" si="551"/>
        <v>0</v>
      </c>
      <c r="K3232" s="2">
        <f t="shared" si="553"/>
        <v>0</v>
      </c>
      <c r="L3232" s="2">
        <f t="shared" si="558"/>
        <v>0</v>
      </c>
      <c r="M3232" s="2">
        <f t="shared" si="559"/>
        <v>1</v>
      </c>
      <c r="N3232">
        <f t="shared" si="560"/>
        <v>-1.3503781642132928</v>
      </c>
    </row>
    <row r="3233" spans="1:14" x14ac:dyDescent="0.3">
      <c r="A3233" s="1">
        <v>43382</v>
      </c>
      <c r="B3233">
        <v>74.959999999999994</v>
      </c>
      <c r="C3233">
        <v>74.81</v>
      </c>
      <c r="D3233">
        <f t="shared" si="550"/>
        <v>2</v>
      </c>
      <c r="E3233" s="1">
        <f t="shared" si="552"/>
        <v>43375</v>
      </c>
      <c r="F3233" s="1">
        <f t="shared" si="554"/>
        <v>43374</v>
      </c>
      <c r="G3233" s="1">
        <f t="shared" si="555"/>
        <v>43373</v>
      </c>
      <c r="H3233" s="1">
        <f t="shared" si="556"/>
        <v>43372</v>
      </c>
      <c r="I3233" s="2">
        <f t="shared" si="557"/>
        <v>75.23</v>
      </c>
      <c r="J3233">
        <f t="shared" si="551"/>
        <v>0</v>
      </c>
      <c r="K3233" s="2">
        <f t="shared" si="553"/>
        <v>0</v>
      </c>
      <c r="L3233" s="2">
        <f t="shared" si="558"/>
        <v>0</v>
      </c>
      <c r="M3233" s="2">
        <f t="shared" si="559"/>
        <v>1</v>
      </c>
      <c r="N3233">
        <f t="shared" si="560"/>
        <v>-0.35954496419635346</v>
      </c>
    </row>
    <row r="3234" spans="1:14" x14ac:dyDescent="0.3">
      <c r="A3234" s="1">
        <v>43383</v>
      </c>
      <c r="B3234">
        <v>73.03</v>
      </c>
      <c r="D3234">
        <f t="shared" si="550"/>
        <v>3</v>
      </c>
      <c r="E3234" s="1">
        <f t="shared" si="552"/>
        <v>43376</v>
      </c>
      <c r="F3234" s="1">
        <f t="shared" si="554"/>
        <v>43375</v>
      </c>
      <c r="G3234" s="1">
        <f t="shared" si="555"/>
        <v>43374</v>
      </c>
      <c r="H3234" s="1">
        <f t="shared" si="556"/>
        <v>43373</v>
      </c>
      <c r="I3234" s="2">
        <f t="shared" si="557"/>
        <v>76.41</v>
      </c>
      <c r="J3234">
        <f t="shared" si="551"/>
        <v>74.81</v>
      </c>
      <c r="K3234" s="2">
        <f t="shared" si="553"/>
        <v>74.81</v>
      </c>
      <c r="L3234" s="2">
        <f t="shared" si="558"/>
        <v>74.959999999999994</v>
      </c>
      <c r="M3234" s="2">
        <f t="shared" si="559"/>
        <v>1.0020050795348214</v>
      </c>
      <c r="N3234">
        <f t="shared" si="560"/>
        <v>-4.3240189981603763</v>
      </c>
    </row>
    <row r="3235" spans="1:14" x14ac:dyDescent="0.3">
      <c r="A3235" s="1">
        <v>43384</v>
      </c>
      <c r="B3235">
        <v>70.81</v>
      </c>
      <c r="D3235">
        <f t="shared" si="550"/>
        <v>4</v>
      </c>
      <c r="E3235" s="1">
        <f t="shared" si="552"/>
        <v>43377</v>
      </c>
      <c r="F3235" s="1">
        <f t="shared" si="554"/>
        <v>43376</v>
      </c>
      <c r="G3235" s="1">
        <f t="shared" si="555"/>
        <v>43375</v>
      </c>
      <c r="H3235" s="1">
        <f t="shared" si="556"/>
        <v>43374</v>
      </c>
      <c r="I3235" s="2">
        <f t="shared" si="557"/>
        <v>74.33</v>
      </c>
      <c r="J3235">
        <f t="shared" si="551"/>
        <v>0</v>
      </c>
      <c r="K3235" s="2">
        <f t="shared" si="553"/>
        <v>74.81</v>
      </c>
      <c r="L3235" s="2">
        <f t="shared" si="558"/>
        <v>74.959999999999994</v>
      </c>
      <c r="M3235" s="2">
        <f t="shared" si="559"/>
        <v>1.0020050795348214</v>
      </c>
      <c r="N3235">
        <f t="shared" si="560"/>
        <v>-4.6511333027666435</v>
      </c>
    </row>
    <row r="3236" spans="1:14" x14ac:dyDescent="0.3">
      <c r="A3236" s="1">
        <v>43385</v>
      </c>
      <c r="B3236">
        <v>71.180000000000007</v>
      </c>
      <c r="D3236">
        <f t="shared" si="550"/>
        <v>5</v>
      </c>
      <c r="E3236" s="1">
        <f t="shared" si="552"/>
        <v>43378</v>
      </c>
      <c r="F3236" s="1">
        <f t="shared" si="554"/>
        <v>43377</v>
      </c>
      <c r="G3236" s="1">
        <f t="shared" si="555"/>
        <v>43376</v>
      </c>
      <c r="H3236" s="1">
        <f t="shared" si="556"/>
        <v>43375</v>
      </c>
      <c r="I3236" s="2">
        <f t="shared" si="557"/>
        <v>74.34</v>
      </c>
      <c r="J3236">
        <f t="shared" si="551"/>
        <v>0</v>
      </c>
      <c r="K3236" s="2">
        <f t="shared" si="553"/>
        <v>74.81</v>
      </c>
      <c r="L3236" s="2">
        <f t="shared" si="558"/>
        <v>74.959999999999994</v>
      </c>
      <c r="M3236" s="2">
        <f t="shared" si="559"/>
        <v>1.0020050795348214</v>
      </c>
      <c r="N3236">
        <f t="shared" si="560"/>
        <v>-4.1434212741206204</v>
      </c>
    </row>
    <row r="3237" spans="1:14" x14ac:dyDescent="0.3">
      <c r="A3237" s="1">
        <v>43388</v>
      </c>
      <c r="B3237">
        <v>71.61</v>
      </c>
      <c r="D3237">
        <f t="shared" si="550"/>
        <v>1</v>
      </c>
      <c r="E3237" s="1">
        <f t="shared" si="552"/>
        <v>43381</v>
      </c>
      <c r="F3237" s="1">
        <f t="shared" si="554"/>
        <v>43380</v>
      </c>
      <c r="G3237" s="1">
        <f t="shared" si="555"/>
        <v>43379</v>
      </c>
      <c r="H3237" s="1">
        <f t="shared" si="556"/>
        <v>43378</v>
      </c>
      <c r="I3237" s="2">
        <f t="shared" si="557"/>
        <v>74.290000000000006</v>
      </c>
      <c r="J3237">
        <f t="shared" si="551"/>
        <v>0</v>
      </c>
      <c r="K3237" s="2">
        <f t="shared" si="553"/>
        <v>74.81</v>
      </c>
      <c r="L3237" s="2">
        <f t="shared" si="558"/>
        <v>74.959999999999994</v>
      </c>
      <c r="M3237" s="2">
        <f t="shared" si="559"/>
        <v>1.0020050795348214</v>
      </c>
      <c r="N3237">
        <f t="shared" si="560"/>
        <v>-3.4738552099013513</v>
      </c>
    </row>
    <row r="3238" spans="1:14" x14ac:dyDescent="0.3">
      <c r="A3238" s="1">
        <v>43389</v>
      </c>
      <c r="B3238">
        <v>71.760000000000005</v>
      </c>
      <c r="D3238">
        <f t="shared" si="550"/>
        <v>2</v>
      </c>
      <c r="E3238" s="1">
        <f t="shared" si="552"/>
        <v>43382</v>
      </c>
      <c r="F3238" s="1">
        <f t="shared" si="554"/>
        <v>43381</v>
      </c>
      <c r="G3238" s="1">
        <f t="shared" si="555"/>
        <v>43380</v>
      </c>
      <c r="H3238" s="1">
        <f t="shared" si="556"/>
        <v>43379</v>
      </c>
      <c r="I3238" s="2">
        <f t="shared" si="557"/>
        <v>74.959999999999994</v>
      </c>
      <c r="J3238">
        <f t="shared" si="551"/>
        <v>0</v>
      </c>
      <c r="K3238" s="2">
        <f t="shared" si="553"/>
        <v>74.81</v>
      </c>
      <c r="L3238" s="2">
        <f t="shared" si="558"/>
        <v>74.959999999999994</v>
      </c>
      <c r="M3238" s="2">
        <f t="shared" si="559"/>
        <v>1.0020050795348214</v>
      </c>
      <c r="N3238">
        <f t="shared" si="560"/>
        <v>-4.1624348133772724</v>
      </c>
    </row>
    <row r="3239" spans="1:14" x14ac:dyDescent="0.3">
      <c r="A3239" s="1">
        <v>43390</v>
      </c>
      <c r="B3239">
        <v>69.7</v>
      </c>
      <c r="D3239">
        <f t="shared" si="550"/>
        <v>3</v>
      </c>
      <c r="E3239" s="1">
        <f t="shared" si="552"/>
        <v>43383</v>
      </c>
      <c r="F3239" s="1">
        <f t="shared" si="554"/>
        <v>43382</v>
      </c>
      <c r="G3239" s="1">
        <f t="shared" si="555"/>
        <v>43381</v>
      </c>
      <c r="H3239" s="1">
        <f t="shared" si="556"/>
        <v>43380</v>
      </c>
      <c r="I3239" s="2">
        <f t="shared" si="557"/>
        <v>73.03</v>
      </c>
      <c r="J3239">
        <f t="shared" si="551"/>
        <v>0</v>
      </c>
      <c r="K3239" s="2">
        <f t="shared" si="553"/>
        <v>0</v>
      </c>
      <c r="L3239" s="2">
        <f t="shared" si="558"/>
        <v>0</v>
      </c>
      <c r="M3239" s="2">
        <f t="shared" si="559"/>
        <v>1</v>
      </c>
      <c r="N3239">
        <f t="shared" si="560"/>
        <v>-4.6669997865540127</v>
      </c>
    </row>
    <row r="3240" spans="1:14" x14ac:dyDescent="0.3">
      <c r="A3240" s="1">
        <v>43391</v>
      </c>
      <c r="B3240">
        <v>68.709999999999994</v>
      </c>
      <c r="D3240">
        <f t="shared" si="550"/>
        <v>4</v>
      </c>
      <c r="E3240" s="1">
        <f t="shared" si="552"/>
        <v>43384</v>
      </c>
      <c r="F3240" s="1">
        <f t="shared" si="554"/>
        <v>43383</v>
      </c>
      <c r="G3240" s="1">
        <f t="shared" si="555"/>
        <v>43382</v>
      </c>
      <c r="H3240" s="1">
        <f t="shared" si="556"/>
        <v>43381</v>
      </c>
      <c r="I3240" s="2">
        <f t="shared" si="557"/>
        <v>70.81</v>
      </c>
      <c r="J3240">
        <f t="shared" si="551"/>
        <v>0</v>
      </c>
      <c r="K3240" s="2">
        <f t="shared" si="553"/>
        <v>0</v>
      </c>
      <c r="L3240" s="2">
        <f t="shared" si="558"/>
        <v>0</v>
      </c>
      <c r="M3240" s="2">
        <f t="shared" si="559"/>
        <v>1</v>
      </c>
      <c r="N3240">
        <f t="shared" si="560"/>
        <v>-3.0105484620698126</v>
      </c>
    </row>
    <row r="3241" spans="1:14" x14ac:dyDescent="0.3">
      <c r="A3241" s="1">
        <v>43392</v>
      </c>
      <c r="B3241">
        <v>69.28</v>
      </c>
      <c r="D3241">
        <f t="shared" si="550"/>
        <v>5</v>
      </c>
      <c r="E3241" s="1">
        <f t="shared" si="552"/>
        <v>43385</v>
      </c>
      <c r="F3241" s="1">
        <f t="shared" si="554"/>
        <v>43384</v>
      </c>
      <c r="G3241" s="1">
        <f t="shared" si="555"/>
        <v>43383</v>
      </c>
      <c r="H3241" s="1">
        <f t="shared" si="556"/>
        <v>43382</v>
      </c>
      <c r="I3241" s="2">
        <f t="shared" si="557"/>
        <v>71.180000000000007</v>
      </c>
      <c r="J3241">
        <f t="shared" si="551"/>
        <v>0</v>
      </c>
      <c r="K3241" s="2">
        <f t="shared" si="553"/>
        <v>0</v>
      </c>
      <c r="L3241" s="2">
        <f t="shared" si="558"/>
        <v>0</v>
      </c>
      <c r="M3241" s="2">
        <f t="shared" si="559"/>
        <v>1</v>
      </c>
      <c r="N3241">
        <f t="shared" si="560"/>
        <v>-2.7055615827866921</v>
      </c>
    </row>
    <row r="3242" spans="1:14" x14ac:dyDescent="0.3">
      <c r="A3242" s="1">
        <v>43395</v>
      </c>
      <c r="B3242">
        <v>69.36</v>
      </c>
      <c r="D3242">
        <f t="shared" si="550"/>
        <v>1</v>
      </c>
      <c r="E3242" s="1">
        <f t="shared" si="552"/>
        <v>43388</v>
      </c>
      <c r="F3242" s="1">
        <f t="shared" si="554"/>
        <v>43387</v>
      </c>
      <c r="G3242" s="1">
        <f t="shared" si="555"/>
        <v>43386</v>
      </c>
      <c r="H3242" s="1">
        <f t="shared" si="556"/>
        <v>43385</v>
      </c>
      <c r="I3242" s="2">
        <f t="shared" si="557"/>
        <v>71.61</v>
      </c>
      <c r="J3242">
        <f t="shared" si="551"/>
        <v>0</v>
      </c>
      <c r="K3242" s="2">
        <f t="shared" si="553"/>
        <v>0</v>
      </c>
      <c r="L3242" s="2">
        <f t="shared" si="558"/>
        <v>0</v>
      </c>
      <c r="M3242" s="2">
        <f t="shared" si="559"/>
        <v>1</v>
      </c>
      <c r="N3242">
        <f t="shared" si="560"/>
        <v>-3.1924396546562046</v>
      </c>
    </row>
    <row r="3243" spans="1:14" x14ac:dyDescent="0.3">
      <c r="A3243" s="1">
        <v>43396</v>
      </c>
      <c r="B3243">
        <v>66.430000000000007</v>
      </c>
      <c r="D3243">
        <f t="shared" si="550"/>
        <v>2</v>
      </c>
      <c r="E3243" s="1">
        <f t="shared" si="552"/>
        <v>43389</v>
      </c>
      <c r="F3243" s="1">
        <f t="shared" si="554"/>
        <v>43388</v>
      </c>
      <c r="G3243" s="1">
        <f t="shared" si="555"/>
        <v>43387</v>
      </c>
      <c r="H3243" s="1">
        <f t="shared" si="556"/>
        <v>43386</v>
      </c>
      <c r="I3243" s="2">
        <f t="shared" si="557"/>
        <v>71.760000000000005</v>
      </c>
      <c r="J3243">
        <f t="shared" si="551"/>
        <v>0</v>
      </c>
      <c r="K3243" s="2">
        <f t="shared" si="553"/>
        <v>0</v>
      </c>
      <c r="L3243" s="2">
        <f t="shared" si="558"/>
        <v>0</v>
      </c>
      <c r="M3243" s="2">
        <f t="shared" si="559"/>
        <v>1</v>
      </c>
      <c r="N3243">
        <f t="shared" si="560"/>
        <v>-7.7178456073390871</v>
      </c>
    </row>
    <row r="3244" spans="1:14" x14ac:dyDescent="0.3">
      <c r="A3244" s="1">
        <v>43397</v>
      </c>
      <c r="B3244">
        <v>66.819999999999993</v>
      </c>
      <c r="D3244">
        <f t="shared" si="550"/>
        <v>3</v>
      </c>
      <c r="E3244" s="1">
        <f t="shared" si="552"/>
        <v>43390</v>
      </c>
      <c r="F3244" s="1">
        <f t="shared" si="554"/>
        <v>43389</v>
      </c>
      <c r="G3244" s="1">
        <f t="shared" si="555"/>
        <v>43388</v>
      </c>
      <c r="H3244" s="1">
        <f t="shared" si="556"/>
        <v>43387</v>
      </c>
      <c r="I3244" s="2">
        <f t="shared" si="557"/>
        <v>69.7</v>
      </c>
      <c r="J3244">
        <f t="shared" si="551"/>
        <v>0</v>
      </c>
      <c r="K3244" s="2">
        <f t="shared" si="553"/>
        <v>0</v>
      </c>
      <c r="L3244" s="2">
        <f t="shared" si="558"/>
        <v>0</v>
      </c>
      <c r="M3244" s="2">
        <f t="shared" si="559"/>
        <v>1</v>
      </c>
      <c r="N3244">
        <f t="shared" si="560"/>
        <v>-4.2197880837867903</v>
      </c>
    </row>
    <row r="3245" spans="1:14" x14ac:dyDescent="0.3">
      <c r="A3245" s="1">
        <v>43398</v>
      </c>
      <c r="B3245">
        <v>67.33</v>
      </c>
      <c r="D3245">
        <f t="shared" si="550"/>
        <v>4</v>
      </c>
      <c r="E3245" s="1">
        <f t="shared" si="552"/>
        <v>43391</v>
      </c>
      <c r="F3245" s="1">
        <f t="shared" si="554"/>
        <v>43390</v>
      </c>
      <c r="G3245" s="1">
        <f t="shared" si="555"/>
        <v>43389</v>
      </c>
      <c r="H3245" s="1">
        <f t="shared" si="556"/>
        <v>43388</v>
      </c>
      <c r="I3245" s="2">
        <f t="shared" si="557"/>
        <v>68.709999999999994</v>
      </c>
      <c r="J3245">
        <f t="shared" si="551"/>
        <v>0</v>
      </c>
      <c r="K3245" s="2">
        <f t="shared" si="553"/>
        <v>0</v>
      </c>
      <c r="L3245" s="2">
        <f t="shared" si="558"/>
        <v>0</v>
      </c>
      <c r="M3245" s="2">
        <f t="shared" si="559"/>
        <v>1</v>
      </c>
      <c r="N3245">
        <f t="shared" si="560"/>
        <v>-2.0288846485795053</v>
      </c>
    </row>
    <row r="3246" spans="1:14" x14ac:dyDescent="0.3">
      <c r="A3246" s="1">
        <v>43399</v>
      </c>
      <c r="B3246">
        <v>67.59</v>
      </c>
      <c r="D3246">
        <f t="shared" si="550"/>
        <v>5</v>
      </c>
      <c r="E3246" s="1">
        <f t="shared" si="552"/>
        <v>43392</v>
      </c>
      <c r="F3246" s="1">
        <f t="shared" si="554"/>
        <v>43391</v>
      </c>
      <c r="G3246" s="1">
        <f t="shared" si="555"/>
        <v>43390</v>
      </c>
      <c r="H3246" s="1">
        <f t="shared" si="556"/>
        <v>43389</v>
      </c>
      <c r="I3246" s="2">
        <f t="shared" si="557"/>
        <v>69.28</v>
      </c>
      <c r="J3246">
        <f t="shared" si="551"/>
        <v>0</v>
      </c>
      <c r="K3246" s="2">
        <f t="shared" si="553"/>
        <v>0</v>
      </c>
      <c r="L3246" s="2">
        <f t="shared" si="558"/>
        <v>0</v>
      </c>
      <c r="M3246" s="2">
        <f t="shared" si="559"/>
        <v>1</v>
      </c>
      <c r="N3246">
        <f t="shared" si="560"/>
        <v>-2.4696221141916883</v>
      </c>
    </row>
    <row r="3247" spans="1:14" x14ac:dyDescent="0.3">
      <c r="A3247" s="1">
        <v>43402</v>
      </c>
      <c r="B3247">
        <v>67.040000000000006</v>
      </c>
      <c r="D3247">
        <f t="shared" si="550"/>
        <v>1</v>
      </c>
      <c r="E3247" s="1">
        <f t="shared" si="552"/>
        <v>43395</v>
      </c>
      <c r="F3247" s="1">
        <f t="shared" si="554"/>
        <v>43394</v>
      </c>
      <c r="G3247" s="1">
        <f t="shared" si="555"/>
        <v>43393</v>
      </c>
      <c r="H3247" s="1">
        <f t="shared" si="556"/>
        <v>43392</v>
      </c>
      <c r="I3247" s="2">
        <f t="shared" si="557"/>
        <v>69.36</v>
      </c>
      <c r="J3247">
        <f t="shared" si="551"/>
        <v>0</v>
      </c>
      <c r="K3247" s="2">
        <f t="shared" si="553"/>
        <v>0</v>
      </c>
      <c r="L3247" s="2">
        <f t="shared" si="558"/>
        <v>0</v>
      </c>
      <c r="M3247" s="2">
        <f t="shared" si="559"/>
        <v>1</v>
      </c>
      <c r="N3247">
        <f t="shared" si="560"/>
        <v>-3.4020876298458727</v>
      </c>
    </row>
    <row r="3248" spans="1:14" x14ac:dyDescent="0.3">
      <c r="A3248" s="1">
        <v>43403</v>
      </c>
      <c r="B3248">
        <v>66.180000000000007</v>
      </c>
      <c r="D3248">
        <f t="shared" si="550"/>
        <v>2</v>
      </c>
      <c r="E3248" s="1">
        <f t="shared" si="552"/>
        <v>43396</v>
      </c>
      <c r="F3248" s="1">
        <f t="shared" si="554"/>
        <v>43395</v>
      </c>
      <c r="G3248" s="1">
        <f t="shared" si="555"/>
        <v>43394</v>
      </c>
      <c r="H3248" s="1">
        <f t="shared" si="556"/>
        <v>43393</v>
      </c>
      <c r="I3248" s="2">
        <f t="shared" si="557"/>
        <v>66.430000000000007</v>
      </c>
      <c r="J3248">
        <f t="shared" si="551"/>
        <v>0</v>
      </c>
      <c r="K3248" s="2">
        <f t="shared" si="553"/>
        <v>0</v>
      </c>
      <c r="L3248" s="2">
        <f t="shared" si="558"/>
        <v>0</v>
      </c>
      <c r="M3248" s="2">
        <f t="shared" si="559"/>
        <v>1</v>
      </c>
      <c r="N3248">
        <f t="shared" si="560"/>
        <v>-0.37704591836836687</v>
      </c>
    </row>
    <row r="3249" spans="1:14" x14ac:dyDescent="0.3">
      <c r="A3249" s="1">
        <v>43404</v>
      </c>
      <c r="B3249">
        <v>65.31</v>
      </c>
      <c r="D3249">
        <f t="shared" si="550"/>
        <v>3</v>
      </c>
      <c r="E3249" s="1">
        <f t="shared" si="552"/>
        <v>43397</v>
      </c>
      <c r="F3249" s="1">
        <f t="shared" si="554"/>
        <v>43396</v>
      </c>
      <c r="G3249" s="1">
        <f t="shared" si="555"/>
        <v>43395</v>
      </c>
      <c r="H3249" s="1">
        <f t="shared" si="556"/>
        <v>43394</v>
      </c>
      <c r="I3249" s="2">
        <f t="shared" si="557"/>
        <v>66.819999999999993</v>
      </c>
      <c r="J3249">
        <f t="shared" si="551"/>
        <v>0</v>
      </c>
      <c r="K3249" s="2">
        <f t="shared" si="553"/>
        <v>0</v>
      </c>
      <c r="L3249" s="2">
        <f t="shared" si="558"/>
        <v>0</v>
      </c>
      <c r="M3249" s="2">
        <f t="shared" si="559"/>
        <v>1</v>
      </c>
      <c r="N3249">
        <f t="shared" si="560"/>
        <v>-2.2857273014044632</v>
      </c>
    </row>
    <row r="3250" spans="1:14" x14ac:dyDescent="0.3">
      <c r="A3250" s="1">
        <v>43405</v>
      </c>
      <c r="B3250">
        <v>63.69</v>
      </c>
      <c r="D3250">
        <f t="shared" si="550"/>
        <v>4</v>
      </c>
      <c r="E3250" s="1">
        <f t="shared" si="552"/>
        <v>43398</v>
      </c>
      <c r="F3250" s="1">
        <f t="shared" si="554"/>
        <v>43397</v>
      </c>
      <c r="G3250" s="1">
        <f t="shared" si="555"/>
        <v>43396</v>
      </c>
      <c r="H3250" s="1">
        <f t="shared" si="556"/>
        <v>43395</v>
      </c>
      <c r="I3250" s="2">
        <f t="shared" si="557"/>
        <v>67.33</v>
      </c>
      <c r="J3250">
        <f t="shared" si="551"/>
        <v>0</v>
      </c>
      <c r="K3250" s="2">
        <f t="shared" si="553"/>
        <v>0</v>
      </c>
      <c r="L3250" s="2">
        <f t="shared" si="558"/>
        <v>0</v>
      </c>
      <c r="M3250" s="2">
        <f t="shared" si="559"/>
        <v>1</v>
      </c>
      <c r="N3250">
        <f t="shared" si="560"/>
        <v>-5.5578338173915087</v>
      </c>
    </row>
    <row r="3251" spans="1:14" x14ac:dyDescent="0.3">
      <c r="A3251" s="1">
        <v>43406</v>
      </c>
      <c r="B3251">
        <v>63.14</v>
      </c>
      <c r="D3251">
        <f t="shared" si="550"/>
        <v>5</v>
      </c>
      <c r="E3251" s="1">
        <f t="shared" si="552"/>
        <v>43399</v>
      </c>
      <c r="F3251" s="1">
        <f t="shared" si="554"/>
        <v>43398</v>
      </c>
      <c r="G3251" s="1">
        <f t="shared" si="555"/>
        <v>43397</v>
      </c>
      <c r="H3251" s="1">
        <f t="shared" si="556"/>
        <v>43396</v>
      </c>
      <c r="I3251" s="2">
        <f t="shared" si="557"/>
        <v>67.59</v>
      </c>
      <c r="J3251">
        <f t="shared" si="551"/>
        <v>0</v>
      </c>
      <c r="K3251" s="2">
        <f t="shared" si="553"/>
        <v>0</v>
      </c>
      <c r="L3251" s="2">
        <f t="shared" si="558"/>
        <v>0</v>
      </c>
      <c r="M3251" s="2">
        <f t="shared" si="559"/>
        <v>1</v>
      </c>
      <c r="N3251">
        <f t="shared" si="560"/>
        <v>-6.8105559982417185</v>
      </c>
    </row>
    <row r="3252" spans="1:14" x14ac:dyDescent="0.3">
      <c r="A3252" s="1">
        <v>43409</v>
      </c>
      <c r="B3252">
        <v>63.1</v>
      </c>
      <c r="D3252">
        <f t="shared" si="550"/>
        <v>1</v>
      </c>
      <c r="E3252" s="1">
        <f t="shared" si="552"/>
        <v>43402</v>
      </c>
      <c r="F3252" s="1">
        <f t="shared" si="554"/>
        <v>43401</v>
      </c>
      <c r="G3252" s="1">
        <f t="shared" si="555"/>
        <v>43400</v>
      </c>
      <c r="H3252" s="1">
        <f t="shared" si="556"/>
        <v>43399</v>
      </c>
      <c r="I3252" s="2">
        <f t="shared" si="557"/>
        <v>67.040000000000006</v>
      </c>
      <c r="J3252">
        <f t="shared" si="551"/>
        <v>0</v>
      </c>
      <c r="K3252" s="2">
        <f t="shared" si="553"/>
        <v>0</v>
      </c>
      <c r="L3252" s="2">
        <f t="shared" si="558"/>
        <v>0</v>
      </c>
      <c r="M3252" s="2">
        <f t="shared" si="559"/>
        <v>1</v>
      </c>
      <c r="N3252">
        <f t="shared" si="560"/>
        <v>-6.0568686626660169</v>
      </c>
    </row>
    <row r="3253" spans="1:14" x14ac:dyDescent="0.3">
      <c r="A3253" s="1">
        <v>43410</v>
      </c>
      <c r="B3253">
        <v>62.21</v>
      </c>
      <c r="D3253">
        <f t="shared" si="550"/>
        <v>2</v>
      </c>
      <c r="E3253" s="1">
        <f t="shared" si="552"/>
        <v>43403</v>
      </c>
      <c r="F3253" s="1">
        <f t="shared" si="554"/>
        <v>43402</v>
      </c>
      <c r="G3253" s="1">
        <f t="shared" si="555"/>
        <v>43401</v>
      </c>
      <c r="H3253" s="1">
        <f t="shared" si="556"/>
        <v>43400</v>
      </c>
      <c r="I3253" s="2">
        <f t="shared" si="557"/>
        <v>66.180000000000007</v>
      </c>
      <c r="J3253">
        <f t="shared" si="551"/>
        <v>0</v>
      </c>
      <c r="K3253" s="2">
        <f t="shared" si="553"/>
        <v>0</v>
      </c>
      <c r="L3253" s="2">
        <f t="shared" si="558"/>
        <v>0</v>
      </c>
      <c r="M3253" s="2">
        <f t="shared" si="559"/>
        <v>1</v>
      </c>
      <c r="N3253">
        <f t="shared" si="560"/>
        <v>-6.1862543966537755</v>
      </c>
    </row>
    <row r="3254" spans="1:14" x14ac:dyDescent="0.3">
      <c r="A3254" s="1">
        <v>43411</v>
      </c>
      <c r="B3254">
        <v>61.67</v>
      </c>
      <c r="D3254">
        <f t="shared" si="550"/>
        <v>3</v>
      </c>
      <c r="E3254" s="1">
        <f t="shared" si="552"/>
        <v>43404</v>
      </c>
      <c r="F3254" s="1">
        <f t="shared" si="554"/>
        <v>43403</v>
      </c>
      <c r="G3254" s="1">
        <f t="shared" si="555"/>
        <v>43402</v>
      </c>
      <c r="H3254" s="1">
        <f t="shared" si="556"/>
        <v>43401</v>
      </c>
      <c r="I3254" s="2">
        <f t="shared" si="557"/>
        <v>65.31</v>
      </c>
      <c r="J3254">
        <f t="shared" si="551"/>
        <v>0</v>
      </c>
      <c r="K3254" s="2">
        <f t="shared" si="553"/>
        <v>0</v>
      </c>
      <c r="L3254" s="2">
        <f t="shared" si="558"/>
        <v>0</v>
      </c>
      <c r="M3254" s="2">
        <f t="shared" si="559"/>
        <v>1</v>
      </c>
      <c r="N3254">
        <f t="shared" si="560"/>
        <v>-5.7347574911164276</v>
      </c>
    </row>
    <row r="3255" spans="1:14" x14ac:dyDescent="0.3">
      <c r="A3255" s="1">
        <v>43412</v>
      </c>
      <c r="B3255">
        <v>60.67</v>
      </c>
      <c r="D3255">
        <f t="shared" si="550"/>
        <v>4</v>
      </c>
      <c r="E3255" s="1">
        <f t="shared" si="552"/>
        <v>43405</v>
      </c>
      <c r="F3255" s="1">
        <f t="shared" si="554"/>
        <v>43404</v>
      </c>
      <c r="G3255" s="1">
        <f t="shared" si="555"/>
        <v>43403</v>
      </c>
      <c r="H3255" s="1">
        <f t="shared" si="556"/>
        <v>43402</v>
      </c>
      <c r="I3255" s="2">
        <f t="shared" si="557"/>
        <v>63.69</v>
      </c>
      <c r="J3255">
        <f t="shared" si="551"/>
        <v>0</v>
      </c>
      <c r="K3255" s="2">
        <f t="shared" si="553"/>
        <v>0</v>
      </c>
      <c r="L3255" s="2">
        <f t="shared" si="558"/>
        <v>0</v>
      </c>
      <c r="M3255" s="2">
        <f t="shared" si="559"/>
        <v>1</v>
      </c>
      <c r="N3255">
        <f t="shared" si="560"/>
        <v>-4.8578222429067921</v>
      </c>
    </row>
    <row r="3256" spans="1:14" x14ac:dyDescent="0.3">
      <c r="A3256" s="1">
        <v>43413</v>
      </c>
      <c r="B3256">
        <v>60.19</v>
      </c>
      <c r="C3256">
        <v>60.36</v>
      </c>
      <c r="D3256">
        <f t="shared" si="550"/>
        <v>5</v>
      </c>
      <c r="E3256" s="1">
        <f t="shared" si="552"/>
        <v>43406</v>
      </c>
      <c r="F3256" s="1">
        <f t="shared" si="554"/>
        <v>43405</v>
      </c>
      <c r="G3256" s="1">
        <f t="shared" si="555"/>
        <v>43404</v>
      </c>
      <c r="H3256" s="1">
        <f t="shared" si="556"/>
        <v>43403</v>
      </c>
      <c r="I3256" s="2">
        <f t="shared" si="557"/>
        <v>63.14</v>
      </c>
      <c r="J3256">
        <f t="shared" si="551"/>
        <v>0</v>
      </c>
      <c r="K3256" s="2">
        <f t="shared" si="553"/>
        <v>0</v>
      </c>
      <c r="L3256" s="2">
        <f t="shared" si="558"/>
        <v>0</v>
      </c>
      <c r="M3256" s="2">
        <f t="shared" si="559"/>
        <v>1</v>
      </c>
      <c r="N3256">
        <f t="shared" si="560"/>
        <v>-4.7848257570166215</v>
      </c>
    </row>
    <row r="3257" spans="1:14" x14ac:dyDescent="0.3">
      <c r="A3257" s="1">
        <v>43416</v>
      </c>
      <c r="B3257">
        <v>60.08</v>
      </c>
      <c r="D3257">
        <f t="shared" si="550"/>
        <v>1</v>
      </c>
      <c r="E3257" s="1">
        <f t="shared" si="552"/>
        <v>43409</v>
      </c>
      <c r="F3257" s="1">
        <f t="shared" si="554"/>
        <v>43408</v>
      </c>
      <c r="G3257" s="1">
        <f t="shared" si="555"/>
        <v>43407</v>
      </c>
      <c r="H3257" s="1">
        <f t="shared" si="556"/>
        <v>43406</v>
      </c>
      <c r="I3257" s="2">
        <f t="shared" si="557"/>
        <v>63.1</v>
      </c>
      <c r="J3257">
        <f t="shared" si="551"/>
        <v>60.36</v>
      </c>
      <c r="K3257" s="2">
        <f t="shared" si="553"/>
        <v>60.36</v>
      </c>
      <c r="L3257" s="2">
        <f t="shared" si="558"/>
        <v>60.19</v>
      </c>
      <c r="M3257" s="2">
        <f t="shared" si="559"/>
        <v>0.9971835652750165</v>
      </c>
      <c r="N3257">
        <f t="shared" si="560"/>
        <v>-5.1864170431256991</v>
      </c>
    </row>
    <row r="3258" spans="1:14" x14ac:dyDescent="0.3">
      <c r="A3258" s="1">
        <v>43417</v>
      </c>
      <c r="B3258">
        <v>55.84</v>
      </c>
      <c r="D3258">
        <f t="shared" si="550"/>
        <v>2</v>
      </c>
      <c r="E3258" s="1">
        <f t="shared" si="552"/>
        <v>43410</v>
      </c>
      <c r="F3258" s="1">
        <f t="shared" si="554"/>
        <v>43409</v>
      </c>
      <c r="G3258" s="1">
        <f t="shared" si="555"/>
        <v>43408</v>
      </c>
      <c r="H3258" s="1">
        <f t="shared" si="556"/>
        <v>43407</v>
      </c>
      <c r="I3258" s="2">
        <f t="shared" si="557"/>
        <v>62.21</v>
      </c>
      <c r="J3258">
        <f t="shared" si="551"/>
        <v>0</v>
      </c>
      <c r="K3258" s="2">
        <f t="shared" si="553"/>
        <v>60.36</v>
      </c>
      <c r="L3258" s="2">
        <f t="shared" si="558"/>
        <v>60.19</v>
      </c>
      <c r="M3258" s="2">
        <f t="shared" si="559"/>
        <v>0.9971835652750165</v>
      </c>
      <c r="N3258">
        <f t="shared" si="560"/>
        <v>-11.084570841278003</v>
      </c>
    </row>
    <row r="3259" spans="1:14" x14ac:dyDescent="0.3">
      <c r="A3259" s="1">
        <v>43418</v>
      </c>
      <c r="B3259">
        <v>56.44</v>
      </c>
      <c r="D3259">
        <f t="shared" si="550"/>
        <v>3</v>
      </c>
      <c r="E3259" s="1">
        <f t="shared" si="552"/>
        <v>43411</v>
      </c>
      <c r="F3259" s="1">
        <f t="shared" si="554"/>
        <v>43410</v>
      </c>
      <c r="G3259" s="1">
        <f t="shared" si="555"/>
        <v>43409</v>
      </c>
      <c r="H3259" s="1">
        <f t="shared" si="556"/>
        <v>43408</v>
      </c>
      <c r="I3259" s="2">
        <f t="shared" si="557"/>
        <v>61.67</v>
      </c>
      <c r="J3259">
        <f t="shared" si="551"/>
        <v>0</v>
      </c>
      <c r="K3259" s="2">
        <f t="shared" si="553"/>
        <v>60.36</v>
      </c>
      <c r="L3259" s="2">
        <f t="shared" si="558"/>
        <v>60.19</v>
      </c>
      <c r="M3259" s="2">
        <f t="shared" si="559"/>
        <v>0.9971835652750165</v>
      </c>
      <c r="N3259">
        <f t="shared" si="560"/>
        <v>-9.143987035875714</v>
      </c>
    </row>
    <row r="3260" spans="1:14" x14ac:dyDescent="0.3">
      <c r="A3260" s="1">
        <v>43419</v>
      </c>
      <c r="B3260">
        <v>56.68</v>
      </c>
      <c r="D3260">
        <f t="shared" si="550"/>
        <v>4</v>
      </c>
      <c r="E3260" s="1">
        <f t="shared" si="552"/>
        <v>43412</v>
      </c>
      <c r="F3260" s="1">
        <f t="shared" si="554"/>
        <v>43411</v>
      </c>
      <c r="G3260" s="1">
        <f t="shared" si="555"/>
        <v>43410</v>
      </c>
      <c r="H3260" s="1">
        <f t="shared" si="556"/>
        <v>43409</v>
      </c>
      <c r="I3260" s="2">
        <f t="shared" si="557"/>
        <v>60.67</v>
      </c>
      <c r="J3260">
        <f t="shared" si="551"/>
        <v>0</v>
      </c>
      <c r="K3260" s="2">
        <f t="shared" si="553"/>
        <v>60.36</v>
      </c>
      <c r="L3260" s="2">
        <f t="shared" si="558"/>
        <v>60.19</v>
      </c>
      <c r="M3260" s="2">
        <f t="shared" si="559"/>
        <v>0.9971835652750165</v>
      </c>
      <c r="N3260">
        <f t="shared" si="560"/>
        <v>-7.08483354716956</v>
      </c>
    </row>
    <row r="3261" spans="1:14" x14ac:dyDescent="0.3">
      <c r="A3261" s="1">
        <v>43420</v>
      </c>
      <c r="B3261">
        <v>56.68</v>
      </c>
      <c r="D3261">
        <f t="shared" si="550"/>
        <v>5</v>
      </c>
      <c r="E3261" s="1">
        <f t="shared" si="552"/>
        <v>43413</v>
      </c>
      <c r="F3261" s="1">
        <f t="shared" si="554"/>
        <v>43412</v>
      </c>
      <c r="G3261" s="1">
        <f t="shared" si="555"/>
        <v>43411</v>
      </c>
      <c r="H3261" s="1">
        <f t="shared" si="556"/>
        <v>43410</v>
      </c>
      <c r="I3261" s="2">
        <f t="shared" si="557"/>
        <v>60.19</v>
      </c>
      <c r="J3261">
        <f t="shared" si="551"/>
        <v>0</v>
      </c>
      <c r="K3261" s="2">
        <f t="shared" si="553"/>
        <v>60.36</v>
      </c>
      <c r="L3261" s="2">
        <f t="shared" si="558"/>
        <v>60.19</v>
      </c>
      <c r="M3261" s="2">
        <f t="shared" si="559"/>
        <v>0.9971835652750165</v>
      </c>
      <c r="N3261">
        <f t="shared" si="560"/>
        <v>-6.2905219077168466</v>
      </c>
    </row>
    <row r="3262" spans="1:14" x14ac:dyDescent="0.3">
      <c r="A3262" s="1">
        <v>43423</v>
      </c>
      <c r="B3262">
        <v>57.2</v>
      </c>
      <c r="D3262">
        <f t="shared" si="550"/>
        <v>1</v>
      </c>
      <c r="E3262" s="1">
        <f t="shared" si="552"/>
        <v>43416</v>
      </c>
      <c r="F3262" s="1">
        <f t="shared" si="554"/>
        <v>43415</v>
      </c>
      <c r="G3262" s="1">
        <f t="shared" si="555"/>
        <v>43414</v>
      </c>
      <c r="H3262" s="1">
        <f t="shared" si="556"/>
        <v>43413</v>
      </c>
      <c r="I3262" s="2">
        <f t="shared" si="557"/>
        <v>60.08</v>
      </c>
      <c r="J3262">
        <f t="shared" si="551"/>
        <v>0</v>
      </c>
      <c r="K3262" s="2">
        <f t="shared" si="553"/>
        <v>0</v>
      </c>
      <c r="L3262" s="2">
        <f t="shared" si="558"/>
        <v>0</v>
      </c>
      <c r="M3262" s="2">
        <f t="shared" si="559"/>
        <v>1</v>
      </c>
      <c r="N3262">
        <f t="shared" si="560"/>
        <v>-4.9123109070126967</v>
      </c>
    </row>
    <row r="3263" spans="1:14" x14ac:dyDescent="0.3">
      <c r="A3263" s="1">
        <v>43424</v>
      </c>
      <c r="B3263">
        <v>53.43</v>
      </c>
      <c r="D3263">
        <f t="shared" si="550"/>
        <v>2</v>
      </c>
      <c r="E3263" s="1">
        <f t="shared" si="552"/>
        <v>43417</v>
      </c>
      <c r="F3263" s="1">
        <f t="shared" si="554"/>
        <v>43416</v>
      </c>
      <c r="G3263" s="1">
        <f t="shared" si="555"/>
        <v>43415</v>
      </c>
      <c r="H3263" s="1">
        <f t="shared" si="556"/>
        <v>43414</v>
      </c>
      <c r="I3263" s="2">
        <f t="shared" si="557"/>
        <v>55.84</v>
      </c>
      <c r="J3263">
        <f t="shared" si="551"/>
        <v>0</v>
      </c>
      <c r="K3263" s="2">
        <f t="shared" si="553"/>
        <v>0</v>
      </c>
      <c r="L3263" s="2">
        <f t="shared" si="558"/>
        <v>0</v>
      </c>
      <c r="M3263" s="2">
        <f t="shared" si="559"/>
        <v>1</v>
      </c>
      <c r="N3263">
        <f t="shared" si="560"/>
        <v>-4.4118072484437159</v>
      </c>
    </row>
    <row r="3264" spans="1:14" x14ac:dyDescent="0.3">
      <c r="A3264" s="1">
        <v>43425</v>
      </c>
      <c r="B3264">
        <v>54.63</v>
      </c>
      <c r="D3264">
        <f t="shared" si="550"/>
        <v>3</v>
      </c>
      <c r="E3264" s="1">
        <f t="shared" si="552"/>
        <v>43418</v>
      </c>
      <c r="F3264" s="1">
        <f t="shared" si="554"/>
        <v>43417</v>
      </c>
      <c r="G3264" s="1">
        <f t="shared" si="555"/>
        <v>43416</v>
      </c>
      <c r="H3264" s="1">
        <f t="shared" si="556"/>
        <v>43415</v>
      </c>
      <c r="I3264" s="2">
        <f t="shared" si="557"/>
        <v>56.44</v>
      </c>
      <c r="J3264">
        <f t="shared" si="551"/>
        <v>0</v>
      </c>
      <c r="K3264" s="2">
        <f t="shared" si="553"/>
        <v>0</v>
      </c>
      <c r="L3264" s="2">
        <f t="shared" si="558"/>
        <v>0</v>
      </c>
      <c r="M3264" s="2">
        <f t="shared" si="559"/>
        <v>1</v>
      </c>
      <c r="N3264">
        <f t="shared" si="560"/>
        <v>-3.2594944576986888</v>
      </c>
    </row>
    <row r="3265" spans="1:14" x14ac:dyDescent="0.3">
      <c r="A3265" s="1">
        <v>43427</v>
      </c>
      <c r="B3265">
        <v>50.42</v>
      </c>
      <c r="D3265">
        <f t="shared" si="550"/>
        <v>5</v>
      </c>
      <c r="E3265" s="1">
        <f t="shared" si="552"/>
        <v>43420</v>
      </c>
      <c r="F3265" s="1">
        <f t="shared" si="554"/>
        <v>43419</v>
      </c>
      <c r="G3265" s="1">
        <f t="shared" si="555"/>
        <v>43418</v>
      </c>
      <c r="H3265" s="1">
        <f t="shared" si="556"/>
        <v>43417</v>
      </c>
      <c r="I3265" s="2">
        <f t="shared" si="557"/>
        <v>56.68</v>
      </c>
      <c r="J3265">
        <f t="shared" si="551"/>
        <v>0</v>
      </c>
      <c r="K3265" s="2">
        <f t="shared" si="553"/>
        <v>0</v>
      </c>
      <c r="L3265" s="2">
        <f t="shared" si="558"/>
        <v>0</v>
      </c>
      <c r="M3265" s="2">
        <f t="shared" si="559"/>
        <v>1</v>
      </c>
      <c r="N3265">
        <f t="shared" si="560"/>
        <v>-11.70334930627059</v>
      </c>
    </row>
    <row r="3266" spans="1:14" x14ac:dyDescent="0.3">
      <c r="A3266" s="1">
        <v>43430</v>
      </c>
      <c r="B3266">
        <v>51.63</v>
      </c>
      <c r="D3266">
        <f t="shared" ref="D3266:D3329" si="561">WEEKDAY(A3266,2)</f>
        <v>1</v>
      </c>
      <c r="E3266" s="1">
        <f t="shared" si="552"/>
        <v>43423</v>
      </c>
      <c r="F3266" s="1">
        <f t="shared" si="554"/>
        <v>43422</v>
      </c>
      <c r="G3266" s="1">
        <f t="shared" si="555"/>
        <v>43421</v>
      </c>
      <c r="H3266" s="1">
        <f t="shared" si="556"/>
        <v>43420</v>
      </c>
      <c r="I3266" s="2">
        <f t="shared" si="557"/>
        <v>57.2</v>
      </c>
      <c r="J3266">
        <f t="shared" si="551"/>
        <v>0</v>
      </c>
      <c r="K3266" s="2">
        <f t="shared" si="553"/>
        <v>0</v>
      </c>
      <c r="L3266" s="2">
        <f t="shared" si="558"/>
        <v>0</v>
      </c>
      <c r="M3266" s="2">
        <f t="shared" si="559"/>
        <v>1</v>
      </c>
      <c r="N3266">
        <f t="shared" si="560"/>
        <v>-10.245099949419446</v>
      </c>
    </row>
    <row r="3267" spans="1:14" x14ac:dyDescent="0.3">
      <c r="A3267" s="1">
        <v>43431</v>
      </c>
      <c r="B3267">
        <v>51.56</v>
      </c>
      <c r="D3267">
        <f t="shared" si="561"/>
        <v>2</v>
      </c>
      <c r="E3267" s="1">
        <f t="shared" si="552"/>
        <v>43424</v>
      </c>
      <c r="F3267" s="1">
        <f t="shared" si="554"/>
        <v>43423</v>
      </c>
      <c r="G3267" s="1">
        <f t="shared" si="555"/>
        <v>43422</v>
      </c>
      <c r="H3267" s="1">
        <f t="shared" si="556"/>
        <v>43421</v>
      </c>
      <c r="I3267" s="2">
        <f t="shared" si="557"/>
        <v>53.43</v>
      </c>
      <c r="J3267">
        <f t="shared" ref="J3267:J3330" si="562">C3266</f>
        <v>0</v>
      </c>
      <c r="K3267" s="2">
        <f t="shared" si="553"/>
        <v>0</v>
      </c>
      <c r="L3267" s="2">
        <f t="shared" si="558"/>
        <v>0</v>
      </c>
      <c r="M3267" s="2">
        <f t="shared" si="559"/>
        <v>1</v>
      </c>
      <c r="N3267">
        <f t="shared" si="560"/>
        <v>-3.5626207898693245</v>
      </c>
    </row>
    <row r="3268" spans="1:14" x14ac:dyDescent="0.3">
      <c r="A3268" s="1">
        <v>43432</v>
      </c>
      <c r="B3268">
        <v>50.29</v>
      </c>
      <c r="D3268">
        <f t="shared" si="561"/>
        <v>3</v>
      </c>
      <c r="E3268" s="1">
        <f t="shared" si="552"/>
        <v>43425</v>
      </c>
      <c r="F3268" s="1">
        <f t="shared" si="554"/>
        <v>43424</v>
      </c>
      <c r="G3268" s="1">
        <f t="shared" si="555"/>
        <v>43423</v>
      </c>
      <c r="H3268" s="1">
        <f t="shared" si="556"/>
        <v>43422</v>
      </c>
      <c r="I3268" s="2">
        <f t="shared" si="557"/>
        <v>54.63</v>
      </c>
      <c r="J3268">
        <f t="shared" si="562"/>
        <v>0</v>
      </c>
      <c r="K3268" s="2">
        <f t="shared" si="553"/>
        <v>0</v>
      </c>
      <c r="L3268" s="2">
        <f t="shared" si="558"/>
        <v>0</v>
      </c>
      <c r="M3268" s="2">
        <f t="shared" si="559"/>
        <v>1</v>
      </c>
      <c r="N3268">
        <f t="shared" si="560"/>
        <v>-8.2776932223752944</v>
      </c>
    </row>
    <row r="3269" spans="1:14" x14ac:dyDescent="0.3">
      <c r="A3269" s="1">
        <v>43433</v>
      </c>
      <c r="B3269">
        <v>51.45</v>
      </c>
      <c r="D3269">
        <f t="shared" si="561"/>
        <v>4</v>
      </c>
      <c r="E3269" s="1">
        <f t="shared" si="552"/>
        <v>43426</v>
      </c>
      <c r="F3269" s="1">
        <f t="shared" si="554"/>
        <v>43425</v>
      </c>
      <c r="G3269" s="1">
        <f t="shared" si="555"/>
        <v>43424</v>
      </c>
      <c r="H3269" s="1">
        <f t="shared" si="556"/>
        <v>43423</v>
      </c>
      <c r="I3269" s="2">
        <f t="shared" si="557"/>
        <v>54.63</v>
      </c>
      <c r="J3269">
        <f t="shared" si="562"/>
        <v>0</v>
      </c>
      <c r="K3269" s="2">
        <f t="shared" si="553"/>
        <v>0</v>
      </c>
      <c r="L3269" s="2">
        <f t="shared" si="558"/>
        <v>0</v>
      </c>
      <c r="M3269" s="2">
        <f t="shared" si="559"/>
        <v>1</v>
      </c>
      <c r="N3269">
        <f t="shared" si="560"/>
        <v>-5.9972720127567634</v>
      </c>
    </row>
    <row r="3270" spans="1:14" x14ac:dyDescent="0.3">
      <c r="A3270" s="1">
        <v>43434</v>
      </c>
      <c r="B3270">
        <v>50.93</v>
      </c>
      <c r="D3270">
        <f t="shared" si="561"/>
        <v>5</v>
      </c>
      <c r="E3270" s="1">
        <f t="shared" si="552"/>
        <v>43427</v>
      </c>
      <c r="F3270" s="1">
        <f t="shared" si="554"/>
        <v>43426</v>
      </c>
      <c r="G3270" s="1">
        <f t="shared" si="555"/>
        <v>43425</v>
      </c>
      <c r="H3270" s="1">
        <f t="shared" si="556"/>
        <v>43424</v>
      </c>
      <c r="I3270" s="2">
        <f t="shared" si="557"/>
        <v>50.42</v>
      </c>
      <c r="J3270">
        <f t="shared" si="562"/>
        <v>0</v>
      </c>
      <c r="K3270" s="2">
        <f t="shared" si="553"/>
        <v>0</v>
      </c>
      <c r="L3270" s="2">
        <f t="shared" si="558"/>
        <v>0</v>
      </c>
      <c r="M3270" s="2">
        <f t="shared" si="559"/>
        <v>1</v>
      </c>
      <c r="N3270">
        <f t="shared" si="560"/>
        <v>1.006421913673945</v>
      </c>
    </row>
    <row r="3271" spans="1:14" x14ac:dyDescent="0.3">
      <c r="A3271" s="1">
        <v>43437</v>
      </c>
      <c r="B3271">
        <v>52.95</v>
      </c>
      <c r="D3271">
        <f t="shared" si="561"/>
        <v>1</v>
      </c>
      <c r="E3271" s="1">
        <f t="shared" ref="E3271:E3334" si="563">A3271-7</f>
        <v>43430</v>
      </c>
      <c r="F3271" s="1">
        <f t="shared" si="554"/>
        <v>43429</v>
      </c>
      <c r="G3271" s="1">
        <f t="shared" si="555"/>
        <v>43428</v>
      </c>
      <c r="H3271" s="1">
        <f t="shared" si="556"/>
        <v>43427</v>
      </c>
      <c r="I3271" s="2">
        <f t="shared" si="557"/>
        <v>51.63</v>
      </c>
      <c r="J3271">
        <f t="shared" si="562"/>
        <v>0</v>
      </c>
      <c r="K3271" s="2">
        <f t="shared" ref="K3271:K3334" si="564">SUMIFS($J$2:$J$3507,$A$2:$A$3507,"&gt;"&amp;E3271,$A$2:$A$3507,"&lt;="&amp;A3271)</f>
        <v>0</v>
      </c>
      <c r="L3271" s="2">
        <f t="shared" si="558"/>
        <v>0</v>
      </c>
      <c r="M3271" s="2">
        <f t="shared" si="559"/>
        <v>1</v>
      </c>
      <c r="N3271">
        <f t="shared" si="560"/>
        <v>2.5245173155857734</v>
      </c>
    </row>
    <row r="3272" spans="1:14" x14ac:dyDescent="0.3">
      <c r="A3272" s="1">
        <v>43438</v>
      </c>
      <c r="B3272">
        <v>53.25</v>
      </c>
      <c r="D3272">
        <f t="shared" si="561"/>
        <v>2</v>
      </c>
      <c r="E3272" s="1">
        <f t="shared" si="563"/>
        <v>43431</v>
      </c>
      <c r="F3272" s="1">
        <f t="shared" ref="F3272:F3335" si="565">E3272-1</f>
        <v>43430</v>
      </c>
      <c r="G3272" s="1">
        <f t="shared" ref="G3272:G3335" si="566">E3272-2</f>
        <v>43429</v>
      </c>
      <c r="H3272" s="1">
        <f t="shared" ref="H3272:H3335" si="567">E3272-3</f>
        <v>43428</v>
      </c>
      <c r="I3272" s="2">
        <f t="shared" ref="I3272:I3335" si="568">IF(SUMIFS($B$2:$B$3507,$A$2:$A$3507,"="&amp;E3272)=0,IF(SUMIFS($B$2:$B$3507,$A$2:$A$3507,"="&amp;F3272)=0,IF(SUMIFS($B$2:$B$3507,$A$2:$A$3507,"="&amp;G3272)=0,SUMIFS($B$2:$B$3507,$A$2:$A$3507,"="&amp;H3272),SUMIFS($B$2:$B$3507,$A$2:$A$3507,"="&amp;G3272)),SUMIFS($B$2:$B$3507,$A$2:$A$3507,"="&amp;F3272)),SUMIFS($B$2:$B$3507,$A$2:$A$3507,"="&amp;E3272))</f>
        <v>51.56</v>
      </c>
      <c r="J3272">
        <f t="shared" si="562"/>
        <v>0</v>
      </c>
      <c r="K3272" s="2">
        <f t="shared" si="564"/>
        <v>0</v>
      </c>
      <c r="L3272" s="2">
        <f t="shared" ref="L3272:L3335" si="569">IF(K3272&lt;&gt;0,LOOKUP(K3272,C3266:C3272,B3266:B3272),0)</f>
        <v>0</v>
      </c>
      <c r="M3272" s="2">
        <f t="shared" si="559"/>
        <v>1</v>
      </c>
      <c r="N3272">
        <f t="shared" si="560"/>
        <v>3.2251626518547862</v>
      </c>
    </row>
    <row r="3273" spans="1:14" x14ac:dyDescent="0.3">
      <c r="A3273" s="1">
        <v>43439</v>
      </c>
      <c r="B3273">
        <v>52.89</v>
      </c>
      <c r="D3273">
        <f t="shared" si="561"/>
        <v>3</v>
      </c>
      <c r="E3273" s="1">
        <f t="shared" si="563"/>
        <v>43432</v>
      </c>
      <c r="F3273" s="1">
        <f t="shared" si="565"/>
        <v>43431</v>
      </c>
      <c r="G3273" s="1">
        <f t="shared" si="566"/>
        <v>43430</v>
      </c>
      <c r="H3273" s="1">
        <f t="shared" si="567"/>
        <v>43429</v>
      </c>
      <c r="I3273" s="2">
        <f t="shared" si="568"/>
        <v>50.29</v>
      </c>
      <c r="J3273">
        <f t="shared" si="562"/>
        <v>0</v>
      </c>
      <c r="K3273" s="2">
        <f t="shared" si="564"/>
        <v>0</v>
      </c>
      <c r="L3273" s="2">
        <f t="shared" si="569"/>
        <v>0</v>
      </c>
      <c r="M3273" s="2">
        <f t="shared" ref="M3273:M3336" si="570">IF(K3273&lt;&gt;0,L3273/K3273,1)</f>
        <v>1</v>
      </c>
      <c r="N3273">
        <f t="shared" ref="N3273:N3336" si="571">LN(B3273*M3273/I3273)*100</f>
        <v>5.0408034894015286</v>
      </c>
    </row>
    <row r="3274" spans="1:14" x14ac:dyDescent="0.3">
      <c r="A3274" s="1">
        <v>43440</v>
      </c>
      <c r="B3274">
        <v>51.49</v>
      </c>
      <c r="D3274">
        <f t="shared" si="561"/>
        <v>4</v>
      </c>
      <c r="E3274" s="1">
        <f t="shared" si="563"/>
        <v>43433</v>
      </c>
      <c r="F3274" s="1">
        <f t="shared" si="565"/>
        <v>43432</v>
      </c>
      <c r="G3274" s="1">
        <f t="shared" si="566"/>
        <v>43431</v>
      </c>
      <c r="H3274" s="1">
        <f t="shared" si="567"/>
        <v>43430</v>
      </c>
      <c r="I3274" s="2">
        <f t="shared" si="568"/>
        <v>51.45</v>
      </c>
      <c r="J3274">
        <f t="shared" si="562"/>
        <v>0</v>
      </c>
      <c r="K3274" s="2">
        <f t="shared" si="564"/>
        <v>0</v>
      </c>
      <c r="L3274" s="2">
        <f t="shared" si="569"/>
        <v>0</v>
      </c>
      <c r="M3274" s="2">
        <f t="shared" si="570"/>
        <v>1</v>
      </c>
      <c r="N3274">
        <f t="shared" si="571"/>
        <v>7.7715177799127191E-2</v>
      </c>
    </row>
    <row r="3275" spans="1:14" x14ac:dyDescent="0.3">
      <c r="A3275" s="1">
        <v>43441</v>
      </c>
      <c r="B3275">
        <v>52.61</v>
      </c>
      <c r="C3275">
        <v>52.81</v>
      </c>
      <c r="D3275">
        <f t="shared" si="561"/>
        <v>5</v>
      </c>
      <c r="E3275" s="1">
        <f t="shared" si="563"/>
        <v>43434</v>
      </c>
      <c r="F3275" s="1">
        <f t="shared" si="565"/>
        <v>43433</v>
      </c>
      <c r="G3275" s="1">
        <f t="shared" si="566"/>
        <v>43432</v>
      </c>
      <c r="H3275" s="1">
        <f t="shared" si="567"/>
        <v>43431</v>
      </c>
      <c r="I3275" s="2">
        <f t="shared" si="568"/>
        <v>50.93</v>
      </c>
      <c r="J3275">
        <f t="shared" si="562"/>
        <v>0</v>
      </c>
      <c r="K3275" s="2">
        <f t="shared" si="564"/>
        <v>0</v>
      </c>
      <c r="L3275" s="2">
        <f t="shared" si="569"/>
        <v>0</v>
      </c>
      <c r="M3275" s="2">
        <f t="shared" si="570"/>
        <v>1</v>
      </c>
      <c r="N3275">
        <f t="shared" si="571"/>
        <v>3.2454074846202623</v>
      </c>
    </row>
    <row r="3276" spans="1:14" x14ac:dyDescent="0.3">
      <c r="A3276" s="1">
        <v>43444</v>
      </c>
      <c r="B3276">
        <v>51.2</v>
      </c>
      <c r="D3276">
        <f t="shared" si="561"/>
        <v>1</v>
      </c>
      <c r="E3276" s="1">
        <f t="shared" si="563"/>
        <v>43437</v>
      </c>
      <c r="F3276" s="1">
        <f t="shared" si="565"/>
        <v>43436</v>
      </c>
      <c r="G3276" s="1">
        <f t="shared" si="566"/>
        <v>43435</v>
      </c>
      <c r="H3276" s="1">
        <f t="shared" si="567"/>
        <v>43434</v>
      </c>
      <c r="I3276" s="2">
        <f t="shared" si="568"/>
        <v>52.95</v>
      </c>
      <c r="J3276">
        <f t="shared" si="562"/>
        <v>52.81</v>
      </c>
      <c r="K3276" s="2">
        <f t="shared" si="564"/>
        <v>52.81</v>
      </c>
      <c r="L3276" s="2">
        <f t="shared" si="569"/>
        <v>52.61</v>
      </c>
      <c r="M3276" s="2">
        <f t="shared" si="570"/>
        <v>0.99621283847756104</v>
      </c>
      <c r="N3276">
        <f t="shared" si="571"/>
        <v>-3.7402890978079304</v>
      </c>
    </row>
    <row r="3277" spans="1:14" x14ac:dyDescent="0.3">
      <c r="A3277" s="1">
        <v>43445</v>
      </c>
      <c r="B3277">
        <v>51.84</v>
      </c>
      <c r="D3277">
        <f t="shared" si="561"/>
        <v>2</v>
      </c>
      <c r="E3277" s="1">
        <f t="shared" si="563"/>
        <v>43438</v>
      </c>
      <c r="F3277" s="1">
        <f t="shared" si="565"/>
        <v>43437</v>
      </c>
      <c r="G3277" s="1">
        <f t="shared" si="566"/>
        <v>43436</v>
      </c>
      <c r="H3277" s="1">
        <f t="shared" si="567"/>
        <v>43435</v>
      </c>
      <c r="I3277" s="2">
        <f t="shared" si="568"/>
        <v>53.25</v>
      </c>
      <c r="J3277">
        <f t="shared" si="562"/>
        <v>0</v>
      </c>
      <c r="K3277" s="2">
        <f t="shared" si="564"/>
        <v>52.81</v>
      </c>
      <c r="L3277" s="2">
        <f t="shared" si="569"/>
        <v>52.61</v>
      </c>
      <c r="M3277" s="2">
        <f t="shared" si="570"/>
        <v>0.99621283847756104</v>
      </c>
      <c r="N3277">
        <f t="shared" si="571"/>
        <v>-3.0630103521641145</v>
      </c>
    </row>
    <row r="3278" spans="1:14" x14ac:dyDescent="0.3">
      <c r="A3278" s="1">
        <v>43446</v>
      </c>
      <c r="B3278">
        <v>51.36</v>
      </c>
      <c r="D3278">
        <f t="shared" si="561"/>
        <v>3</v>
      </c>
      <c r="E3278" s="1">
        <f t="shared" si="563"/>
        <v>43439</v>
      </c>
      <c r="F3278" s="1">
        <f t="shared" si="565"/>
        <v>43438</v>
      </c>
      <c r="G3278" s="1">
        <f t="shared" si="566"/>
        <v>43437</v>
      </c>
      <c r="H3278" s="1">
        <f t="shared" si="567"/>
        <v>43436</v>
      </c>
      <c r="I3278" s="2">
        <f t="shared" si="568"/>
        <v>52.89</v>
      </c>
      <c r="J3278">
        <f t="shared" si="562"/>
        <v>0</v>
      </c>
      <c r="K3278" s="2">
        <f t="shared" si="564"/>
        <v>52.81</v>
      </c>
      <c r="L3278" s="2">
        <f t="shared" si="569"/>
        <v>52.61</v>
      </c>
      <c r="M3278" s="2">
        <f t="shared" si="570"/>
        <v>0.99621283847756104</v>
      </c>
      <c r="N3278">
        <f t="shared" si="571"/>
        <v>-3.3148976672308739</v>
      </c>
    </row>
    <row r="3279" spans="1:14" x14ac:dyDescent="0.3">
      <c r="A3279" s="1">
        <v>43447</v>
      </c>
      <c r="B3279">
        <v>52.83</v>
      </c>
      <c r="D3279">
        <f t="shared" si="561"/>
        <v>4</v>
      </c>
      <c r="E3279" s="1">
        <f t="shared" si="563"/>
        <v>43440</v>
      </c>
      <c r="F3279" s="1">
        <f t="shared" si="565"/>
        <v>43439</v>
      </c>
      <c r="G3279" s="1">
        <f t="shared" si="566"/>
        <v>43438</v>
      </c>
      <c r="H3279" s="1">
        <f t="shared" si="567"/>
        <v>43437</v>
      </c>
      <c r="I3279" s="2">
        <f t="shared" si="568"/>
        <v>51.49</v>
      </c>
      <c r="J3279">
        <f t="shared" si="562"/>
        <v>0</v>
      </c>
      <c r="K3279" s="2">
        <f t="shared" si="564"/>
        <v>52.81</v>
      </c>
      <c r="L3279" s="2">
        <f t="shared" si="569"/>
        <v>52.61</v>
      </c>
      <c r="M3279" s="2">
        <f t="shared" si="570"/>
        <v>0.99621283847756104</v>
      </c>
      <c r="N3279">
        <f t="shared" si="571"/>
        <v>2.1897246142048346</v>
      </c>
    </row>
    <row r="3280" spans="1:14" x14ac:dyDescent="0.3">
      <c r="A3280" s="1">
        <v>43448</v>
      </c>
      <c r="B3280">
        <v>51.47</v>
      </c>
      <c r="D3280">
        <f t="shared" si="561"/>
        <v>5</v>
      </c>
      <c r="E3280" s="1">
        <f t="shared" si="563"/>
        <v>43441</v>
      </c>
      <c r="F3280" s="1">
        <f t="shared" si="565"/>
        <v>43440</v>
      </c>
      <c r="G3280" s="1">
        <f t="shared" si="566"/>
        <v>43439</v>
      </c>
      <c r="H3280" s="1">
        <f t="shared" si="567"/>
        <v>43438</v>
      </c>
      <c r="I3280" s="2">
        <f t="shared" si="568"/>
        <v>52.61</v>
      </c>
      <c r="J3280">
        <f t="shared" si="562"/>
        <v>0</v>
      </c>
      <c r="K3280" s="2">
        <f t="shared" si="564"/>
        <v>52.81</v>
      </c>
      <c r="L3280" s="2">
        <f t="shared" si="569"/>
        <v>52.61</v>
      </c>
      <c r="M3280" s="2">
        <f t="shared" si="570"/>
        <v>0.99621283847756104</v>
      </c>
      <c r="N3280">
        <f t="shared" si="571"/>
        <v>-2.570145305417872</v>
      </c>
    </row>
    <row r="3281" spans="1:14" x14ac:dyDescent="0.3">
      <c r="A3281" s="1">
        <v>43451</v>
      </c>
      <c r="B3281">
        <v>50.2</v>
      </c>
      <c r="D3281">
        <f t="shared" si="561"/>
        <v>1</v>
      </c>
      <c r="E3281" s="1">
        <f t="shared" si="563"/>
        <v>43444</v>
      </c>
      <c r="F3281" s="1">
        <f t="shared" si="565"/>
        <v>43443</v>
      </c>
      <c r="G3281" s="1">
        <f t="shared" si="566"/>
        <v>43442</v>
      </c>
      <c r="H3281" s="1">
        <f t="shared" si="567"/>
        <v>43441</v>
      </c>
      <c r="I3281" s="2">
        <f t="shared" si="568"/>
        <v>51.2</v>
      </c>
      <c r="J3281">
        <f t="shared" si="562"/>
        <v>0</v>
      </c>
      <c r="K3281" s="2">
        <f t="shared" si="564"/>
        <v>0</v>
      </c>
      <c r="L3281" s="2">
        <f t="shared" si="569"/>
        <v>0</v>
      </c>
      <c r="M3281" s="2">
        <f t="shared" si="570"/>
        <v>1</v>
      </c>
      <c r="N3281">
        <f t="shared" si="571"/>
        <v>-1.9724505347778591</v>
      </c>
    </row>
    <row r="3282" spans="1:14" x14ac:dyDescent="0.3">
      <c r="A3282" s="1">
        <v>43452</v>
      </c>
      <c r="B3282">
        <v>46.6</v>
      </c>
      <c r="D3282">
        <f t="shared" si="561"/>
        <v>2</v>
      </c>
      <c r="E3282" s="1">
        <f t="shared" si="563"/>
        <v>43445</v>
      </c>
      <c r="F3282" s="1">
        <f t="shared" si="565"/>
        <v>43444</v>
      </c>
      <c r="G3282" s="1">
        <f t="shared" si="566"/>
        <v>43443</v>
      </c>
      <c r="H3282" s="1">
        <f t="shared" si="567"/>
        <v>43442</v>
      </c>
      <c r="I3282" s="2">
        <f t="shared" si="568"/>
        <v>51.84</v>
      </c>
      <c r="J3282">
        <f t="shared" si="562"/>
        <v>0</v>
      </c>
      <c r="K3282" s="2">
        <f t="shared" si="564"/>
        <v>0</v>
      </c>
      <c r="L3282" s="2">
        <f t="shared" si="569"/>
        <v>0</v>
      </c>
      <c r="M3282" s="2">
        <f t="shared" si="570"/>
        <v>1</v>
      </c>
      <c r="N3282">
        <f t="shared" si="571"/>
        <v>-10.656151091241913</v>
      </c>
    </row>
    <row r="3283" spans="1:14" x14ac:dyDescent="0.3">
      <c r="A3283" s="1">
        <v>43453</v>
      </c>
      <c r="B3283">
        <v>48.17</v>
      </c>
      <c r="D3283">
        <f t="shared" si="561"/>
        <v>3</v>
      </c>
      <c r="E3283" s="1">
        <f t="shared" si="563"/>
        <v>43446</v>
      </c>
      <c r="F3283" s="1">
        <f t="shared" si="565"/>
        <v>43445</v>
      </c>
      <c r="G3283" s="1">
        <f t="shared" si="566"/>
        <v>43444</v>
      </c>
      <c r="H3283" s="1">
        <f t="shared" si="567"/>
        <v>43443</v>
      </c>
      <c r="I3283" s="2">
        <f t="shared" si="568"/>
        <v>51.36</v>
      </c>
      <c r="J3283">
        <f t="shared" si="562"/>
        <v>0</v>
      </c>
      <c r="K3283" s="2">
        <f t="shared" si="564"/>
        <v>0</v>
      </c>
      <c r="L3283" s="2">
        <f t="shared" si="569"/>
        <v>0</v>
      </c>
      <c r="M3283" s="2">
        <f t="shared" si="570"/>
        <v>1</v>
      </c>
      <c r="N3283">
        <f t="shared" si="571"/>
        <v>-6.4123238739576207</v>
      </c>
    </row>
    <row r="3284" spans="1:14" x14ac:dyDescent="0.3">
      <c r="A3284" s="1">
        <v>43454</v>
      </c>
      <c r="B3284">
        <v>45.88</v>
      </c>
      <c r="D3284">
        <f t="shared" si="561"/>
        <v>4</v>
      </c>
      <c r="E3284" s="1">
        <f t="shared" si="563"/>
        <v>43447</v>
      </c>
      <c r="F3284" s="1">
        <f t="shared" si="565"/>
        <v>43446</v>
      </c>
      <c r="G3284" s="1">
        <f t="shared" si="566"/>
        <v>43445</v>
      </c>
      <c r="H3284" s="1">
        <f t="shared" si="567"/>
        <v>43444</v>
      </c>
      <c r="I3284" s="2">
        <f t="shared" si="568"/>
        <v>52.83</v>
      </c>
      <c r="J3284">
        <f t="shared" si="562"/>
        <v>0</v>
      </c>
      <c r="K3284" s="2">
        <f t="shared" si="564"/>
        <v>0</v>
      </c>
      <c r="L3284" s="2">
        <f t="shared" si="569"/>
        <v>0</v>
      </c>
      <c r="M3284" s="2">
        <f t="shared" si="570"/>
        <v>1</v>
      </c>
      <c r="N3284">
        <f t="shared" si="571"/>
        <v>-14.104991891505447</v>
      </c>
    </row>
    <row r="3285" spans="1:14" x14ac:dyDescent="0.3">
      <c r="A3285" s="1">
        <v>43455</v>
      </c>
      <c r="B3285">
        <v>45.59</v>
      </c>
      <c r="D3285">
        <f t="shared" si="561"/>
        <v>5</v>
      </c>
      <c r="E3285" s="1">
        <f t="shared" si="563"/>
        <v>43448</v>
      </c>
      <c r="F3285" s="1">
        <f t="shared" si="565"/>
        <v>43447</v>
      </c>
      <c r="G3285" s="1">
        <f t="shared" si="566"/>
        <v>43446</v>
      </c>
      <c r="H3285" s="1">
        <f t="shared" si="567"/>
        <v>43445</v>
      </c>
      <c r="I3285" s="2">
        <f t="shared" si="568"/>
        <v>51.47</v>
      </c>
      <c r="J3285">
        <f t="shared" si="562"/>
        <v>0</v>
      </c>
      <c r="K3285" s="2">
        <f t="shared" si="564"/>
        <v>0</v>
      </c>
      <c r="L3285" s="2">
        <f t="shared" si="569"/>
        <v>0</v>
      </c>
      <c r="M3285" s="2">
        <f t="shared" si="570"/>
        <v>1</v>
      </c>
      <c r="N3285">
        <f t="shared" si="571"/>
        <v>-12.131071943931298</v>
      </c>
    </row>
    <row r="3286" spans="1:14" x14ac:dyDescent="0.3">
      <c r="A3286" s="1">
        <v>43458</v>
      </c>
      <c r="B3286">
        <v>42.53</v>
      </c>
      <c r="D3286">
        <f t="shared" si="561"/>
        <v>1</v>
      </c>
      <c r="E3286" s="1">
        <f t="shared" si="563"/>
        <v>43451</v>
      </c>
      <c r="F3286" s="1">
        <f t="shared" si="565"/>
        <v>43450</v>
      </c>
      <c r="G3286" s="1">
        <f t="shared" si="566"/>
        <v>43449</v>
      </c>
      <c r="H3286" s="1">
        <f t="shared" si="567"/>
        <v>43448</v>
      </c>
      <c r="I3286" s="2">
        <f t="shared" si="568"/>
        <v>50.2</v>
      </c>
      <c r="J3286">
        <f t="shared" si="562"/>
        <v>0</v>
      </c>
      <c r="K3286" s="2">
        <f t="shared" si="564"/>
        <v>0</v>
      </c>
      <c r="L3286" s="2">
        <f t="shared" si="569"/>
        <v>0</v>
      </c>
      <c r="M3286" s="2">
        <f t="shared" si="570"/>
        <v>1</v>
      </c>
      <c r="N3286">
        <f t="shared" si="571"/>
        <v>-16.580531743214138</v>
      </c>
    </row>
    <row r="3287" spans="1:14" x14ac:dyDescent="0.3">
      <c r="A3287" s="1">
        <v>43460</v>
      </c>
      <c r="B3287">
        <v>46.22</v>
      </c>
      <c r="D3287">
        <f t="shared" si="561"/>
        <v>3</v>
      </c>
      <c r="E3287" s="1">
        <f t="shared" si="563"/>
        <v>43453</v>
      </c>
      <c r="F3287" s="1">
        <f t="shared" si="565"/>
        <v>43452</v>
      </c>
      <c r="G3287" s="1">
        <f t="shared" si="566"/>
        <v>43451</v>
      </c>
      <c r="H3287" s="1">
        <f t="shared" si="567"/>
        <v>43450</v>
      </c>
      <c r="I3287" s="2">
        <f t="shared" si="568"/>
        <v>48.17</v>
      </c>
      <c r="J3287">
        <f t="shared" si="562"/>
        <v>0</v>
      </c>
      <c r="K3287" s="2">
        <f t="shared" si="564"/>
        <v>0</v>
      </c>
      <c r="L3287" s="2">
        <f t="shared" si="569"/>
        <v>0</v>
      </c>
      <c r="M3287" s="2">
        <f t="shared" si="570"/>
        <v>1</v>
      </c>
      <c r="N3287">
        <f t="shared" si="571"/>
        <v>-4.1323815795894792</v>
      </c>
    </row>
    <row r="3288" spans="1:14" x14ac:dyDescent="0.3">
      <c r="A3288" s="1">
        <v>43461</v>
      </c>
      <c r="B3288">
        <v>44.61</v>
      </c>
      <c r="D3288">
        <f t="shared" si="561"/>
        <v>4</v>
      </c>
      <c r="E3288" s="1">
        <f t="shared" si="563"/>
        <v>43454</v>
      </c>
      <c r="F3288" s="1">
        <f t="shared" si="565"/>
        <v>43453</v>
      </c>
      <c r="G3288" s="1">
        <f t="shared" si="566"/>
        <v>43452</v>
      </c>
      <c r="H3288" s="1">
        <f t="shared" si="567"/>
        <v>43451</v>
      </c>
      <c r="I3288" s="2">
        <f t="shared" si="568"/>
        <v>45.88</v>
      </c>
      <c r="J3288">
        <f t="shared" si="562"/>
        <v>0</v>
      </c>
      <c r="K3288" s="2">
        <f t="shared" si="564"/>
        <v>0</v>
      </c>
      <c r="L3288" s="2">
        <f t="shared" si="569"/>
        <v>0</v>
      </c>
      <c r="M3288" s="2">
        <f t="shared" si="570"/>
        <v>1</v>
      </c>
      <c r="N3288">
        <f t="shared" si="571"/>
        <v>-2.8071243120996576</v>
      </c>
    </row>
    <row r="3289" spans="1:14" x14ac:dyDescent="0.3">
      <c r="A3289" s="1">
        <v>43462</v>
      </c>
      <c r="B3289">
        <v>45.33</v>
      </c>
      <c r="D3289">
        <f t="shared" si="561"/>
        <v>5</v>
      </c>
      <c r="E3289" s="1">
        <f t="shared" si="563"/>
        <v>43455</v>
      </c>
      <c r="F3289" s="1">
        <f t="shared" si="565"/>
        <v>43454</v>
      </c>
      <c r="G3289" s="1">
        <f t="shared" si="566"/>
        <v>43453</v>
      </c>
      <c r="H3289" s="1">
        <f t="shared" si="567"/>
        <v>43452</v>
      </c>
      <c r="I3289" s="2">
        <f t="shared" si="568"/>
        <v>45.59</v>
      </c>
      <c r="J3289">
        <f t="shared" si="562"/>
        <v>0</v>
      </c>
      <c r="K3289" s="2">
        <f t="shared" si="564"/>
        <v>0</v>
      </c>
      <c r="L3289" s="2">
        <f t="shared" si="569"/>
        <v>0</v>
      </c>
      <c r="M3289" s="2">
        <f t="shared" si="570"/>
        <v>1</v>
      </c>
      <c r="N3289">
        <f t="shared" si="571"/>
        <v>-0.57193292725922729</v>
      </c>
    </row>
    <row r="3290" spans="1:14" x14ac:dyDescent="0.3">
      <c r="A3290" s="1">
        <v>43465</v>
      </c>
      <c r="B3290">
        <v>45.41</v>
      </c>
      <c r="D3290">
        <f t="shared" si="561"/>
        <v>1</v>
      </c>
      <c r="E3290" s="1">
        <f t="shared" si="563"/>
        <v>43458</v>
      </c>
      <c r="F3290" s="1">
        <f t="shared" si="565"/>
        <v>43457</v>
      </c>
      <c r="G3290" s="1">
        <f t="shared" si="566"/>
        <v>43456</v>
      </c>
      <c r="H3290" s="1">
        <f t="shared" si="567"/>
        <v>43455</v>
      </c>
      <c r="I3290" s="2">
        <f t="shared" si="568"/>
        <v>42.53</v>
      </c>
      <c r="J3290">
        <f t="shared" si="562"/>
        <v>0</v>
      </c>
      <c r="K3290" s="2">
        <f t="shared" si="564"/>
        <v>0</v>
      </c>
      <c r="L3290" s="2">
        <f t="shared" si="569"/>
        <v>0</v>
      </c>
      <c r="M3290" s="2">
        <f t="shared" si="570"/>
        <v>1</v>
      </c>
      <c r="N3290">
        <f t="shared" si="571"/>
        <v>6.5522635844317456</v>
      </c>
    </row>
    <row r="3291" spans="1:14" x14ac:dyDescent="0.3">
      <c r="A3291" s="1">
        <v>43467</v>
      </c>
      <c r="B3291">
        <v>46.54</v>
      </c>
      <c r="D3291">
        <f t="shared" si="561"/>
        <v>3</v>
      </c>
      <c r="E3291" s="1">
        <f t="shared" si="563"/>
        <v>43460</v>
      </c>
      <c r="F3291" s="1">
        <f t="shared" si="565"/>
        <v>43459</v>
      </c>
      <c r="G3291" s="1">
        <f t="shared" si="566"/>
        <v>43458</v>
      </c>
      <c r="H3291" s="1">
        <f t="shared" si="567"/>
        <v>43457</v>
      </c>
      <c r="I3291" s="2">
        <f t="shared" si="568"/>
        <v>46.22</v>
      </c>
      <c r="J3291">
        <f t="shared" si="562"/>
        <v>0</v>
      </c>
      <c r="K3291" s="2">
        <f t="shared" si="564"/>
        <v>0</v>
      </c>
      <c r="L3291" s="2">
        <f t="shared" si="569"/>
        <v>0</v>
      </c>
      <c r="M3291" s="2">
        <f t="shared" si="570"/>
        <v>1</v>
      </c>
      <c r="N3291">
        <f t="shared" si="571"/>
        <v>0.68995530279109618</v>
      </c>
    </row>
    <row r="3292" spans="1:14" x14ac:dyDescent="0.3">
      <c r="A3292" s="1">
        <v>43468</v>
      </c>
      <c r="B3292">
        <v>47.09</v>
      </c>
      <c r="D3292">
        <f t="shared" si="561"/>
        <v>4</v>
      </c>
      <c r="E3292" s="1">
        <f t="shared" si="563"/>
        <v>43461</v>
      </c>
      <c r="F3292" s="1">
        <f t="shared" si="565"/>
        <v>43460</v>
      </c>
      <c r="G3292" s="1">
        <f t="shared" si="566"/>
        <v>43459</v>
      </c>
      <c r="H3292" s="1">
        <f t="shared" si="567"/>
        <v>43458</v>
      </c>
      <c r="I3292" s="2">
        <f t="shared" si="568"/>
        <v>44.61</v>
      </c>
      <c r="J3292">
        <f t="shared" si="562"/>
        <v>0</v>
      </c>
      <c r="K3292" s="2">
        <f t="shared" si="564"/>
        <v>0</v>
      </c>
      <c r="L3292" s="2">
        <f t="shared" si="569"/>
        <v>0</v>
      </c>
      <c r="M3292" s="2">
        <f t="shared" si="570"/>
        <v>1</v>
      </c>
      <c r="N3292">
        <f t="shared" si="571"/>
        <v>5.4102615115289954</v>
      </c>
    </row>
    <row r="3293" spans="1:14" x14ac:dyDescent="0.3">
      <c r="A3293" s="1">
        <v>43469</v>
      </c>
      <c r="B3293">
        <v>47.96</v>
      </c>
      <c r="D3293">
        <f t="shared" si="561"/>
        <v>5</v>
      </c>
      <c r="E3293" s="1">
        <f t="shared" si="563"/>
        <v>43462</v>
      </c>
      <c r="F3293" s="1">
        <f t="shared" si="565"/>
        <v>43461</v>
      </c>
      <c r="G3293" s="1">
        <f t="shared" si="566"/>
        <v>43460</v>
      </c>
      <c r="H3293" s="1">
        <f t="shared" si="567"/>
        <v>43459</v>
      </c>
      <c r="I3293" s="2">
        <f t="shared" si="568"/>
        <v>45.33</v>
      </c>
      <c r="J3293">
        <f t="shared" si="562"/>
        <v>0</v>
      </c>
      <c r="K3293" s="2">
        <f t="shared" si="564"/>
        <v>0</v>
      </c>
      <c r="L3293" s="2">
        <f t="shared" si="569"/>
        <v>0</v>
      </c>
      <c r="M3293" s="2">
        <f t="shared" si="570"/>
        <v>1</v>
      </c>
      <c r="N3293">
        <f t="shared" si="571"/>
        <v>5.6398265206555571</v>
      </c>
    </row>
    <row r="3294" spans="1:14" x14ac:dyDescent="0.3">
      <c r="A3294" s="1">
        <v>43472</v>
      </c>
      <c r="B3294">
        <v>48.52</v>
      </c>
      <c r="D3294">
        <f t="shared" si="561"/>
        <v>1</v>
      </c>
      <c r="E3294" s="1">
        <f t="shared" si="563"/>
        <v>43465</v>
      </c>
      <c r="F3294" s="1">
        <f t="shared" si="565"/>
        <v>43464</v>
      </c>
      <c r="G3294" s="1">
        <f t="shared" si="566"/>
        <v>43463</v>
      </c>
      <c r="H3294" s="1">
        <f t="shared" si="567"/>
        <v>43462</v>
      </c>
      <c r="I3294" s="2">
        <f t="shared" si="568"/>
        <v>45.41</v>
      </c>
      <c r="J3294">
        <f t="shared" si="562"/>
        <v>0</v>
      </c>
      <c r="K3294" s="2">
        <f t="shared" si="564"/>
        <v>0</v>
      </c>
      <c r="L3294" s="2">
        <f t="shared" si="569"/>
        <v>0</v>
      </c>
      <c r="M3294" s="2">
        <f t="shared" si="570"/>
        <v>1</v>
      </c>
      <c r="N3294">
        <f t="shared" si="571"/>
        <v>6.624373896598974</v>
      </c>
    </row>
    <row r="3295" spans="1:14" x14ac:dyDescent="0.3">
      <c r="A3295" s="1">
        <v>43473</v>
      </c>
      <c r="B3295">
        <v>49.78</v>
      </c>
      <c r="D3295">
        <f t="shared" si="561"/>
        <v>2</v>
      </c>
      <c r="E3295" s="1">
        <f t="shared" si="563"/>
        <v>43466</v>
      </c>
      <c r="F3295" s="1">
        <f t="shared" si="565"/>
        <v>43465</v>
      </c>
      <c r="G3295" s="1">
        <f t="shared" si="566"/>
        <v>43464</v>
      </c>
      <c r="H3295" s="1">
        <f t="shared" si="567"/>
        <v>43463</v>
      </c>
      <c r="I3295" s="2">
        <f t="shared" si="568"/>
        <v>45.41</v>
      </c>
      <c r="J3295">
        <f t="shared" si="562"/>
        <v>0</v>
      </c>
      <c r="K3295" s="2">
        <f t="shared" si="564"/>
        <v>0</v>
      </c>
      <c r="L3295" s="2">
        <f t="shared" si="569"/>
        <v>0</v>
      </c>
      <c r="M3295" s="2">
        <f t="shared" si="570"/>
        <v>1</v>
      </c>
      <c r="N3295">
        <f t="shared" si="571"/>
        <v>9.1880951829586266</v>
      </c>
    </row>
    <row r="3296" spans="1:14" x14ac:dyDescent="0.3">
      <c r="A3296" s="1">
        <v>43474</v>
      </c>
      <c r="B3296">
        <v>52.36</v>
      </c>
      <c r="C3296">
        <v>52.69</v>
      </c>
      <c r="D3296">
        <f t="shared" si="561"/>
        <v>3</v>
      </c>
      <c r="E3296" s="1">
        <f t="shared" si="563"/>
        <v>43467</v>
      </c>
      <c r="F3296" s="1">
        <f t="shared" si="565"/>
        <v>43466</v>
      </c>
      <c r="G3296" s="1">
        <f t="shared" si="566"/>
        <v>43465</v>
      </c>
      <c r="H3296" s="1">
        <f t="shared" si="567"/>
        <v>43464</v>
      </c>
      <c r="I3296" s="2">
        <f t="shared" si="568"/>
        <v>46.54</v>
      </c>
      <c r="J3296">
        <f t="shared" si="562"/>
        <v>0</v>
      </c>
      <c r="K3296" s="2">
        <f t="shared" si="564"/>
        <v>0</v>
      </c>
      <c r="L3296" s="2">
        <f t="shared" si="569"/>
        <v>0</v>
      </c>
      <c r="M3296" s="2">
        <f t="shared" si="570"/>
        <v>1</v>
      </c>
      <c r="N3296">
        <f t="shared" si="571"/>
        <v>11.783078316755349</v>
      </c>
    </row>
    <row r="3297" spans="1:14" x14ac:dyDescent="0.3">
      <c r="A3297" s="1">
        <v>43475</v>
      </c>
      <c r="B3297">
        <v>52.91</v>
      </c>
      <c r="D3297">
        <f t="shared" si="561"/>
        <v>4</v>
      </c>
      <c r="E3297" s="1">
        <f t="shared" si="563"/>
        <v>43468</v>
      </c>
      <c r="F3297" s="1">
        <f t="shared" si="565"/>
        <v>43467</v>
      </c>
      <c r="G3297" s="1">
        <f t="shared" si="566"/>
        <v>43466</v>
      </c>
      <c r="H3297" s="1">
        <f t="shared" si="567"/>
        <v>43465</v>
      </c>
      <c r="I3297" s="2">
        <f t="shared" si="568"/>
        <v>47.09</v>
      </c>
      <c r="J3297">
        <f t="shared" si="562"/>
        <v>52.69</v>
      </c>
      <c r="K3297" s="2">
        <f t="shared" si="564"/>
        <v>52.69</v>
      </c>
      <c r="L3297" s="2">
        <f t="shared" si="569"/>
        <v>52.36</v>
      </c>
      <c r="M3297" s="2">
        <f t="shared" si="570"/>
        <v>0.99373695198329859</v>
      </c>
      <c r="N3297">
        <f t="shared" si="571"/>
        <v>11.024894948108178</v>
      </c>
    </row>
    <row r="3298" spans="1:14" x14ac:dyDescent="0.3">
      <c r="A3298" s="1">
        <v>43476</v>
      </c>
      <c r="B3298">
        <v>51.91</v>
      </c>
      <c r="D3298">
        <f t="shared" si="561"/>
        <v>5</v>
      </c>
      <c r="E3298" s="1">
        <f t="shared" si="563"/>
        <v>43469</v>
      </c>
      <c r="F3298" s="1">
        <f t="shared" si="565"/>
        <v>43468</v>
      </c>
      <c r="G3298" s="1">
        <f t="shared" si="566"/>
        <v>43467</v>
      </c>
      <c r="H3298" s="1">
        <f t="shared" si="567"/>
        <v>43466</v>
      </c>
      <c r="I3298" s="2">
        <f t="shared" si="568"/>
        <v>47.96</v>
      </c>
      <c r="J3298">
        <f t="shared" si="562"/>
        <v>0</v>
      </c>
      <c r="K3298" s="2">
        <f t="shared" si="564"/>
        <v>52.69</v>
      </c>
      <c r="L3298" s="2">
        <f t="shared" si="569"/>
        <v>52.36</v>
      </c>
      <c r="M3298" s="2">
        <f t="shared" si="570"/>
        <v>0.99373695198329859</v>
      </c>
      <c r="N3298">
        <f t="shared" si="571"/>
        <v>7.2861376500328898</v>
      </c>
    </row>
    <row r="3299" spans="1:14" x14ac:dyDescent="0.3">
      <c r="A3299" s="1">
        <v>43479</v>
      </c>
      <c r="B3299">
        <v>50.8</v>
      </c>
      <c r="D3299">
        <f t="shared" si="561"/>
        <v>1</v>
      </c>
      <c r="E3299" s="1">
        <f t="shared" si="563"/>
        <v>43472</v>
      </c>
      <c r="F3299" s="1">
        <f t="shared" si="565"/>
        <v>43471</v>
      </c>
      <c r="G3299" s="1">
        <f t="shared" si="566"/>
        <v>43470</v>
      </c>
      <c r="H3299" s="1">
        <f t="shared" si="567"/>
        <v>43469</v>
      </c>
      <c r="I3299" s="2">
        <f t="shared" si="568"/>
        <v>48.52</v>
      </c>
      <c r="J3299">
        <f t="shared" si="562"/>
        <v>0</v>
      </c>
      <c r="K3299" s="2">
        <f t="shared" si="564"/>
        <v>52.69</v>
      </c>
      <c r="L3299" s="2">
        <f t="shared" si="569"/>
        <v>52.36</v>
      </c>
      <c r="M3299" s="2">
        <f t="shared" si="570"/>
        <v>0.99373695198329859</v>
      </c>
      <c r="N3299">
        <f t="shared" si="571"/>
        <v>3.9637527329091551</v>
      </c>
    </row>
    <row r="3300" spans="1:14" x14ac:dyDescent="0.3">
      <c r="A3300" s="1">
        <v>43480</v>
      </c>
      <c r="B3300">
        <v>52.39</v>
      </c>
      <c r="D3300">
        <f t="shared" si="561"/>
        <v>2</v>
      </c>
      <c r="E3300" s="1">
        <f t="shared" si="563"/>
        <v>43473</v>
      </c>
      <c r="F3300" s="1">
        <f t="shared" si="565"/>
        <v>43472</v>
      </c>
      <c r="G3300" s="1">
        <f t="shared" si="566"/>
        <v>43471</v>
      </c>
      <c r="H3300" s="1">
        <f t="shared" si="567"/>
        <v>43470</v>
      </c>
      <c r="I3300" s="2">
        <f t="shared" si="568"/>
        <v>49.78</v>
      </c>
      <c r="J3300">
        <f t="shared" si="562"/>
        <v>0</v>
      </c>
      <c r="K3300" s="2">
        <f t="shared" si="564"/>
        <v>52.69</v>
      </c>
      <c r="L3300" s="2">
        <f t="shared" si="569"/>
        <v>52.36</v>
      </c>
      <c r="M3300" s="2">
        <f t="shared" si="570"/>
        <v>0.99373695198329859</v>
      </c>
      <c r="N3300">
        <f t="shared" si="571"/>
        <v>4.4819693301187149</v>
      </c>
    </row>
    <row r="3301" spans="1:14" x14ac:dyDescent="0.3">
      <c r="A3301" s="1">
        <v>43481</v>
      </c>
      <c r="B3301">
        <v>52.61</v>
      </c>
      <c r="D3301">
        <f t="shared" si="561"/>
        <v>3</v>
      </c>
      <c r="E3301" s="1">
        <f t="shared" si="563"/>
        <v>43474</v>
      </c>
      <c r="F3301" s="1">
        <f t="shared" si="565"/>
        <v>43473</v>
      </c>
      <c r="G3301" s="1">
        <f t="shared" si="566"/>
        <v>43472</v>
      </c>
      <c r="H3301" s="1">
        <f t="shared" si="567"/>
        <v>43471</v>
      </c>
      <c r="I3301" s="2">
        <f t="shared" si="568"/>
        <v>52.36</v>
      </c>
      <c r="J3301">
        <f t="shared" si="562"/>
        <v>0</v>
      </c>
      <c r="K3301" s="2">
        <f t="shared" si="564"/>
        <v>52.69</v>
      </c>
      <c r="L3301" s="2">
        <f t="shared" si="569"/>
        <v>52.36</v>
      </c>
      <c r="M3301" s="2">
        <f t="shared" si="570"/>
        <v>0.99373695198329859</v>
      </c>
      <c r="N3301">
        <f t="shared" si="571"/>
        <v>-0.15194684784784393</v>
      </c>
    </row>
    <row r="3302" spans="1:14" x14ac:dyDescent="0.3">
      <c r="A3302" s="1">
        <v>43482</v>
      </c>
      <c r="B3302">
        <v>52.36</v>
      </c>
      <c r="D3302">
        <f t="shared" si="561"/>
        <v>4</v>
      </c>
      <c r="E3302" s="1">
        <f t="shared" si="563"/>
        <v>43475</v>
      </c>
      <c r="F3302" s="1">
        <f t="shared" si="565"/>
        <v>43474</v>
      </c>
      <c r="G3302" s="1">
        <f t="shared" si="566"/>
        <v>43473</v>
      </c>
      <c r="H3302" s="1">
        <f t="shared" si="567"/>
        <v>43472</v>
      </c>
      <c r="I3302" s="2">
        <f t="shared" si="568"/>
        <v>52.91</v>
      </c>
      <c r="J3302">
        <f t="shared" si="562"/>
        <v>0</v>
      </c>
      <c r="K3302" s="2">
        <f t="shared" si="564"/>
        <v>0</v>
      </c>
      <c r="L3302" s="2">
        <f t="shared" si="569"/>
        <v>0</v>
      </c>
      <c r="M3302" s="2">
        <f t="shared" si="570"/>
        <v>1</v>
      </c>
      <c r="N3302">
        <f t="shared" si="571"/>
        <v>-1.0449415874341121</v>
      </c>
    </row>
    <row r="3303" spans="1:14" x14ac:dyDescent="0.3">
      <c r="A3303" s="1">
        <v>43483</v>
      </c>
      <c r="B3303">
        <v>54.04</v>
      </c>
      <c r="D3303">
        <f t="shared" si="561"/>
        <v>5</v>
      </c>
      <c r="E3303" s="1">
        <f t="shared" si="563"/>
        <v>43476</v>
      </c>
      <c r="F3303" s="1">
        <f t="shared" si="565"/>
        <v>43475</v>
      </c>
      <c r="G3303" s="1">
        <f t="shared" si="566"/>
        <v>43474</v>
      </c>
      <c r="H3303" s="1">
        <f t="shared" si="567"/>
        <v>43473</v>
      </c>
      <c r="I3303" s="2">
        <f t="shared" si="568"/>
        <v>51.91</v>
      </c>
      <c r="J3303">
        <f t="shared" si="562"/>
        <v>0</v>
      </c>
      <c r="K3303" s="2">
        <f t="shared" si="564"/>
        <v>0</v>
      </c>
      <c r="L3303" s="2">
        <f t="shared" si="569"/>
        <v>0</v>
      </c>
      <c r="M3303" s="2">
        <f t="shared" si="570"/>
        <v>1</v>
      </c>
      <c r="N3303">
        <f t="shared" si="571"/>
        <v>4.0213063252860559</v>
      </c>
    </row>
    <row r="3304" spans="1:14" x14ac:dyDescent="0.3">
      <c r="A3304" s="1">
        <v>43487</v>
      </c>
      <c r="B3304">
        <v>53.01</v>
      </c>
      <c r="D3304">
        <f t="shared" si="561"/>
        <v>2</v>
      </c>
      <c r="E3304" s="1">
        <f t="shared" si="563"/>
        <v>43480</v>
      </c>
      <c r="F3304" s="1">
        <f t="shared" si="565"/>
        <v>43479</v>
      </c>
      <c r="G3304" s="1">
        <f t="shared" si="566"/>
        <v>43478</v>
      </c>
      <c r="H3304" s="1">
        <f t="shared" si="567"/>
        <v>43477</v>
      </c>
      <c r="I3304" s="2">
        <f t="shared" si="568"/>
        <v>52.39</v>
      </c>
      <c r="J3304">
        <f t="shared" si="562"/>
        <v>0</v>
      </c>
      <c r="K3304" s="2">
        <f t="shared" si="564"/>
        <v>0</v>
      </c>
      <c r="L3304" s="2">
        <f t="shared" si="569"/>
        <v>0</v>
      </c>
      <c r="M3304" s="2">
        <f t="shared" si="570"/>
        <v>1</v>
      </c>
      <c r="N3304">
        <f t="shared" si="571"/>
        <v>1.1764841579586431</v>
      </c>
    </row>
    <row r="3305" spans="1:14" x14ac:dyDescent="0.3">
      <c r="A3305" s="1">
        <v>43488</v>
      </c>
      <c r="B3305">
        <v>52.62</v>
      </c>
      <c r="D3305">
        <f t="shared" si="561"/>
        <v>3</v>
      </c>
      <c r="E3305" s="1">
        <f t="shared" si="563"/>
        <v>43481</v>
      </c>
      <c r="F3305" s="1">
        <f t="shared" si="565"/>
        <v>43480</v>
      </c>
      <c r="G3305" s="1">
        <f t="shared" si="566"/>
        <v>43479</v>
      </c>
      <c r="H3305" s="1">
        <f t="shared" si="567"/>
        <v>43478</v>
      </c>
      <c r="I3305" s="2">
        <f t="shared" si="568"/>
        <v>52.61</v>
      </c>
      <c r="J3305">
        <f t="shared" si="562"/>
        <v>0</v>
      </c>
      <c r="K3305" s="2">
        <f t="shared" si="564"/>
        <v>0</v>
      </c>
      <c r="L3305" s="2">
        <f t="shared" si="569"/>
        <v>0</v>
      </c>
      <c r="M3305" s="2">
        <f t="shared" si="570"/>
        <v>1</v>
      </c>
      <c r="N3305">
        <f t="shared" si="571"/>
        <v>1.9005986943085123E-2</v>
      </c>
    </row>
    <row r="3306" spans="1:14" x14ac:dyDescent="0.3">
      <c r="A3306" s="1">
        <v>43489</v>
      </c>
      <c r="B3306">
        <v>53.13</v>
      </c>
      <c r="D3306">
        <f t="shared" si="561"/>
        <v>4</v>
      </c>
      <c r="E3306" s="1">
        <f t="shared" si="563"/>
        <v>43482</v>
      </c>
      <c r="F3306" s="1">
        <f t="shared" si="565"/>
        <v>43481</v>
      </c>
      <c r="G3306" s="1">
        <f t="shared" si="566"/>
        <v>43480</v>
      </c>
      <c r="H3306" s="1">
        <f t="shared" si="567"/>
        <v>43479</v>
      </c>
      <c r="I3306" s="2">
        <f t="shared" si="568"/>
        <v>52.36</v>
      </c>
      <c r="J3306">
        <f t="shared" si="562"/>
        <v>0</v>
      </c>
      <c r="K3306" s="2">
        <f t="shared" si="564"/>
        <v>0</v>
      </c>
      <c r="L3306" s="2">
        <f t="shared" si="569"/>
        <v>0</v>
      </c>
      <c r="M3306" s="2">
        <f t="shared" si="570"/>
        <v>1</v>
      </c>
      <c r="N3306">
        <f t="shared" si="571"/>
        <v>1.459879942115285</v>
      </c>
    </row>
    <row r="3307" spans="1:14" x14ac:dyDescent="0.3">
      <c r="A3307" s="1">
        <v>43490</v>
      </c>
      <c r="B3307">
        <v>53.69</v>
      </c>
      <c r="D3307">
        <f t="shared" si="561"/>
        <v>5</v>
      </c>
      <c r="E3307" s="1">
        <f t="shared" si="563"/>
        <v>43483</v>
      </c>
      <c r="F3307" s="1">
        <f t="shared" si="565"/>
        <v>43482</v>
      </c>
      <c r="G3307" s="1">
        <f t="shared" si="566"/>
        <v>43481</v>
      </c>
      <c r="H3307" s="1">
        <f t="shared" si="567"/>
        <v>43480</v>
      </c>
      <c r="I3307" s="2">
        <f t="shared" si="568"/>
        <v>54.04</v>
      </c>
      <c r="J3307">
        <f t="shared" si="562"/>
        <v>0</v>
      </c>
      <c r="K3307" s="2">
        <f t="shared" si="564"/>
        <v>0</v>
      </c>
      <c r="L3307" s="2">
        <f t="shared" si="569"/>
        <v>0</v>
      </c>
      <c r="M3307" s="2">
        <f t="shared" si="570"/>
        <v>1</v>
      </c>
      <c r="N3307">
        <f t="shared" si="571"/>
        <v>-0.64977486575200072</v>
      </c>
    </row>
    <row r="3308" spans="1:14" x14ac:dyDescent="0.3">
      <c r="A3308" s="1">
        <v>43493</v>
      </c>
      <c r="B3308">
        <v>51.99</v>
      </c>
      <c r="D3308">
        <f t="shared" si="561"/>
        <v>1</v>
      </c>
      <c r="E3308" s="1">
        <f t="shared" si="563"/>
        <v>43486</v>
      </c>
      <c r="F3308" s="1">
        <f t="shared" si="565"/>
        <v>43485</v>
      </c>
      <c r="G3308" s="1">
        <f t="shared" si="566"/>
        <v>43484</v>
      </c>
      <c r="H3308" s="1">
        <f t="shared" si="567"/>
        <v>43483</v>
      </c>
      <c r="I3308" s="2">
        <f t="shared" si="568"/>
        <v>54.04</v>
      </c>
      <c r="J3308">
        <f t="shared" si="562"/>
        <v>0</v>
      </c>
      <c r="K3308" s="2">
        <f t="shared" si="564"/>
        <v>0</v>
      </c>
      <c r="L3308" s="2">
        <f t="shared" si="569"/>
        <v>0</v>
      </c>
      <c r="M3308" s="2">
        <f t="shared" si="570"/>
        <v>1</v>
      </c>
      <c r="N3308">
        <f t="shared" si="571"/>
        <v>-3.8673120696373595</v>
      </c>
    </row>
    <row r="3309" spans="1:14" x14ac:dyDescent="0.3">
      <c r="A3309" s="1">
        <v>43494</v>
      </c>
      <c r="B3309">
        <v>53.31</v>
      </c>
      <c r="D3309">
        <f t="shared" si="561"/>
        <v>2</v>
      </c>
      <c r="E3309" s="1">
        <f t="shared" si="563"/>
        <v>43487</v>
      </c>
      <c r="F3309" s="1">
        <f t="shared" si="565"/>
        <v>43486</v>
      </c>
      <c r="G3309" s="1">
        <f t="shared" si="566"/>
        <v>43485</v>
      </c>
      <c r="H3309" s="1">
        <f t="shared" si="567"/>
        <v>43484</v>
      </c>
      <c r="I3309" s="2">
        <f t="shared" si="568"/>
        <v>53.01</v>
      </c>
      <c r="J3309">
        <f t="shared" si="562"/>
        <v>0</v>
      </c>
      <c r="K3309" s="2">
        <f t="shared" si="564"/>
        <v>0</v>
      </c>
      <c r="L3309" s="2">
        <f t="shared" si="569"/>
        <v>0</v>
      </c>
      <c r="M3309" s="2">
        <f t="shared" si="570"/>
        <v>1</v>
      </c>
      <c r="N3309">
        <f t="shared" si="571"/>
        <v>0.56433558349549884</v>
      </c>
    </row>
    <row r="3310" spans="1:14" x14ac:dyDescent="0.3">
      <c r="A3310" s="1">
        <v>43495</v>
      </c>
      <c r="B3310">
        <v>54.23</v>
      </c>
      <c r="D3310">
        <f t="shared" si="561"/>
        <v>3</v>
      </c>
      <c r="E3310" s="1">
        <f t="shared" si="563"/>
        <v>43488</v>
      </c>
      <c r="F3310" s="1">
        <f t="shared" si="565"/>
        <v>43487</v>
      </c>
      <c r="G3310" s="1">
        <f t="shared" si="566"/>
        <v>43486</v>
      </c>
      <c r="H3310" s="1">
        <f t="shared" si="567"/>
        <v>43485</v>
      </c>
      <c r="I3310" s="2">
        <f t="shared" si="568"/>
        <v>52.62</v>
      </c>
      <c r="J3310">
        <f t="shared" si="562"/>
        <v>0</v>
      </c>
      <c r="K3310" s="2">
        <f t="shared" si="564"/>
        <v>0</v>
      </c>
      <c r="L3310" s="2">
        <f t="shared" si="569"/>
        <v>0</v>
      </c>
      <c r="M3310" s="2">
        <f t="shared" si="570"/>
        <v>1</v>
      </c>
      <c r="N3310">
        <f t="shared" si="571"/>
        <v>3.0137985240822514</v>
      </c>
    </row>
    <row r="3311" spans="1:14" x14ac:dyDescent="0.3">
      <c r="A3311" s="1">
        <v>43496</v>
      </c>
      <c r="B3311">
        <v>53.79</v>
      </c>
      <c r="D3311">
        <f t="shared" si="561"/>
        <v>4</v>
      </c>
      <c r="E3311" s="1">
        <f t="shared" si="563"/>
        <v>43489</v>
      </c>
      <c r="F3311" s="1">
        <f t="shared" si="565"/>
        <v>43488</v>
      </c>
      <c r="G3311" s="1">
        <f t="shared" si="566"/>
        <v>43487</v>
      </c>
      <c r="H3311" s="1">
        <f t="shared" si="567"/>
        <v>43486</v>
      </c>
      <c r="I3311" s="2">
        <f t="shared" si="568"/>
        <v>53.13</v>
      </c>
      <c r="J3311">
        <f t="shared" si="562"/>
        <v>0</v>
      </c>
      <c r="K3311" s="2">
        <f t="shared" si="564"/>
        <v>0</v>
      </c>
      <c r="L3311" s="2">
        <f t="shared" si="569"/>
        <v>0</v>
      </c>
      <c r="M3311" s="2">
        <f t="shared" si="570"/>
        <v>1</v>
      </c>
      <c r="N3311">
        <f t="shared" si="571"/>
        <v>1.2345835822299362</v>
      </c>
    </row>
    <row r="3312" spans="1:14" x14ac:dyDescent="0.3">
      <c r="A3312" s="1">
        <v>43497</v>
      </c>
      <c r="B3312">
        <v>55.26</v>
      </c>
      <c r="D3312">
        <f t="shared" si="561"/>
        <v>5</v>
      </c>
      <c r="E3312" s="1">
        <f t="shared" si="563"/>
        <v>43490</v>
      </c>
      <c r="F3312" s="1">
        <f t="shared" si="565"/>
        <v>43489</v>
      </c>
      <c r="G3312" s="1">
        <f t="shared" si="566"/>
        <v>43488</v>
      </c>
      <c r="H3312" s="1">
        <f t="shared" si="567"/>
        <v>43487</v>
      </c>
      <c r="I3312" s="2">
        <f t="shared" si="568"/>
        <v>53.69</v>
      </c>
      <c r="J3312">
        <f t="shared" si="562"/>
        <v>0</v>
      </c>
      <c r="K3312" s="2">
        <f t="shared" si="564"/>
        <v>0</v>
      </c>
      <c r="L3312" s="2">
        <f t="shared" si="569"/>
        <v>0</v>
      </c>
      <c r="M3312" s="2">
        <f t="shared" si="570"/>
        <v>1</v>
      </c>
      <c r="N3312">
        <f t="shared" si="571"/>
        <v>2.8822555060792352</v>
      </c>
    </row>
    <row r="3313" spans="1:14" x14ac:dyDescent="0.3">
      <c r="A3313" s="1">
        <v>43500</v>
      </c>
      <c r="B3313">
        <v>54.56</v>
      </c>
      <c r="D3313">
        <f t="shared" si="561"/>
        <v>1</v>
      </c>
      <c r="E3313" s="1">
        <f t="shared" si="563"/>
        <v>43493</v>
      </c>
      <c r="F3313" s="1">
        <f t="shared" si="565"/>
        <v>43492</v>
      </c>
      <c r="G3313" s="1">
        <f t="shared" si="566"/>
        <v>43491</v>
      </c>
      <c r="H3313" s="1">
        <f t="shared" si="567"/>
        <v>43490</v>
      </c>
      <c r="I3313" s="2">
        <f t="shared" si="568"/>
        <v>51.99</v>
      </c>
      <c r="J3313">
        <f t="shared" si="562"/>
        <v>0</v>
      </c>
      <c r="K3313" s="2">
        <f t="shared" si="564"/>
        <v>0</v>
      </c>
      <c r="L3313" s="2">
        <f t="shared" si="569"/>
        <v>0</v>
      </c>
      <c r="M3313" s="2">
        <f t="shared" si="570"/>
        <v>1</v>
      </c>
      <c r="N3313">
        <f t="shared" si="571"/>
        <v>4.8249621139582173</v>
      </c>
    </row>
    <row r="3314" spans="1:14" x14ac:dyDescent="0.3">
      <c r="A3314" s="1">
        <v>43501</v>
      </c>
      <c r="B3314">
        <v>53.66</v>
      </c>
      <c r="D3314">
        <f t="shared" si="561"/>
        <v>2</v>
      </c>
      <c r="E3314" s="1">
        <f t="shared" si="563"/>
        <v>43494</v>
      </c>
      <c r="F3314" s="1">
        <f t="shared" si="565"/>
        <v>43493</v>
      </c>
      <c r="G3314" s="1">
        <f t="shared" si="566"/>
        <v>43492</v>
      </c>
      <c r="H3314" s="1">
        <f t="shared" si="567"/>
        <v>43491</v>
      </c>
      <c r="I3314" s="2">
        <f t="shared" si="568"/>
        <v>53.31</v>
      </c>
      <c r="J3314">
        <f t="shared" si="562"/>
        <v>0</v>
      </c>
      <c r="K3314" s="2">
        <f t="shared" si="564"/>
        <v>0</v>
      </c>
      <c r="L3314" s="2">
        <f t="shared" si="569"/>
        <v>0</v>
      </c>
      <c r="M3314" s="2">
        <f t="shared" si="570"/>
        <v>1</v>
      </c>
      <c r="N3314">
        <f t="shared" si="571"/>
        <v>0.65439141628082331</v>
      </c>
    </row>
    <row r="3315" spans="1:14" x14ac:dyDescent="0.3">
      <c r="A3315" s="1">
        <v>43502</v>
      </c>
      <c r="B3315">
        <v>54.01</v>
      </c>
      <c r="D3315">
        <f t="shared" si="561"/>
        <v>3</v>
      </c>
      <c r="E3315" s="1">
        <f t="shared" si="563"/>
        <v>43495</v>
      </c>
      <c r="F3315" s="1">
        <f t="shared" si="565"/>
        <v>43494</v>
      </c>
      <c r="G3315" s="1">
        <f t="shared" si="566"/>
        <v>43493</v>
      </c>
      <c r="H3315" s="1">
        <f t="shared" si="567"/>
        <v>43492</v>
      </c>
      <c r="I3315" s="2">
        <f t="shared" si="568"/>
        <v>54.23</v>
      </c>
      <c r="J3315">
        <f t="shared" si="562"/>
        <v>0</v>
      </c>
      <c r="K3315" s="2">
        <f t="shared" si="564"/>
        <v>0</v>
      </c>
      <c r="L3315" s="2">
        <f t="shared" si="569"/>
        <v>0</v>
      </c>
      <c r="M3315" s="2">
        <f t="shared" si="570"/>
        <v>1</v>
      </c>
      <c r="N3315">
        <f t="shared" si="571"/>
        <v>-0.4065046248169556</v>
      </c>
    </row>
    <row r="3316" spans="1:14" x14ac:dyDescent="0.3">
      <c r="A3316" s="1">
        <v>43503</v>
      </c>
      <c r="B3316">
        <v>52.64</v>
      </c>
      <c r="D3316">
        <f t="shared" si="561"/>
        <v>4</v>
      </c>
      <c r="E3316" s="1">
        <f t="shared" si="563"/>
        <v>43496</v>
      </c>
      <c r="F3316" s="1">
        <f t="shared" si="565"/>
        <v>43495</v>
      </c>
      <c r="G3316" s="1">
        <f t="shared" si="566"/>
        <v>43494</v>
      </c>
      <c r="H3316" s="1">
        <f t="shared" si="567"/>
        <v>43493</v>
      </c>
      <c r="I3316" s="2">
        <f t="shared" si="568"/>
        <v>53.79</v>
      </c>
      <c r="J3316">
        <f t="shared" si="562"/>
        <v>0</v>
      </c>
      <c r="K3316" s="2">
        <f t="shared" si="564"/>
        <v>0</v>
      </c>
      <c r="L3316" s="2">
        <f t="shared" si="569"/>
        <v>0</v>
      </c>
      <c r="M3316" s="2">
        <f t="shared" si="570"/>
        <v>1</v>
      </c>
      <c r="N3316">
        <f t="shared" si="571"/>
        <v>-2.1611289268089466</v>
      </c>
    </row>
    <row r="3317" spans="1:14" x14ac:dyDescent="0.3">
      <c r="A3317" s="1">
        <v>43504</v>
      </c>
      <c r="B3317">
        <v>52.72</v>
      </c>
      <c r="C3317">
        <v>53.09</v>
      </c>
      <c r="D3317">
        <f t="shared" si="561"/>
        <v>5</v>
      </c>
      <c r="E3317" s="1">
        <f t="shared" si="563"/>
        <v>43497</v>
      </c>
      <c r="F3317" s="1">
        <f t="shared" si="565"/>
        <v>43496</v>
      </c>
      <c r="G3317" s="1">
        <f t="shared" si="566"/>
        <v>43495</v>
      </c>
      <c r="H3317" s="1">
        <f t="shared" si="567"/>
        <v>43494</v>
      </c>
      <c r="I3317" s="2">
        <f t="shared" si="568"/>
        <v>55.26</v>
      </c>
      <c r="J3317">
        <f t="shared" si="562"/>
        <v>0</v>
      </c>
      <c r="K3317" s="2">
        <f t="shared" si="564"/>
        <v>0</v>
      </c>
      <c r="L3317" s="2">
        <f t="shared" si="569"/>
        <v>0</v>
      </c>
      <c r="M3317" s="2">
        <f t="shared" si="570"/>
        <v>1</v>
      </c>
      <c r="N3317">
        <f t="shared" si="571"/>
        <v>-4.7054429301018716</v>
      </c>
    </row>
    <row r="3318" spans="1:14" x14ac:dyDescent="0.3">
      <c r="A3318" s="1">
        <v>43507</v>
      </c>
      <c r="B3318">
        <v>52.78</v>
      </c>
      <c r="D3318">
        <f t="shared" si="561"/>
        <v>1</v>
      </c>
      <c r="E3318" s="1">
        <f t="shared" si="563"/>
        <v>43500</v>
      </c>
      <c r="F3318" s="1">
        <f t="shared" si="565"/>
        <v>43499</v>
      </c>
      <c r="G3318" s="1">
        <f t="shared" si="566"/>
        <v>43498</v>
      </c>
      <c r="H3318" s="1">
        <f t="shared" si="567"/>
        <v>43497</v>
      </c>
      <c r="I3318" s="2">
        <f t="shared" si="568"/>
        <v>54.56</v>
      </c>
      <c r="J3318">
        <f t="shared" si="562"/>
        <v>53.09</v>
      </c>
      <c r="K3318" s="2">
        <f t="shared" si="564"/>
        <v>53.09</v>
      </c>
      <c r="L3318" s="2">
        <f t="shared" si="569"/>
        <v>52.72</v>
      </c>
      <c r="M3318" s="2">
        <f t="shared" si="570"/>
        <v>0.99303070258052351</v>
      </c>
      <c r="N3318">
        <f t="shared" si="571"/>
        <v>-4.0162378861357251</v>
      </c>
    </row>
    <row r="3319" spans="1:14" x14ac:dyDescent="0.3">
      <c r="A3319" s="1">
        <v>43508</v>
      </c>
      <c r="B3319">
        <v>53.47</v>
      </c>
      <c r="D3319">
        <f t="shared" si="561"/>
        <v>2</v>
      </c>
      <c r="E3319" s="1">
        <f t="shared" si="563"/>
        <v>43501</v>
      </c>
      <c r="F3319" s="1">
        <f t="shared" si="565"/>
        <v>43500</v>
      </c>
      <c r="G3319" s="1">
        <f t="shared" si="566"/>
        <v>43499</v>
      </c>
      <c r="H3319" s="1">
        <f t="shared" si="567"/>
        <v>43498</v>
      </c>
      <c r="I3319" s="2">
        <f t="shared" si="568"/>
        <v>53.66</v>
      </c>
      <c r="J3319">
        <f t="shared" si="562"/>
        <v>0</v>
      </c>
      <c r="K3319" s="2">
        <f t="shared" si="564"/>
        <v>53.09</v>
      </c>
      <c r="L3319" s="2">
        <f t="shared" si="569"/>
        <v>52.72</v>
      </c>
      <c r="M3319" s="2">
        <f t="shared" si="570"/>
        <v>0.99303070258052351</v>
      </c>
      <c r="N3319">
        <f t="shared" si="571"/>
        <v>-1.0540792438166222</v>
      </c>
    </row>
    <row r="3320" spans="1:14" x14ac:dyDescent="0.3">
      <c r="A3320" s="1">
        <v>43509</v>
      </c>
      <c r="B3320">
        <v>54.31</v>
      </c>
      <c r="D3320">
        <f t="shared" si="561"/>
        <v>3</v>
      </c>
      <c r="E3320" s="1">
        <f t="shared" si="563"/>
        <v>43502</v>
      </c>
      <c r="F3320" s="1">
        <f t="shared" si="565"/>
        <v>43501</v>
      </c>
      <c r="G3320" s="1">
        <f t="shared" si="566"/>
        <v>43500</v>
      </c>
      <c r="H3320" s="1">
        <f t="shared" si="567"/>
        <v>43499</v>
      </c>
      <c r="I3320" s="2">
        <f t="shared" si="568"/>
        <v>54.01</v>
      </c>
      <c r="J3320">
        <f t="shared" si="562"/>
        <v>0</v>
      </c>
      <c r="K3320" s="2">
        <f t="shared" si="564"/>
        <v>53.09</v>
      </c>
      <c r="L3320" s="2">
        <f t="shared" si="569"/>
        <v>52.72</v>
      </c>
      <c r="M3320" s="2">
        <f t="shared" si="570"/>
        <v>0.99303070258052351</v>
      </c>
      <c r="N3320">
        <f t="shared" si="571"/>
        <v>-0.14545389593742769</v>
      </c>
    </row>
    <row r="3321" spans="1:14" x14ac:dyDescent="0.3">
      <c r="A3321" s="1">
        <v>43510</v>
      </c>
      <c r="B3321">
        <v>54.79</v>
      </c>
      <c r="D3321">
        <f t="shared" si="561"/>
        <v>4</v>
      </c>
      <c r="E3321" s="1">
        <f t="shared" si="563"/>
        <v>43503</v>
      </c>
      <c r="F3321" s="1">
        <f t="shared" si="565"/>
        <v>43502</v>
      </c>
      <c r="G3321" s="1">
        <f t="shared" si="566"/>
        <v>43501</v>
      </c>
      <c r="H3321" s="1">
        <f t="shared" si="567"/>
        <v>43500</v>
      </c>
      <c r="I3321" s="2">
        <f t="shared" si="568"/>
        <v>52.64</v>
      </c>
      <c r="J3321">
        <f t="shared" si="562"/>
        <v>0</v>
      </c>
      <c r="K3321" s="2">
        <f t="shared" si="564"/>
        <v>53.09</v>
      </c>
      <c r="L3321" s="2">
        <f t="shared" si="569"/>
        <v>52.72</v>
      </c>
      <c r="M3321" s="2">
        <f t="shared" si="570"/>
        <v>0.99303070258052351</v>
      </c>
      <c r="N3321">
        <f t="shared" si="571"/>
        <v>3.3037712131934009</v>
      </c>
    </row>
    <row r="3322" spans="1:14" x14ac:dyDescent="0.3">
      <c r="A3322" s="1">
        <v>43511</v>
      </c>
      <c r="B3322">
        <v>55.98</v>
      </c>
      <c r="D3322">
        <f t="shared" si="561"/>
        <v>5</v>
      </c>
      <c r="E3322" s="1">
        <f t="shared" si="563"/>
        <v>43504</v>
      </c>
      <c r="F3322" s="1">
        <f t="shared" si="565"/>
        <v>43503</v>
      </c>
      <c r="G3322" s="1">
        <f t="shared" si="566"/>
        <v>43502</v>
      </c>
      <c r="H3322" s="1">
        <f t="shared" si="567"/>
        <v>43501</v>
      </c>
      <c r="I3322" s="2">
        <f t="shared" si="568"/>
        <v>52.72</v>
      </c>
      <c r="J3322">
        <f t="shared" si="562"/>
        <v>0</v>
      </c>
      <c r="K3322" s="2">
        <f t="shared" si="564"/>
        <v>53.09</v>
      </c>
      <c r="L3322" s="2">
        <f t="shared" si="569"/>
        <v>52.72</v>
      </c>
      <c r="M3322" s="2">
        <f t="shared" si="570"/>
        <v>0.99303070258052351</v>
      </c>
      <c r="N3322">
        <f t="shared" si="571"/>
        <v>5.3005897491727012</v>
      </c>
    </row>
    <row r="3323" spans="1:14" x14ac:dyDescent="0.3">
      <c r="A3323" s="1">
        <v>43515</v>
      </c>
      <c r="B3323">
        <v>56.45</v>
      </c>
      <c r="D3323">
        <f t="shared" si="561"/>
        <v>2</v>
      </c>
      <c r="E3323" s="1">
        <f t="shared" si="563"/>
        <v>43508</v>
      </c>
      <c r="F3323" s="1">
        <f t="shared" si="565"/>
        <v>43507</v>
      </c>
      <c r="G3323" s="1">
        <f t="shared" si="566"/>
        <v>43506</v>
      </c>
      <c r="H3323" s="1">
        <f t="shared" si="567"/>
        <v>43505</v>
      </c>
      <c r="I3323" s="2">
        <f t="shared" si="568"/>
        <v>53.47</v>
      </c>
      <c r="J3323">
        <f t="shared" si="562"/>
        <v>0</v>
      </c>
      <c r="K3323" s="2">
        <f t="shared" si="564"/>
        <v>0</v>
      </c>
      <c r="L3323" s="2">
        <f t="shared" si="569"/>
        <v>0</v>
      </c>
      <c r="M3323" s="2">
        <f t="shared" si="570"/>
        <v>1</v>
      </c>
      <c r="N3323">
        <f t="shared" si="571"/>
        <v>5.4234541635030844</v>
      </c>
    </row>
    <row r="3324" spans="1:14" x14ac:dyDescent="0.3">
      <c r="A3324" s="1">
        <v>43516</v>
      </c>
      <c r="B3324">
        <v>57.16</v>
      </c>
      <c r="D3324">
        <f t="shared" si="561"/>
        <v>3</v>
      </c>
      <c r="E3324" s="1">
        <f t="shared" si="563"/>
        <v>43509</v>
      </c>
      <c r="F3324" s="1">
        <f t="shared" si="565"/>
        <v>43508</v>
      </c>
      <c r="G3324" s="1">
        <f t="shared" si="566"/>
        <v>43507</v>
      </c>
      <c r="H3324" s="1">
        <f t="shared" si="567"/>
        <v>43506</v>
      </c>
      <c r="I3324" s="2">
        <f t="shared" si="568"/>
        <v>54.31</v>
      </c>
      <c r="J3324">
        <f t="shared" si="562"/>
        <v>0</v>
      </c>
      <c r="K3324" s="2">
        <f t="shared" si="564"/>
        <v>0</v>
      </c>
      <c r="L3324" s="2">
        <f t="shared" si="569"/>
        <v>0</v>
      </c>
      <c r="M3324" s="2">
        <f t="shared" si="570"/>
        <v>1</v>
      </c>
      <c r="N3324">
        <f t="shared" si="571"/>
        <v>5.1145981014912687</v>
      </c>
    </row>
    <row r="3325" spans="1:14" x14ac:dyDescent="0.3">
      <c r="A3325" s="1">
        <v>43517</v>
      </c>
      <c r="B3325">
        <v>56.96</v>
      </c>
      <c r="D3325">
        <f t="shared" si="561"/>
        <v>4</v>
      </c>
      <c r="E3325" s="1">
        <f t="shared" si="563"/>
        <v>43510</v>
      </c>
      <c r="F3325" s="1">
        <f t="shared" si="565"/>
        <v>43509</v>
      </c>
      <c r="G3325" s="1">
        <f t="shared" si="566"/>
        <v>43508</v>
      </c>
      <c r="H3325" s="1">
        <f t="shared" si="567"/>
        <v>43507</v>
      </c>
      <c r="I3325" s="2">
        <f t="shared" si="568"/>
        <v>54.79</v>
      </c>
      <c r="J3325">
        <f t="shared" si="562"/>
        <v>0</v>
      </c>
      <c r="K3325" s="2">
        <f t="shared" si="564"/>
        <v>0</v>
      </c>
      <c r="L3325" s="2">
        <f t="shared" si="569"/>
        <v>0</v>
      </c>
      <c r="M3325" s="2">
        <f t="shared" si="570"/>
        <v>1</v>
      </c>
      <c r="N3325">
        <f t="shared" si="571"/>
        <v>3.8841571553395999</v>
      </c>
    </row>
    <row r="3326" spans="1:14" x14ac:dyDescent="0.3">
      <c r="A3326" s="1">
        <v>43518</v>
      </c>
      <c r="B3326">
        <v>57.26</v>
      </c>
      <c r="D3326">
        <f t="shared" si="561"/>
        <v>5</v>
      </c>
      <c r="E3326" s="1">
        <f t="shared" si="563"/>
        <v>43511</v>
      </c>
      <c r="F3326" s="1">
        <f t="shared" si="565"/>
        <v>43510</v>
      </c>
      <c r="G3326" s="1">
        <f t="shared" si="566"/>
        <v>43509</v>
      </c>
      <c r="H3326" s="1">
        <f t="shared" si="567"/>
        <v>43508</v>
      </c>
      <c r="I3326" s="2">
        <f t="shared" si="568"/>
        <v>55.98</v>
      </c>
      <c r="J3326">
        <f t="shared" si="562"/>
        <v>0</v>
      </c>
      <c r="K3326" s="2">
        <f t="shared" si="564"/>
        <v>0</v>
      </c>
      <c r="L3326" s="2">
        <f t="shared" si="569"/>
        <v>0</v>
      </c>
      <c r="M3326" s="2">
        <f t="shared" si="570"/>
        <v>1</v>
      </c>
      <c r="N3326">
        <f t="shared" si="571"/>
        <v>2.2607815582661623</v>
      </c>
    </row>
    <row r="3327" spans="1:14" x14ac:dyDescent="0.3">
      <c r="A3327" s="1">
        <v>43521</v>
      </c>
      <c r="B3327">
        <v>55.48</v>
      </c>
      <c r="D3327">
        <f t="shared" si="561"/>
        <v>1</v>
      </c>
      <c r="E3327" s="1">
        <f t="shared" si="563"/>
        <v>43514</v>
      </c>
      <c r="F3327" s="1">
        <f t="shared" si="565"/>
        <v>43513</v>
      </c>
      <c r="G3327" s="1">
        <f t="shared" si="566"/>
        <v>43512</v>
      </c>
      <c r="H3327" s="1">
        <f t="shared" si="567"/>
        <v>43511</v>
      </c>
      <c r="I3327" s="2">
        <f t="shared" si="568"/>
        <v>55.98</v>
      </c>
      <c r="J3327">
        <f t="shared" si="562"/>
        <v>0</v>
      </c>
      <c r="K3327" s="2">
        <f t="shared" si="564"/>
        <v>0</v>
      </c>
      <c r="L3327" s="2">
        <f t="shared" si="569"/>
        <v>0</v>
      </c>
      <c r="M3327" s="2">
        <f t="shared" si="570"/>
        <v>1</v>
      </c>
      <c r="N3327">
        <f t="shared" si="571"/>
        <v>-0.89718886406766651</v>
      </c>
    </row>
    <row r="3328" spans="1:14" x14ac:dyDescent="0.3">
      <c r="A3328" s="1">
        <v>43522</v>
      </c>
      <c r="B3328">
        <v>55.5</v>
      </c>
      <c r="D3328">
        <f t="shared" si="561"/>
        <v>2</v>
      </c>
      <c r="E3328" s="1">
        <f t="shared" si="563"/>
        <v>43515</v>
      </c>
      <c r="F3328" s="1">
        <f t="shared" si="565"/>
        <v>43514</v>
      </c>
      <c r="G3328" s="1">
        <f t="shared" si="566"/>
        <v>43513</v>
      </c>
      <c r="H3328" s="1">
        <f t="shared" si="567"/>
        <v>43512</v>
      </c>
      <c r="I3328" s="2">
        <f t="shared" si="568"/>
        <v>56.45</v>
      </c>
      <c r="J3328">
        <f t="shared" si="562"/>
        <v>0</v>
      </c>
      <c r="K3328" s="2">
        <f t="shared" si="564"/>
        <v>0</v>
      </c>
      <c r="L3328" s="2">
        <f t="shared" si="569"/>
        <v>0</v>
      </c>
      <c r="M3328" s="2">
        <f t="shared" si="570"/>
        <v>1</v>
      </c>
      <c r="N3328">
        <f t="shared" si="571"/>
        <v>-1.6972269843282193</v>
      </c>
    </row>
    <row r="3329" spans="1:14" x14ac:dyDescent="0.3">
      <c r="A3329" s="1">
        <v>43523</v>
      </c>
      <c r="B3329">
        <v>56.94</v>
      </c>
      <c r="D3329">
        <f t="shared" si="561"/>
        <v>3</v>
      </c>
      <c r="E3329" s="1">
        <f t="shared" si="563"/>
        <v>43516</v>
      </c>
      <c r="F3329" s="1">
        <f t="shared" si="565"/>
        <v>43515</v>
      </c>
      <c r="G3329" s="1">
        <f t="shared" si="566"/>
        <v>43514</v>
      </c>
      <c r="H3329" s="1">
        <f t="shared" si="567"/>
        <v>43513</v>
      </c>
      <c r="I3329" s="2">
        <f t="shared" si="568"/>
        <v>57.16</v>
      </c>
      <c r="J3329">
        <f t="shared" si="562"/>
        <v>0</v>
      </c>
      <c r="K3329" s="2">
        <f t="shared" si="564"/>
        <v>0</v>
      </c>
      <c r="L3329" s="2">
        <f t="shared" si="569"/>
        <v>0</v>
      </c>
      <c r="M3329" s="2">
        <f t="shared" si="570"/>
        <v>1</v>
      </c>
      <c r="N3329">
        <f t="shared" si="571"/>
        <v>-0.38562712117751463</v>
      </c>
    </row>
    <row r="3330" spans="1:14" x14ac:dyDescent="0.3">
      <c r="A3330" s="1">
        <v>43524</v>
      </c>
      <c r="B3330">
        <v>57.22</v>
      </c>
      <c r="D3330">
        <f t="shared" ref="D3330:D3393" si="572">WEEKDAY(A3330,2)</f>
        <v>4</v>
      </c>
      <c r="E3330" s="1">
        <f t="shared" si="563"/>
        <v>43517</v>
      </c>
      <c r="F3330" s="1">
        <f t="shared" si="565"/>
        <v>43516</v>
      </c>
      <c r="G3330" s="1">
        <f t="shared" si="566"/>
        <v>43515</v>
      </c>
      <c r="H3330" s="1">
        <f t="shared" si="567"/>
        <v>43514</v>
      </c>
      <c r="I3330" s="2">
        <f t="shared" si="568"/>
        <v>56.96</v>
      </c>
      <c r="J3330">
        <f t="shared" si="562"/>
        <v>0</v>
      </c>
      <c r="K3330" s="2">
        <f t="shared" si="564"/>
        <v>0</v>
      </c>
      <c r="L3330" s="2">
        <f t="shared" si="569"/>
        <v>0</v>
      </c>
      <c r="M3330" s="2">
        <f t="shared" si="570"/>
        <v>1</v>
      </c>
      <c r="N3330">
        <f t="shared" si="571"/>
        <v>0.45542205182438372</v>
      </c>
    </row>
    <row r="3331" spans="1:14" x14ac:dyDescent="0.3">
      <c r="A3331" s="1">
        <v>43525</v>
      </c>
      <c r="B3331">
        <v>55.8</v>
      </c>
      <c r="D3331">
        <f t="shared" si="572"/>
        <v>5</v>
      </c>
      <c r="E3331" s="1">
        <f t="shared" si="563"/>
        <v>43518</v>
      </c>
      <c r="F3331" s="1">
        <f t="shared" si="565"/>
        <v>43517</v>
      </c>
      <c r="G3331" s="1">
        <f t="shared" si="566"/>
        <v>43516</v>
      </c>
      <c r="H3331" s="1">
        <f t="shared" si="567"/>
        <v>43515</v>
      </c>
      <c r="I3331" s="2">
        <f t="shared" si="568"/>
        <v>57.26</v>
      </c>
      <c r="J3331">
        <f t="shared" ref="J3331:J3394" si="573">C3330</f>
        <v>0</v>
      </c>
      <c r="K3331" s="2">
        <f t="shared" si="564"/>
        <v>0</v>
      </c>
      <c r="L3331" s="2">
        <f t="shared" si="569"/>
        <v>0</v>
      </c>
      <c r="M3331" s="2">
        <f t="shared" si="570"/>
        <v>1</v>
      </c>
      <c r="N3331">
        <f t="shared" si="571"/>
        <v>-2.5828430282703803</v>
      </c>
    </row>
    <row r="3332" spans="1:14" x14ac:dyDescent="0.3">
      <c r="A3332" s="1">
        <v>43528</v>
      </c>
      <c r="B3332">
        <v>56.59</v>
      </c>
      <c r="D3332">
        <f t="shared" si="572"/>
        <v>1</v>
      </c>
      <c r="E3332" s="1">
        <f t="shared" si="563"/>
        <v>43521</v>
      </c>
      <c r="F3332" s="1">
        <f t="shared" si="565"/>
        <v>43520</v>
      </c>
      <c r="G3332" s="1">
        <f t="shared" si="566"/>
        <v>43519</v>
      </c>
      <c r="H3332" s="1">
        <f t="shared" si="567"/>
        <v>43518</v>
      </c>
      <c r="I3332" s="2">
        <f t="shared" si="568"/>
        <v>55.48</v>
      </c>
      <c r="J3332">
        <f t="shared" si="573"/>
        <v>0</v>
      </c>
      <c r="K3332" s="2">
        <f t="shared" si="564"/>
        <v>0</v>
      </c>
      <c r="L3332" s="2">
        <f t="shared" si="569"/>
        <v>0</v>
      </c>
      <c r="M3332" s="2">
        <f t="shared" si="570"/>
        <v>1</v>
      </c>
      <c r="N3332">
        <f t="shared" si="571"/>
        <v>1.9809695707801802</v>
      </c>
    </row>
    <row r="3333" spans="1:14" x14ac:dyDescent="0.3">
      <c r="A3333" s="1">
        <v>43529</v>
      </c>
      <c r="B3333">
        <v>56.56</v>
      </c>
      <c r="D3333">
        <f t="shared" si="572"/>
        <v>2</v>
      </c>
      <c r="E3333" s="1">
        <f t="shared" si="563"/>
        <v>43522</v>
      </c>
      <c r="F3333" s="1">
        <f t="shared" si="565"/>
        <v>43521</v>
      </c>
      <c r="G3333" s="1">
        <f t="shared" si="566"/>
        <v>43520</v>
      </c>
      <c r="H3333" s="1">
        <f t="shared" si="567"/>
        <v>43519</v>
      </c>
      <c r="I3333" s="2">
        <f t="shared" si="568"/>
        <v>55.5</v>
      </c>
      <c r="J3333">
        <f t="shared" si="573"/>
        <v>0</v>
      </c>
      <c r="K3333" s="2">
        <f t="shared" si="564"/>
        <v>0</v>
      </c>
      <c r="L3333" s="2">
        <f t="shared" si="569"/>
        <v>0</v>
      </c>
      <c r="M3333" s="2">
        <f t="shared" si="570"/>
        <v>1</v>
      </c>
      <c r="N3333">
        <f t="shared" si="571"/>
        <v>1.8919000835928517</v>
      </c>
    </row>
    <row r="3334" spans="1:14" x14ac:dyDescent="0.3">
      <c r="A3334" s="1">
        <v>43530</v>
      </c>
      <c r="B3334">
        <v>56.22</v>
      </c>
      <c r="D3334">
        <f t="shared" si="572"/>
        <v>3</v>
      </c>
      <c r="E3334" s="1">
        <f t="shared" si="563"/>
        <v>43523</v>
      </c>
      <c r="F3334" s="1">
        <f t="shared" si="565"/>
        <v>43522</v>
      </c>
      <c r="G3334" s="1">
        <f t="shared" si="566"/>
        <v>43521</v>
      </c>
      <c r="H3334" s="1">
        <f t="shared" si="567"/>
        <v>43520</v>
      </c>
      <c r="I3334" s="2">
        <f t="shared" si="568"/>
        <v>56.94</v>
      </c>
      <c r="J3334">
        <f t="shared" si="573"/>
        <v>0</v>
      </c>
      <c r="K3334" s="2">
        <f t="shared" si="564"/>
        <v>0</v>
      </c>
      <c r="L3334" s="2">
        <f t="shared" si="569"/>
        <v>0</v>
      </c>
      <c r="M3334" s="2">
        <f t="shared" si="570"/>
        <v>1</v>
      </c>
      <c r="N3334">
        <f t="shared" si="571"/>
        <v>-1.2725516371505632</v>
      </c>
    </row>
    <row r="3335" spans="1:14" x14ac:dyDescent="0.3">
      <c r="A3335" s="1">
        <v>43531</v>
      </c>
      <c r="B3335">
        <v>56.66</v>
      </c>
      <c r="D3335">
        <f t="shared" si="572"/>
        <v>4</v>
      </c>
      <c r="E3335" s="1">
        <f t="shared" ref="E3335:E3398" si="574">A3335-7</f>
        <v>43524</v>
      </c>
      <c r="F3335" s="1">
        <f t="shared" si="565"/>
        <v>43523</v>
      </c>
      <c r="G3335" s="1">
        <f t="shared" si="566"/>
        <v>43522</v>
      </c>
      <c r="H3335" s="1">
        <f t="shared" si="567"/>
        <v>43521</v>
      </c>
      <c r="I3335" s="2">
        <f t="shared" si="568"/>
        <v>57.22</v>
      </c>
      <c r="J3335">
        <f t="shared" si="573"/>
        <v>0</v>
      </c>
      <c r="K3335" s="2">
        <f t="shared" ref="K3335:K3398" si="575">SUMIFS($J$2:$J$3507,$A$2:$A$3507,"&gt;"&amp;E3335,$A$2:$A$3507,"&lt;="&amp;A3335)</f>
        <v>0</v>
      </c>
      <c r="L3335" s="2">
        <f t="shared" si="569"/>
        <v>0</v>
      </c>
      <c r="M3335" s="2">
        <f t="shared" si="570"/>
        <v>1</v>
      </c>
      <c r="N3335">
        <f t="shared" si="571"/>
        <v>-0.98349932195937162</v>
      </c>
    </row>
    <row r="3336" spans="1:14" x14ac:dyDescent="0.3">
      <c r="A3336" s="1">
        <v>43532</v>
      </c>
      <c r="B3336">
        <v>56.07</v>
      </c>
      <c r="C3336">
        <v>56.43</v>
      </c>
      <c r="D3336">
        <f t="shared" si="572"/>
        <v>5</v>
      </c>
      <c r="E3336" s="1">
        <f t="shared" si="574"/>
        <v>43525</v>
      </c>
      <c r="F3336" s="1">
        <f t="shared" ref="F3336:F3399" si="576">E3336-1</f>
        <v>43524</v>
      </c>
      <c r="G3336" s="1">
        <f t="shared" ref="G3336:G3399" si="577">E3336-2</f>
        <v>43523</v>
      </c>
      <c r="H3336" s="1">
        <f t="shared" ref="H3336:H3399" si="578">E3336-3</f>
        <v>43522</v>
      </c>
      <c r="I3336" s="2">
        <f t="shared" ref="I3336:I3399" si="579">IF(SUMIFS($B$2:$B$3507,$A$2:$A$3507,"="&amp;E3336)=0,IF(SUMIFS($B$2:$B$3507,$A$2:$A$3507,"="&amp;F3336)=0,IF(SUMIFS($B$2:$B$3507,$A$2:$A$3507,"="&amp;G3336)=0,SUMIFS($B$2:$B$3507,$A$2:$A$3507,"="&amp;H3336),SUMIFS($B$2:$B$3507,$A$2:$A$3507,"="&amp;G3336)),SUMIFS($B$2:$B$3507,$A$2:$A$3507,"="&amp;F3336)),SUMIFS($B$2:$B$3507,$A$2:$A$3507,"="&amp;E3336))</f>
        <v>55.8</v>
      </c>
      <c r="J3336">
        <f t="shared" si="573"/>
        <v>0</v>
      </c>
      <c r="K3336" s="2">
        <f t="shared" si="575"/>
        <v>0</v>
      </c>
      <c r="L3336" s="2">
        <f t="shared" ref="L3336:L3399" si="580">IF(K3336&lt;&gt;0,LOOKUP(K3336,C3330:C3336,B3330:B3336),0)</f>
        <v>0</v>
      </c>
      <c r="M3336" s="2">
        <f t="shared" si="570"/>
        <v>1</v>
      </c>
      <c r="N3336">
        <f t="shared" si="571"/>
        <v>0.48270407483159444</v>
      </c>
    </row>
    <row r="3337" spans="1:14" x14ac:dyDescent="0.3">
      <c r="A3337" s="1">
        <v>43535</v>
      </c>
      <c r="B3337">
        <v>57.12</v>
      </c>
      <c r="D3337">
        <f t="shared" si="572"/>
        <v>1</v>
      </c>
      <c r="E3337" s="1">
        <f t="shared" si="574"/>
        <v>43528</v>
      </c>
      <c r="F3337" s="1">
        <f t="shared" si="576"/>
        <v>43527</v>
      </c>
      <c r="G3337" s="1">
        <f t="shared" si="577"/>
        <v>43526</v>
      </c>
      <c r="H3337" s="1">
        <f t="shared" si="578"/>
        <v>43525</v>
      </c>
      <c r="I3337" s="2">
        <f t="shared" si="579"/>
        <v>56.59</v>
      </c>
      <c r="J3337">
        <f t="shared" si="573"/>
        <v>56.43</v>
      </c>
      <c r="K3337" s="2">
        <f t="shared" si="575"/>
        <v>56.43</v>
      </c>
      <c r="L3337" s="2">
        <f t="shared" si="580"/>
        <v>56.07</v>
      </c>
      <c r="M3337" s="2">
        <f t="shared" ref="M3337:M3400" si="581">IF(K3337&lt;&gt;0,L3337/K3337,1)</f>
        <v>0.99362041467304629</v>
      </c>
      <c r="N3337">
        <f t="shared" ref="N3337:N3400" si="582">LN(B3337*M3337/I3337)*100</f>
        <v>0.2922005031428816</v>
      </c>
    </row>
    <row r="3338" spans="1:14" x14ac:dyDescent="0.3">
      <c r="A3338" s="1">
        <v>43536</v>
      </c>
      <c r="B3338">
        <v>57.2</v>
      </c>
      <c r="D3338">
        <f t="shared" si="572"/>
        <v>2</v>
      </c>
      <c r="E3338" s="1">
        <f t="shared" si="574"/>
        <v>43529</v>
      </c>
      <c r="F3338" s="1">
        <f t="shared" si="576"/>
        <v>43528</v>
      </c>
      <c r="G3338" s="1">
        <f t="shared" si="577"/>
        <v>43527</v>
      </c>
      <c r="H3338" s="1">
        <f t="shared" si="578"/>
        <v>43526</v>
      </c>
      <c r="I3338" s="2">
        <f t="shared" si="579"/>
        <v>56.56</v>
      </c>
      <c r="J3338">
        <f t="shared" si="573"/>
        <v>0</v>
      </c>
      <c r="K3338" s="2">
        <f t="shared" si="575"/>
        <v>56.43</v>
      </c>
      <c r="L3338" s="2">
        <f t="shared" si="580"/>
        <v>56.07</v>
      </c>
      <c r="M3338" s="2">
        <f t="shared" si="581"/>
        <v>0.99362041467304629</v>
      </c>
      <c r="N3338">
        <f t="shared" si="582"/>
        <v>0.4851854951967336</v>
      </c>
    </row>
    <row r="3339" spans="1:14" x14ac:dyDescent="0.3">
      <c r="A3339" s="1">
        <v>43537</v>
      </c>
      <c r="B3339">
        <v>58.59</v>
      </c>
      <c r="D3339">
        <f t="shared" si="572"/>
        <v>3</v>
      </c>
      <c r="E3339" s="1">
        <f t="shared" si="574"/>
        <v>43530</v>
      </c>
      <c r="F3339" s="1">
        <f t="shared" si="576"/>
        <v>43529</v>
      </c>
      <c r="G3339" s="1">
        <f t="shared" si="577"/>
        <v>43528</v>
      </c>
      <c r="H3339" s="1">
        <f t="shared" si="578"/>
        <v>43527</v>
      </c>
      <c r="I3339" s="2">
        <f t="shared" si="579"/>
        <v>56.22</v>
      </c>
      <c r="J3339">
        <f t="shared" si="573"/>
        <v>0</v>
      </c>
      <c r="K3339" s="2">
        <f t="shared" si="575"/>
        <v>56.43</v>
      </c>
      <c r="L3339" s="2">
        <f t="shared" si="580"/>
        <v>56.07</v>
      </c>
      <c r="M3339" s="2">
        <f t="shared" si="581"/>
        <v>0.99362041467304629</v>
      </c>
      <c r="N3339">
        <f t="shared" si="582"/>
        <v>3.4891446232843912</v>
      </c>
    </row>
    <row r="3340" spans="1:14" x14ac:dyDescent="0.3">
      <c r="A3340" s="1">
        <v>43538</v>
      </c>
      <c r="B3340">
        <v>58.91</v>
      </c>
      <c r="D3340">
        <f t="shared" si="572"/>
        <v>4</v>
      </c>
      <c r="E3340" s="1">
        <f t="shared" si="574"/>
        <v>43531</v>
      </c>
      <c r="F3340" s="1">
        <f t="shared" si="576"/>
        <v>43530</v>
      </c>
      <c r="G3340" s="1">
        <f t="shared" si="577"/>
        <v>43529</v>
      </c>
      <c r="H3340" s="1">
        <f t="shared" si="578"/>
        <v>43528</v>
      </c>
      <c r="I3340" s="2">
        <f t="shared" si="579"/>
        <v>56.66</v>
      </c>
      <c r="J3340">
        <f t="shared" si="573"/>
        <v>0</v>
      </c>
      <c r="K3340" s="2">
        <f t="shared" si="575"/>
        <v>56.43</v>
      </c>
      <c r="L3340" s="2">
        <f t="shared" si="580"/>
        <v>56.07</v>
      </c>
      <c r="M3340" s="2">
        <f t="shared" si="581"/>
        <v>0.99362041467304629</v>
      </c>
      <c r="N3340">
        <f t="shared" si="582"/>
        <v>3.2542339285758053</v>
      </c>
    </row>
    <row r="3341" spans="1:14" x14ac:dyDescent="0.3">
      <c r="A3341" s="1">
        <v>43539</v>
      </c>
      <c r="B3341">
        <v>58.82</v>
      </c>
      <c r="D3341">
        <f t="shared" si="572"/>
        <v>5</v>
      </c>
      <c r="E3341" s="1">
        <f t="shared" si="574"/>
        <v>43532</v>
      </c>
      <c r="F3341" s="1">
        <f t="shared" si="576"/>
        <v>43531</v>
      </c>
      <c r="G3341" s="1">
        <f t="shared" si="577"/>
        <v>43530</v>
      </c>
      <c r="H3341" s="1">
        <f t="shared" si="578"/>
        <v>43529</v>
      </c>
      <c r="I3341" s="2">
        <f t="shared" si="579"/>
        <v>56.07</v>
      </c>
      <c r="J3341">
        <f t="shared" si="573"/>
        <v>0</v>
      </c>
      <c r="K3341" s="2">
        <f t="shared" si="575"/>
        <v>56.43</v>
      </c>
      <c r="L3341" s="2">
        <f t="shared" si="580"/>
        <v>56.07</v>
      </c>
      <c r="M3341" s="2">
        <f t="shared" si="581"/>
        <v>0.99362041467304629</v>
      </c>
      <c r="N3341">
        <f t="shared" si="582"/>
        <v>4.1481001144800347</v>
      </c>
    </row>
    <row r="3342" spans="1:14" x14ac:dyDescent="0.3">
      <c r="A3342" s="1">
        <v>43542</v>
      </c>
      <c r="B3342">
        <v>59.38</v>
      </c>
      <c r="D3342">
        <f t="shared" si="572"/>
        <v>1</v>
      </c>
      <c r="E3342" s="1">
        <f t="shared" si="574"/>
        <v>43535</v>
      </c>
      <c r="F3342" s="1">
        <f t="shared" si="576"/>
        <v>43534</v>
      </c>
      <c r="G3342" s="1">
        <f t="shared" si="577"/>
        <v>43533</v>
      </c>
      <c r="H3342" s="1">
        <f t="shared" si="578"/>
        <v>43532</v>
      </c>
      <c r="I3342" s="2">
        <f t="shared" si="579"/>
        <v>57.12</v>
      </c>
      <c r="J3342">
        <f t="shared" si="573"/>
        <v>0</v>
      </c>
      <c r="K3342" s="2">
        <f t="shared" si="575"/>
        <v>0</v>
      </c>
      <c r="L3342" s="2">
        <f t="shared" si="580"/>
        <v>0</v>
      </c>
      <c r="M3342" s="2">
        <f t="shared" si="581"/>
        <v>1</v>
      </c>
      <c r="N3342">
        <f t="shared" si="582"/>
        <v>3.8803151304284875</v>
      </c>
    </row>
    <row r="3343" spans="1:14" x14ac:dyDescent="0.3">
      <c r="A3343" s="1">
        <v>43543</v>
      </c>
      <c r="B3343">
        <v>59.29</v>
      </c>
      <c r="D3343">
        <f t="shared" si="572"/>
        <v>2</v>
      </c>
      <c r="E3343" s="1">
        <f t="shared" si="574"/>
        <v>43536</v>
      </c>
      <c r="F3343" s="1">
        <f t="shared" si="576"/>
        <v>43535</v>
      </c>
      <c r="G3343" s="1">
        <f t="shared" si="577"/>
        <v>43534</v>
      </c>
      <c r="H3343" s="1">
        <f t="shared" si="578"/>
        <v>43533</v>
      </c>
      <c r="I3343" s="2">
        <f t="shared" si="579"/>
        <v>57.2</v>
      </c>
      <c r="J3343">
        <f t="shared" si="573"/>
        <v>0</v>
      </c>
      <c r="K3343" s="2">
        <f t="shared" si="575"/>
        <v>0</v>
      </c>
      <c r="L3343" s="2">
        <f t="shared" si="580"/>
        <v>0</v>
      </c>
      <c r="M3343" s="2">
        <f t="shared" si="581"/>
        <v>1</v>
      </c>
      <c r="N3343">
        <f t="shared" si="582"/>
        <v>3.5886759333523992</v>
      </c>
    </row>
    <row r="3344" spans="1:14" x14ac:dyDescent="0.3">
      <c r="A3344" s="1">
        <v>43544</v>
      </c>
      <c r="B3344">
        <v>60.23</v>
      </c>
      <c r="D3344">
        <f t="shared" si="572"/>
        <v>3</v>
      </c>
      <c r="E3344" s="1">
        <f t="shared" si="574"/>
        <v>43537</v>
      </c>
      <c r="F3344" s="1">
        <f t="shared" si="576"/>
        <v>43536</v>
      </c>
      <c r="G3344" s="1">
        <f t="shared" si="577"/>
        <v>43535</v>
      </c>
      <c r="H3344" s="1">
        <f t="shared" si="578"/>
        <v>43534</v>
      </c>
      <c r="I3344" s="2">
        <f t="shared" si="579"/>
        <v>58.59</v>
      </c>
      <c r="J3344">
        <f t="shared" si="573"/>
        <v>0</v>
      </c>
      <c r="K3344" s="2">
        <f t="shared" si="575"/>
        <v>0</v>
      </c>
      <c r="L3344" s="2">
        <f t="shared" si="580"/>
        <v>0</v>
      </c>
      <c r="M3344" s="2">
        <f t="shared" si="581"/>
        <v>1</v>
      </c>
      <c r="N3344">
        <f t="shared" si="582"/>
        <v>2.7606533498932313</v>
      </c>
    </row>
    <row r="3345" spans="1:14" x14ac:dyDescent="0.3">
      <c r="A3345" s="1">
        <v>43545</v>
      </c>
      <c r="B3345">
        <v>59.98</v>
      </c>
      <c r="D3345">
        <f t="shared" si="572"/>
        <v>4</v>
      </c>
      <c r="E3345" s="1">
        <f t="shared" si="574"/>
        <v>43538</v>
      </c>
      <c r="F3345" s="1">
        <f t="shared" si="576"/>
        <v>43537</v>
      </c>
      <c r="G3345" s="1">
        <f t="shared" si="577"/>
        <v>43536</v>
      </c>
      <c r="H3345" s="1">
        <f t="shared" si="578"/>
        <v>43535</v>
      </c>
      <c r="I3345" s="2">
        <f t="shared" si="579"/>
        <v>58.91</v>
      </c>
      <c r="J3345">
        <f t="shared" si="573"/>
        <v>0</v>
      </c>
      <c r="K3345" s="2">
        <f t="shared" si="575"/>
        <v>0</v>
      </c>
      <c r="L3345" s="2">
        <f t="shared" si="580"/>
        <v>0</v>
      </c>
      <c r="M3345" s="2">
        <f t="shared" si="581"/>
        <v>1</v>
      </c>
      <c r="N3345">
        <f t="shared" si="582"/>
        <v>1.8000317787267037</v>
      </c>
    </row>
    <row r="3346" spans="1:14" x14ac:dyDescent="0.3">
      <c r="A3346" s="1">
        <v>43546</v>
      </c>
      <c r="B3346">
        <v>59.04</v>
      </c>
      <c r="D3346">
        <f t="shared" si="572"/>
        <v>5</v>
      </c>
      <c r="E3346" s="1">
        <f t="shared" si="574"/>
        <v>43539</v>
      </c>
      <c r="F3346" s="1">
        <f t="shared" si="576"/>
        <v>43538</v>
      </c>
      <c r="G3346" s="1">
        <f t="shared" si="577"/>
        <v>43537</v>
      </c>
      <c r="H3346" s="1">
        <f t="shared" si="578"/>
        <v>43536</v>
      </c>
      <c r="I3346" s="2">
        <f t="shared" si="579"/>
        <v>58.82</v>
      </c>
      <c r="J3346">
        <f t="shared" si="573"/>
        <v>0</v>
      </c>
      <c r="K3346" s="2">
        <f t="shared" si="575"/>
        <v>0</v>
      </c>
      <c r="L3346" s="2">
        <f t="shared" si="580"/>
        <v>0</v>
      </c>
      <c r="M3346" s="2">
        <f t="shared" si="581"/>
        <v>1</v>
      </c>
      <c r="N3346">
        <f t="shared" si="582"/>
        <v>0.37332471663680566</v>
      </c>
    </row>
    <row r="3347" spans="1:14" x14ac:dyDescent="0.3">
      <c r="A3347" s="1">
        <v>43549</v>
      </c>
      <c r="B3347">
        <v>58.82</v>
      </c>
      <c r="D3347">
        <f t="shared" si="572"/>
        <v>1</v>
      </c>
      <c r="E3347" s="1">
        <f t="shared" si="574"/>
        <v>43542</v>
      </c>
      <c r="F3347" s="1">
        <f t="shared" si="576"/>
        <v>43541</v>
      </c>
      <c r="G3347" s="1">
        <f t="shared" si="577"/>
        <v>43540</v>
      </c>
      <c r="H3347" s="1">
        <f t="shared" si="578"/>
        <v>43539</v>
      </c>
      <c r="I3347" s="2">
        <f t="shared" si="579"/>
        <v>59.38</v>
      </c>
      <c r="J3347">
        <f t="shared" si="573"/>
        <v>0</v>
      </c>
      <c r="K3347" s="2">
        <f t="shared" si="575"/>
        <v>0</v>
      </c>
      <c r="L3347" s="2">
        <f t="shared" si="580"/>
        <v>0</v>
      </c>
      <c r="M3347" s="2">
        <f t="shared" si="581"/>
        <v>1</v>
      </c>
      <c r="N3347">
        <f t="shared" si="582"/>
        <v>-0.94755362097647988</v>
      </c>
    </row>
    <row r="3348" spans="1:14" x14ac:dyDescent="0.3">
      <c r="A3348" s="1">
        <v>43550</v>
      </c>
      <c r="B3348">
        <v>59.94</v>
      </c>
      <c r="D3348">
        <f t="shared" si="572"/>
        <v>2</v>
      </c>
      <c r="E3348" s="1">
        <f t="shared" si="574"/>
        <v>43543</v>
      </c>
      <c r="F3348" s="1">
        <f t="shared" si="576"/>
        <v>43542</v>
      </c>
      <c r="G3348" s="1">
        <f t="shared" si="577"/>
        <v>43541</v>
      </c>
      <c r="H3348" s="1">
        <f t="shared" si="578"/>
        <v>43540</v>
      </c>
      <c r="I3348" s="2">
        <f t="shared" si="579"/>
        <v>59.29</v>
      </c>
      <c r="J3348">
        <f t="shared" si="573"/>
        <v>0</v>
      </c>
      <c r="K3348" s="2">
        <f t="shared" si="575"/>
        <v>0</v>
      </c>
      <c r="L3348" s="2">
        <f t="shared" si="580"/>
        <v>0</v>
      </c>
      <c r="M3348" s="2">
        <f t="shared" si="581"/>
        <v>1</v>
      </c>
      <c r="N3348">
        <f t="shared" si="582"/>
        <v>1.090340416924078</v>
      </c>
    </row>
    <row r="3349" spans="1:14" x14ac:dyDescent="0.3">
      <c r="A3349" s="1">
        <v>43551</v>
      </c>
      <c r="B3349">
        <v>59.41</v>
      </c>
      <c r="D3349">
        <f t="shared" si="572"/>
        <v>3</v>
      </c>
      <c r="E3349" s="1">
        <f t="shared" si="574"/>
        <v>43544</v>
      </c>
      <c r="F3349" s="1">
        <f t="shared" si="576"/>
        <v>43543</v>
      </c>
      <c r="G3349" s="1">
        <f t="shared" si="577"/>
        <v>43542</v>
      </c>
      <c r="H3349" s="1">
        <f t="shared" si="578"/>
        <v>43541</v>
      </c>
      <c r="I3349" s="2">
        <f t="shared" si="579"/>
        <v>60.23</v>
      </c>
      <c r="J3349">
        <f t="shared" si="573"/>
        <v>0</v>
      </c>
      <c r="K3349" s="2">
        <f t="shared" si="575"/>
        <v>0</v>
      </c>
      <c r="L3349" s="2">
        <f t="shared" si="580"/>
        <v>0</v>
      </c>
      <c r="M3349" s="2">
        <f t="shared" si="581"/>
        <v>1</v>
      </c>
      <c r="N3349">
        <f t="shared" si="582"/>
        <v>-1.3708004687979618</v>
      </c>
    </row>
    <row r="3350" spans="1:14" x14ac:dyDescent="0.3">
      <c r="A3350" s="1">
        <v>43552</v>
      </c>
      <c r="B3350">
        <v>59.3</v>
      </c>
      <c r="D3350">
        <f t="shared" si="572"/>
        <v>4</v>
      </c>
      <c r="E3350" s="1">
        <f t="shared" si="574"/>
        <v>43545</v>
      </c>
      <c r="F3350" s="1">
        <f t="shared" si="576"/>
        <v>43544</v>
      </c>
      <c r="G3350" s="1">
        <f t="shared" si="577"/>
        <v>43543</v>
      </c>
      <c r="H3350" s="1">
        <f t="shared" si="578"/>
        <v>43542</v>
      </c>
      <c r="I3350" s="2">
        <f t="shared" si="579"/>
        <v>59.98</v>
      </c>
      <c r="J3350">
        <f t="shared" si="573"/>
        <v>0</v>
      </c>
      <c r="K3350" s="2">
        <f t="shared" si="575"/>
        <v>0</v>
      </c>
      <c r="L3350" s="2">
        <f t="shared" si="580"/>
        <v>0</v>
      </c>
      <c r="M3350" s="2">
        <f t="shared" si="581"/>
        <v>1</v>
      </c>
      <c r="N3350">
        <f t="shared" si="582"/>
        <v>-1.1401867317183267</v>
      </c>
    </row>
    <row r="3351" spans="1:14" x14ac:dyDescent="0.3">
      <c r="A3351" s="1">
        <v>43553</v>
      </c>
      <c r="B3351">
        <v>60.14</v>
      </c>
      <c r="D3351">
        <f t="shared" si="572"/>
        <v>5</v>
      </c>
      <c r="E3351" s="1">
        <f t="shared" si="574"/>
        <v>43546</v>
      </c>
      <c r="F3351" s="1">
        <f t="shared" si="576"/>
        <v>43545</v>
      </c>
      <c r="G3351" s="1">
        <f t="shared" si="577"/>
        <v>43544</v>
      </c>
      <c r="H3351" s="1">
        <f t="shared" si="578"/>
        <v>43543</v>
      </c>
      <c r="I3351" s="2">
        <f t="shared" si="579"/>
        <v>59.04</v>
      </c>
      <c r="J3351">
        <f t="shared" si="573"/>
        <v>0</v>
      </c>
      <c r="K3351" s="2">
        <f t="shared" si="575"/>
        <v>0</v>
      </c>
      <c r="L3351" s="2">
        <f t="shared" si="580"/>
        <v>0</v>
      </c>
      <c r="M3351" s="2">
        <f t="shared" si="581"/>
        <v>1</v>
      </c>
      <c r="N3351">
        <f t="shared" si="582"/>
        <v>1.8459997268165957</v>
      </c>
    </row>
    <row r="3352" spans="1:14" x14ac:dyDescent="0.3">
      <c r="A3352" s="1">
        <v>43556</v>
      </c>
      <c r="B3352">
        <v>61.59</v>
      </c>
      <c r="D3352">
        <f t="shared" si="572"/>
        <v>1</v>
      </c>
      <c r="E3352" s="1">
        <f t="shared" si="574"/>
        <v>43549</v>
      </c>
      <c r="F3352" s="1">
        <f t="shared" si="576"/>
        <v>43548</v>
      </c>
      <c r="G3352" s="1">
        <f t="shared" si="577"/>
        <v>43547</v>
      </c>
      <c r="H3352" s="1">
        <f t="shared" si="578"/>
        <v>43546</v>
      </c>
      <c r="I3352" s="2">
        <f t="shared" si="579"/>
        <v>58.82</v>
      </c>
      <c r="J3352">
        <f t="shared" si="573"/>
        <v>0</v>
      </c>
      <c r="K3352" s="2">
        <f t="shared" si="575"/>
        <v>0</v>
      </c>
      <c r="L3352" s="2">
        <f t="shared" si="580"/>
        <v>0</v>
      </c>
      <c r="M3352" s="2">
        <f t="shared" si="581"/>
        <v>1</v>
      </c>
      <c r="N3352">
        <f t="shared" si="582"/>
        <v>4.6017586573102953</v>
      </c>
    </row>
    <row r="3353" spans="1:14" x14ac:dyDescent="0.3">
      <c r="A3353" s="1">
        <v>43557</v>
      </c>
      <c r="B3353">
        <v>62.58</v>
      </c>
      <c r="D3353">
        <f t="shared" si="572"/>
        <v>2</v>
      </c>
      <c r="E3353" s="1">
        <f t="shared" si="574"/>
        <v>43550</v>
      </c>
      <c r="F3353" s="1">
        <f t="shared" si="576"/>
        <v>43549</v>
      </c>
      <c r="G3353" s="1">
        <f t="shared" si="577"/>
        <v>43548</v>
      </c>
      <c r="H3353" s="1">
        <f t="shared" si="578"/>
        <v>43547</v>
      </c>
      <c r="I3353" s="2">
        <f t="shared" si="579"/>
        <v>59.94</v>
      </c>
      <c r="J3353">
        <f t="shared" si="573"/>
        <v>0</v>
      </c>
      <c r="K3353" s="2">
        <f t="shared" si="575"/>
        <v>0</v>
      </c>
      <c r="L3353" s="2">
        <f t="shared" si="580"/>
        <v>0</v>
      </c>
      <c r="M3353" s="2">
        <f t="shared" si="581"/>
        <v>1</v>
      </c>
      <c r="N3353">
        <f t="shared" si="582"/>
        <v>4.3101676352219034</v>
      </c>
    </row>
    <row r="3354" spans="1:14" x14ac:dyDescent="0.3">
      <c r="A3354" s="1">
        <v>43558</v>
      </c>
      <c r="B3354">
        <v>62.46</v>
      </c>
      <c r="D3354">
        <f t="shared" si="572"/>
        <v>3</v>
      </c>
      <c r="E3354" s="1">
        <f t="shared" si="574"/>
        <v>43551</v>
      </c>
      <c r="F3354" s="1">
        <f t="shared" si="576"/>
        <v>43550</v>
      </c>
      <c r="G3354" s="1">
        <f t="shared" si="577"/>
        <v>43549</v>
      </c>
      <c r="H3354" s="1">
        <f t="shared" si="578"/>
        <v>43548</v>
      </c>
      <c r="I3354" s="2">
        <f t="shared" si="579"/>
        <v>59.41</v>
      </c>
      <c r="J3354">
        <f t="shared" si="573"/>
        <v>0</v>
      </c>
      <c r="K3354" s="2">
        <f t="shared" si="575"/>
        <v>0</v>
      </c>
      <c r="L3354" s="2">
        <f t="shared" si="580"/>
        <v>0</v>
      </c>
      <c r="M3354" s="2">
        <f t="shared" si="581"/>
        <v>1</v>
      </c>
      <c r="N3354">
        <f t="shared" si="582"/>
        <v>5.0063789487282557</v>
      </c>
    </row>
    <row r="3355" spans="1:14" x14ac:dyDescent="0.3">
      <c r="A3355" s="1">
        <v>43559</v>
      </c>
      <c r="B3355">
        <v>62.1</v>
      </c>
      <c r="D3355">
        <f t="shared" si="572"/>
        <v>4</v>
      </c>
      <c r="E3355" s="1">
        <f t="shared" si="574"/>
        <v>43552</v>
      </c>
      <c r="F3355" s="1">
        <f t="shared" si="576"/>
        <v>43551</v>
      </c>
      <c r="G3355" s="1">
        <f t="shared" si="577"/>
        <v>43550</v>
      </c>
      <c r="H3355" s="1">
        <f t="shared" si="578"/>
        <v>43549</v>
      </c>
      <c r="I3355" s="2">
        <f t="shared" si="579"/>
        <v>59.3</v>
      </c>
      <c r="J3355">
        <f t="shared" si="573"/>
        <v>0</v>
      </c>
      <c r="K3355" s="2">
        <f t="shared" si="575"/>
        <v>0</v>
      </c>
      <c r="L3355" s="2">
        <f t="shared" si="580"/>
        <v>0</v>
      </c>
      <c r="M3355" s="2">
        <f t="shared" si="581"/>
        <v>1</v>
      </c>
      <c r="N3355">
        <f t="shared" si="582"/>
        <v>4.613668293575337</v>
      </c>
    </row>
    <row r="3356" spans="1:14" x14ac:dyDescent="0.3">
      <c r="A3356" s="1">
        <v>43560</v>
      </c>
      <c r="B3356">
        <v>63.08</v>
      </c>
      <c r="D3356">
        <f t="shared" si="572"/>
        <v>5</v>
      </c>
      <c r="E3356" s="1">
        <f t="shared" si="574"/>
        <v>43553</v>
      </c>
      <c r="F3356" s="1">
        <f t="shared" si="576"/>
        <v>43552</v>
      </c>
      <c r="G3356" s="1">
        <f t="shared" si="577"/>
        <v>43551</v>
      </c>
      <c r="H3356" s="1">
        <f t="shared" si="578"/>
        <v>43550</v>
      </c>
      <c r="I3356" s="2">
        <f t="shared" si="579"/>
        <v>60.14</v>
      </c>
      <c r="J3356">
        <f t="shared" si="573"/>
        <v>0</v>
      </c>
      <c r="K3356" s="2">
        <f t="shared" si="575"/>
        <v>0</v>
      </c>
      <c r="L3356" s="2">
        <f t="shared" si="580"/>
        <v>0</v>
      </c>
      <c r="M3356" s="2">
        <f t="shared" si="581"/>
        <v>1</v>
      </c>
      <c r="N3356">
        <f t="shared" si="582"/>
        <v>4.7728584534454503</v>
      </c>
    </row>
    <row r="3357" spans="1:14" x14ac:dyDescent="0.3">
      <c r="A3357" s="1">
        <v>43563</v>
      </c>
      <c r="B3357">
        <v>64.400000000000006</v>
      </c>
      <c r="D3357">
        <f t="shared" si="572"/>
        <v>1</v>
      </c>
      <c r="E3357" s="1">
        <f t="shared" si="574"/>
        <v>43556</v>
      </c>
      <c r="F3357" s="1">
        <f t="shared" si="576"/>
        <v>43555</v>
      </c>
      <c r="G3357" s="1">
        <f t="shared" si="577"/>
        <v>43554</v>
      </c>
      <c r="H3357" s="1">
        <f t="shared" si="578"/>
        <v>43553</v>
      </c>
      <c r="I3357" s="2">
        <f t="shared" si="579"/>
        <v>61.59</v>
      </c>
      <c r="J3357">
        <f t="shared" si="573"/>
        <v>0</v>
      </c>
      <c r="K3357" s="2">
        <f t="shared" si="575"/>
        <v>0</v>
      </c>
      <c r="L3357" s="2">
        <f t="shared" si="580"/>
        <v>0</v>
      </c>
      <c r="M3357" s="2">
        <f t="shared" si="581"/>
        <v>1</v>
      </c>
      <c r="N3357">
        <f t="shared" si="582"/>
        <v>4.461411341135606</v>
      </c>
    </row>
    <row r="3358" spans="1:14" x14ac:dyDescent="0.3">
      <c r="A3358" s="1">
        <v>43564</v>
      </c>
      <c r="B3358">
        <v>63.98</v>
      </c>
      <c r="C3358">
        <v>63.96</v>
      </c>
      <c r="D3358">
        <f t="shared" si="572"/>
        <v>2</v>
      </c>
      <c r="E3358" s="1">
        <f t="shared" si="574"/>
        <v>43557</v>
      </c>
      <c r="F3358" s="1">
        <f t="shared" si="576"/>
        <v>43556</v>
      </c>
      <c r="G3358" s="1">
        <f t="shared" si="577"/>
        <v>43555</v>
      </c>
      <c r="H3358" s="1">
        <f t="shared" si="578"/>
        <v>43554</v>
      </c>
      <c r="I3358" s="2">
        <f t="shared" si="579"/>
        <v>62.58</v>
      </c>
      <c r="J3358">
        <f t="shared" si="573"/>
        <v>0</v>
      </c>
      <c r="K3358" s="2">
        <f t="shared" si="575"/>
        <v>0</v>
      </c>
      <c r="L3358" s="2">
        <f t="shared" si="580"/>
        <v>0</v>
      </c>
      <c r="M3358" s="2">
        <f t="shared" si="581"/>
        <v>1</v>
      </c>
      <c r="N3358">
        <f t="shared" si="582"/>
        <v>2.2124796280635763</v>
      </c>
    </row>
    <row r="3359" spans="1:14" x14ac:dyDescent="0.3">
      <c r="A3359" s="1">
        <v>43565</v>
      </c>
      <c r="B3359">
        <v>64.650000000000006</v>
      </c>
      <c r="D3359">
        <f t="shared" si="572"/>
        <v>3</v>
      </c>
      <c r="E3359" s="1">
        <f t="shared" si="574"/>
        <v>43558</v>
      </c>
      <c r="F3359" s="1">
        <f t="shared" si="576"/>
        <v>43557</v>
      </c>
      <c r="G3359" s="1">
        <f t="shared" si="577"/>
        <v>43556</v>
      </c>
      <c r="H3359" s="1">
        <f t="shared" si="578"/>
        <v>43555</v>
      </c>
      <c r="I3359" s="2">
        <f t="shared" si="579"/>
        <v>62.46</v>
      </c>
      <c r="J3359">
        <f t="shared" si="573"/>
        <v>63.96</v>
      </c>
      <c r="K3359" s="2">
        <f t="shared" si="575"/>
        <v>63.96</v>
      </c>
      <c r="L3359" s="2">
        <f t="shared" si="580"/>
        <v>63.98</v>
      </c>
      <c r="M3359" s="2">
        <f t="shared" si="581"/>
        <v>1.0003126954346466</v>
      </c>
      <c r="N3359">
        <f t="shared" si="582"/>
        <v>3.4774399918552494</v>
      </c>
    </row>
    <row r="3360" spans="1:14" x14ac:dyDescent="0.3">
      <c r="A3360" s="1">
        <v>43566</v>
      </c>
      <c r="B3360">
        <v>63.67</v>
      </c>
      <c r="D3360">
        <f t="shared" si="572"/>
        <v>4</v>
      </c>
      <c r="E3360" s="1">
        <f t="shared" si="574"/>
        <v>43559</v>
      </c>
      <c r="F3360" s="1">
        <f t="shared" si="576"/>
        <v>43558</v>
      </c>
      <c r="G3360" s="1">
        <f t="shared" si="577"/>
        <v>43557</v>
      </c>
      <c r="H3360" s="1">
        <f t="shared" si="578"/>
        <v>43556</v>
      </c>
      <c r="I3360" s="2">
        <f t="shared" si="579"/>
        <v>62.1</v>
      </c>
      <c r="J3360">
        <f t="shared" si="573"/>
        <v>0</v>
      </c>
      <c r="K3360" s="2">
        <f t="shared" si="575"/>
        <v>63.96</v>
      </c>
      <c r="L3360" s="2">
        <f t="shared" si="580"/>
        <v>63.98</v>
      </c>
      <c r="M3360" s="2">
        <f t="shared" si="581"/>
        <v>1.0003126954346466</v>
      </c>
      <c r="N3360">
        <f t="shared" si="582"/>
        <v>2.5280151645119391</v>
      </c>
    </row>
    <row r="3361" spans="1:14" x14ac:dyDescent="0.3">
      <c r="A3361" s="1">
        <v>43567</v>
      </c>
      <c r="B3361">
        <v>64.02</v>
      </c>
      <c r="D3361">
        <f t="shared" si="572"/>
        <v>5</v>
      </c>
      <c r="E3361" s="1">
        <f t="shared" si="574"/>
        <v>43560</v>
      </c>
      <c r="F3361" s="1">
        <f t="shared" si="576"/>
        <v>43559</v>
      </c>
      <c r="G3361" s="1">
        <f t="shared" si="577"/>
        <v>43558</v>
      </c>
      <c r="H3361" s="1">
        <f t="shared" si="578"/>
        <v>43557</v>
      </c>
      <c r="I3361" s="2">
        <f t="shared" si="579"/>
        <v>63.08</v>
      </c>
      <c r="J3361">
        <f t="shared" si="573"/>
        <v>0</v>
      </c>
      <c r="K3361" s="2">
        <f t="shared" si="575"/>
        <v>63.96</v>
      </c>
      <c r="L3361" s="2">
        <f t="shared" si="580"/>
        <v>63.98</v>
      </c>
      <c r="M3361" s="2">
        <f t="shared" si="581"/>
        <v>1.0003126954346466</v>
      </c>
      <c r="N3361">
        <f t="shared" si="582"/>
        <v>1.5104419002497709</v>
      </c>
    </row>
    <row r="3362" spans="1:14" x14ac:dyDescent="0.3">
      <c r="A3362" s="1">
        <v>43570</v>
      </c>
      <c r="B3362">
        <v>63.56</v>
      </c>
      <c r="D3362">
        <f t="shared" si="572"/>
        <v>1</v>
      </c>
      <c r="E3362" s="1">
        <f t="shared" si="574"/>
        <v>43563</v>
      </c>
      <c r="F3362" s="1">
        <f t="shared" si="576"/>
        <v>43562</v>
      </c>
      <c r="G3362" s="1">
        <f t="shared" si="577"/>
        <v>43561</v>
      </c>
      <c r="H3362" s="1">
        <f t="shared" si="578"/>
        <v>43560</v>
      </c>
      <c r="I3362" s="2">
        <f t="shared" si="579"/>
        <v>64.400000000000006</v>
      </c>
      <c r="J3362">
        <f t="shared" si="573"/>
        <v>0</v>
      </c>
      <c r="K3362" s="2">
        <f t="shared" si="575"/>
        <v>63.96</v>
      </c>
      <c r="L3362" s="2">
        <f t="shared" si="580"/>
        <v>63.98</v>
      </c>
      <c r="M3362" s="2">
        <f t="shared" si="581"/>
        <v>1.0003126954346466</v>
      </c>
      <c r="N3362">
        <f t="shared" si="582"/>
        <v>-1.2816644886174404</v>
      </c>
    </row>
    <row r="3363" spans="1:14" x14ac:dyDescent="0.3">
      <c r="A3363" s="1">
        <v>43571</v>
      </c>
      <c r="B3363">
        <v>64.19</v>
      </c>
      <c r="D3363">
        <f t="shared" si="572"/>
        <v>2</v>
      </c>
      <c r="E3363" s="1">
        <f t="shared" si="574"/>
        <v>43564</v>
      </c>
      <c r="F3363" s="1">
        <f t="shared" si="576"/>
        <v>43563</v>
      </c>
      <c r="G3363" s="1">
        <f t="shared" si="577"/>
        <v>43562</v>
      </c>
      <c r="H3363" s="1">
        <f t="shared" si="578"/>
        <v>43561</v>
      </c>
      <c r="I3363" s="2">
        <f t="shared" si="579"/>
        <v>63.98</v>
      </c>
      <c r="J3363">
        <f t="shared" si="573"/>
        <v>0</v>
      </c>
      <c r="K3363" s="2">
        <f t="shared" si="575"/>
        <v>63.96</v>
      </c>
      <c r="L3363" s="2">
        <f t="shared" si="580"/>
        <v>63.98</v>
      </c>
      <c r="M3363" s="2">
        <f t="shared" si="581"/>
        <v>1.0003126954346466</v>
      </c>
      <c r="N3363">
        <f t="shared" si="582"/>
        <v>0.35895473579333131</v>
      </c>
    </row>
    <row r="3364" spans="1:14" x14ac:dyDescent="0.3">
      <c r="A3364" s="1">
        <v>43572</v>
      </c>
      <c r="B3364">
        <v>63.87</v>
      </c>
      <c r="D3364">
        <f t="shared" si="572"/>
        <v>3</v>
      </c>
      <c r="E3364" s="1">
        <f t="shared" si="574"/>
        <v>43565</v>
      </c>
      <c r="F3364" s="1">
        <f t="shared" si="576"/>
        <v>43564</v>
      </c>
      <c r="G3364" s="1">
        <f t="shared" si="577"/>
        <v>43563</v>
      </c>
      <c r="H3364" s="1">
        <f t="shared" si="578"/>
        <v>43562</v>
      </c>
      <c r="I3364" s="2">
        <f t="shared" si="579"/>
        <v>64.650000000000006</v>
      </c>
      <c r="J3364">
        <f t="shared" si="573"/>
        <v>0</v>
      </c>
      <c r="K3364" s="2">
        <f t="shared" si="575"/>
        <v>0</v>
      </c>
      <c r="L3364" s="2">
        <f t="shared" si="580"/>
        <v>0</v>
      </c>
      <c r="M3364" s="2">
        <f t="shared" si="581"/>
        <v>1</v>
      </c>
      <c r="N3364">
        <f t="shared" si="582"/>
        <v>-1.2138337644368808</v>
      </c>
    </row>
    <row r="3365" spans="1:14" x14ac:dyDescent="0.3">
      <c r="A3365" s="1">
        <v>43573</v>
      </c>
      <c r="B3365">
        <v>64.069999999999993</v>
      </c>
      <c r="D3365">
        <f t="shared" si="572"/>
        <v>4</v>
      </c>
      <c r="E3365" s="1">
        <f t="shared" si="574"/>
        <v>43566</v>
      </c>
      <c r="F3365" s="1">
        <f t="shared" si="576"/>
        <v>43565</v>
      </c>
      <c r="G3365" s="1">
        <f t="shared" si="577"/>
        <v>43564</v>
      </c>
      <c r="H3365" s="1">
        <f t="shared" si="578"/>
        <v>43563</v>
      </c>
      <c r="I3365" s="2">
        <f t="shared" si="579"/>
        <v>63.67</v>
      </c>
      <c r="J3365">
        <f t="shared" si="573"/>
        <v>0</v>
      </c>
      <c r="K3365" s="2">
        <f t="shared" si="575"/>
        <v>0</v>
      </c>
      <c r="L3365" s="2">
        <f t="shared" si="580"/>
        <v>0</v>
      </c>
      <c r="M3365" s="2">
        <f t="shared" si="581"/>
        <v>1</v>
      </c>
      <c r="N3365">
        <f t="shared" si="582"/>
        <v>0.62627416219961785</v>
      </c>
    </row>
    <row r="3366" spans="1:14" x14ac:dyDescent="0.3">
      <c r="A3366" s="1">
        <v>43577</v>
      </c>
      <c r="B3366">
        <v>65.55</v>
      </c>
      <c r="D3366">
        <f t="shared" si="572"/>
        <v>1</v>
      </c>
      <c r="E3366" s="1">
        <f t="shared" si="574"/>
        <v>43570</v>
      </c>
      <c r="F3366" s="1">
        <f t="shared" si="576"/>
        <v>43569</v>
      </c>
      <c r="G3366" s="1">
        <f t="shared" si="577"/>
        <v>43568</v>
      </c>
      <c r="H3366" s="1">
        <f t="shared" si="578"/>
        <v>43567</v>
      </c>
      <c r="I3366" s="2">
        <f t="shared" si="579"/>
        <v>63.56</v>
      </c>
      <c r="J3366">
        <f t="shared" si="573"/>
        <v>0</v>
      </c>
      <c r="K3366" s="2">
        <f t="shared" si="575"/>
        <v>0</v>
      </c>
      <c r="L3366" s="2">
        <f t="shared" si="580"/>
        <v>0</v>
      </c>
      <c r="M3366" s="2">
        <f t="shared" si="581"/>
        <v>1</v>
      </c>
      <c r="N3366">
        <f t="shared" si="582"/>
        <v>3.0828868541193462</v>
      </c>
    </row>
    <row r="3367" spans="1:14" x14ac:dyDescent="0.3">
      <c r="A3367" s="1">
        <v>43578</v>
      </c>
      <c r="B3367">
        <v>66.3</v>
      </c>
      <c r="D3367">
        <f t="shared" si="572"/>
        <v>2</v>
      </c>
      <c r="E3367" s="1">
        <f t="shared" si="574"/>
        <v>43571</v>
      </c>
      <c r="F3367" s="1">
        <f t="shared" si="576"/>
        <v>43570</v>
      </c>
      <c r="G3367" s="1">
        <f t="shared" si="577"/>
        <v>43569</v>
      </c>
      <c r="H3367" s="1">
        <f t="shared" si="578"/>
        <v>43568</v>
      </c>
      <c r="I3367" s="2">
        <f t="shared" si="579"/>
        <v>64.19</v>
      </c>
      <c r="J3367">
        <f t="shared" si="573"/>
        <v>0</v>
      </c>
      <c r="K3367" s="2">
        <f t="shared" si="575"/>
        <v>0</v>
      </c>
      <c r="L3367" s="2">
        <f t="shared" si="580"/>
        <v>0</v>
      </c>
      <c r="M3367" s="2">
        <f t="shared" si="581"/>
        <v>1</v>
      </c>
      <c r="N3367">
        <f t="shared" si="582"/>
        <v>3.234246186813003</v>
      </c>
    </row>
    <row r="3368" spans="1:14" x14ac:dyDescent="0.3">
      <c r="A3368" s="1">
        <v>43579</v>
      </c>
      <c r="B3368">
        <v>65.89</v>
      </c>
      <c r="D3368">
        <f t="shared" si="572"/>
        <v>3</v>
      </c>
      <c r="E3368" s="1">
        <f t="shared" si="574"/>
        <v>43572</v>
      </c>
      <c r="F3368" s="1">
        <f t="shared" si="576"/>
        <v>43571</v>
      </c>
      <c r="G3368" s="1">
        <f t="shared" si="577"/>
        <v>43570</v>
      </c>
      <c r="H3368" s="1">
        <f t="shared" si="578"/>
        <v>43569</v>
      </c>
      <c r="I3368" s="2">
        <f t="shared" si="579"/>
        <v>63.87</v>
      </c>
      <c r="J3368">
        <f t="shared" si="573"/>
        <v>0</v>
      </c>
      <c r="K3368" s="2">
        <f t="shared" si="575"/>
        <v>0</v>
      </c>
      <c r="L3368" s="2">
        <f t="shared" si="580"/>
        <v>0</v>
      </c>
      <c r="M3368" s="2">
        <f t="shared" si="581"/>
        <v>1</v>
      </c>
      <c r="N3368">
        <f t="shared" si="582"/>
        <v>3.1136917352230804</v>
      </c>
    </row>
    <row r="3369" spans="1:14" x14ac:dyDescent="0.3">
      <c r="A3369" s="1">
        <v>43580</v>
      </c>
      <c r="B3369">
        <v>65.209999999999994</v>
      </c>
      <c r="D3369">
        <f t="shared" si="572"/>
        <v>4</v>
      </c>
      <c r="E3369" s="1">
        <f t="shared" si="574"/>
        <v>43573</v>
      </c>
      <c r="F3369" s="1">
        <f t="shared" si="576"/>
        <v>43572</v>
      </c>
      <c r="G3369" s="1">
        <f t="shared" si="577"/>
        <v>43571</v>
      </c>
      <c r="H3369" s="1">
        <f t="shared" si="578"/>
        <v>43570</v>
      </c>
      <c r="I3369" s="2">
        <f t="shared" si="579"/>
        <v>64.069999999999993</v>
      </c>
      <c r="J3369">
        <f t="shared" si="573"/>
        <v>0</v>
      </c>
      <c r="K3369" s="2">
        <f t="shared" si="575"/>
        <v>0</v>
      </c>
      <c r="L3369" s="2">
        <f t="shared" si="580"/>
        <v>0</v>
      </c>
      <c r="M3369" s="2">
        <f t="shared" si="581"/>
        <v>1</v>
      </c>
      <c r="N3369">
        <f t="shared" si="582"/>
        <v>1.7636595754180771</v>
      </c>
    </row>
    <row r="3370" spans="1:14" x14ac:dyDescent="0.3">
      <c r="A3370" s="1">
        <v>43581</v>
      </c>
      <c r="B3370">
        <v>63.3</v>
      </c>
      <c r="D3370">
        <f t="shared" si="572"/>
        <v>5</v>
      </c>
      <c r="E3370" s="1">
        <f t="shared" si="574"/>
        <v>43574</v>
      </c>
      <c r="F3370" s="1">
        <f t="shared" si="576"/>
        <v>43573</v>
      </c>
      <c r="G3370" s="1">
        <f t="shared" si="577"/>
        <v>43572</v>
      </c>
      <c r="H3370" s="1">
        <f t="shared" si="578"/>
        <v>43571</v>
      </c>
      <c r="I3370" s="2">
        <f t="shared" si="579"/>
        <v>64.069999999999993</v>
      </c>
      <c r="J3370">
        <f t="shared" si="573"/>
        <v>0</v>
      </c>
      <c r="K3370" s="2">
        <f t="shared" si="575"/>
        <v>0</v>
      </c>
      <c r="L3370" s="2">
        <f t="shared" si="580"/>
        <v>0</v>
      </c>
      <c r="M3370" s="2">
        <f t="shared" si="581"/>
        <v>1</v>
      </c>
      <c r="N3370">
        <f t="shared" si="582"/>
        <v>-1.2090906500799681</v>
      </c>
    </row>
    <row r="3371" spans="1:14" x14ac:dyDescent="0.3">
      <c r="A3371" s="1">
        <v>43584</v>
      </c>
      <c r="B3371">
        <v>63.5</v>
      </c>
      <c r="D3371">
        <f t="shared" si="572"/>
        <v>1</v>
      </c>
      <c r="E3371" s="1">
        <f t="shared" si="574"/>
        <v>43577</v>
      </c>
      <c r="F3371" s="1">
        <f t="shared" si="576"/>
        <v>43576</v>
      </c>
      <c r="G3371" s="1">
        <f t="shared" si="577"/>
        <v>43575</v>
      </c>
      <c r="H3371" s="1">
        <f t="shared" si="578"/>
        <v>43574</v>
      </c>
      <c r="I3371" s="2">
        <f t="shared" si="579"/>
        <v>65.55</v>
      </c>
      <c r="J3371">
        <f t="shared" si="573"/>
        <v>0</v>
      </c>
      <c r="K3371" s="2">
        <f t="shared" si="575"/>
        <v>0</v>
      </c>
      <c r="L3371" s="2">
        <f t="shared" si="580"/>
        <v>0</v>
      </c>
      <c r="M3371" s="2">
        <f t="shared" si="581"/>
        <v>1</v>
      </c>
      <c r="N3371">
        <f t="shared" si="582"/>
        <v>-3.1773304311062893</v>
      </c>
    </row>
    <row r="3372" spans="1:14" x14ac:dyDescent="0.3">
      <c r="A3372" s="1">
        <v>43585</v>
      </c>
      <c r="B3372">
        <v>63.91</v>
      </c>
      <c r="D3372">
        <f t="shared" si="572"/>
        <v>2</v>
      </c>
      <c r="E3372" s="1">
        <f t="shared" si="574"/>
        <v>43578</v>
      </c>
      <c r="F3372" s="1">
        <f t="shared" si="576"/>
        <v>43577</v>
      </c>
      <c r="G3372" s="1">
        <f t="shared" si="577"/>
        <v>43576</v>
      </c>
      <c r="H3372" s="1">
        <f t="shared" si="578"/>
        <v>43575</v>
      </c>
      <c r="I3372" s="2">
        <f t="shared" si="579"/>
        <v>66.3</v>
      </c>
      <c r="J3372">
        <f t="shared" si="573"/>
        <v>0</v>
      </c>
      <c r="K3372" s="2">
        <f t="shared" si="575"/>
        <v>0</v>
      </c>
      <c r="L3372" s="2">
        <f t="shared" si="580"/>
        <v>0</v>
      </c>
      <c r="M3372" s="2">
        <f t="shared" si="581"/>
        <v>1</v>
      </c>
      <c r="N3372">
        <f t="shared" si="582"/>
        <v>-3.67140535296264</v>
      </c>
    </row>
    <row r="3373" spans="1:14" x14ac:dyDescent="0.3">
      <c r="A3373" s="1">
        <v>43586</v>
      </c>
      <c r="B3373">
        <v>63.6</v>
      </c>
      <c r="D3373">
        <f t="shared" si="572"/>
        <v>3</v>
      </c>
      <c r="E3373" s="1">
        <f t="shared" si="574"/>
        <v>43579</v>
      </c>
      <c r="F3373" s="1">
        <f t="shared" si="576"/>
        <v>43578</v>
      </c>
      <c r="G3373" s="1">
        <f t="shared" si="577"/>
        <v>43577</v>
      </c>
      <c r="H3373" s="1">
        <f t="shared" si="578"/>
        <v>43576</v>
      </c>
      <c r="I3373" s="2">
        <f t="shared" si="579"/>
        <v>65.89</v>
      </c>
      <c r="J3373">
        <f t="shared" si="573"/>
        <v>0</v>
      </c>
      <c r="K3373" s="2">
        <f t="shared" si="575"/>
        <v>0</v>
      </c>
      <c r="L3373" s="2">
        <f t="shared" si="580"/>
        <v>0</v>
      </c>
      <c r="M3373" s="2">
        <f t="shared" si="581"/>
        <v>1</v>
      </c>
      <c r="N3373">
        <f t="shared" si="582"/>
        <v>-3.5373214579652057</v>
      </c>
    </row>
    <row r="3374" spans="1:14" x14ac:dyDescent="0.3">
      <c r="A3374" s="1">
        <v>43587</v>
      </c>
      <c r="B3374">
        <v>61.81</v>
      </c>
      <c r="D3374">
        <f t="shared" si="572"/>
        <v>4</v>
      </c>
      <c r="E3374" s="1">
        <f t="shared" si="574"/>
        <v>43580</v>
      </c>
      <c r="F3374" s="1">
        <f t="shared" si="576"/>
        <v>43579</v>
      </c>
      <c r="G3374" s="1">
        <f t="shared" si="577"/>
        <v>43578</v>
      </c>
      <c r="H3374" s="1">
        <f t="shared" si="578"/>
        <v>43577</v>
      </c>
      <c r="I3374" s="2">
        <f t="shared" si="579"/>
        <v>65.209999999999994</v>
      </c>
      <c r="J3374">
        <f t="shared" si="573"/>
        <v>0</v>
      </c>
      <c r="K3374" s="2">
        <f t="shared" si="575"/>
        <v>0</v>
      </c>
      <c r="L3374" s="2">
        <f t="shared" si="580"/>
        <v>0</v>
      </c>
      <c r="M3374" s="2">
        <f t="shared" si="581"/>
        <v>1</v>
      </c>
      <c r="N3374">
        <f t="shared" si="582"/>
        <v>-5.3547667733928828</v>
      </c>
    </row>
    <row r="3375" spans="1:14" x14ac:dyDescent="0.3">
      <c r="A3375" s="1">
        <v>43588</v>
      </c>
      <c r="B3375">
        <v>61.94</v>
      </c>
      <c r="D3375">
        <f t="shared" si="572"/>
        <v>5</v>
      </c>
      <c r="E3375" s="1">
        <f t="shared" si="574"/>
        <v>43581</v>
      </c>
      <c r="F3375" s="1">
        <f t="shared" si="576"/>
        <v>43580</v>
      </c>
      <c r="G3375" s="1">
        <f t="shared" si="577"/>
        <v>43579</v>
      </c>
      <c r="H3375" s="1">
        <f t="shared" si="578"/>
        <v>43578</v>
      </c>
      <c r="I3375" s="2">
        <f t="shared" si="579"/>
        <v>63.3</v>
      </c>
      <c r="J3375">
        <f t="shared" si="573"/>
        <v>0</v>
      </c>
      <c r="K3375" s="2">
        <f t="shared" si="575"/>
        <v>0</v>
      </c>
      <c r="L3375" s="2">
        <f t="shared" si="580"/>
        <v>0</v>
      </c>
      <c r="M3375" s="2">
        <f t="shared" si="581"/>
        <v>1</v>
      </c>
      <c r="N3375">
        <f t="shared" si="582"/>
        <v>-2.1719154605073805</v>
      </c>
    </row>
    <row r="3376" spans="1:14" x14ac:dyDescent="0.3">
      <c r="A3376" s="1">
        <v>43591</v>
      </c>
      <c r="B3376">
        <v>62.25</v>
      </c>
      <c r="D3376">
        <f t="shared" si="572"/>
        <v>1</v>
      </c>
      <c r="E3376" s="1">
        <f t="shared" si="574"/>
        <v>43584</v>
      </c>
      <c r="F3376" s="1">
        <f t="shared" si="576"/>
        <v>43583</v>
      </c>
      <c r="G3376" s="1">
        <f t="shared" si="577"/>
        <v>43582</v>
      </c>
      <c r="H3376" s="1">
        <f t="shared" si="578"/>
        <v>43581</v>
      </c>
      <c r="I3376" s="2">
        <f t="shared" si="579"/>
        <v>63.5</v>
      </c>
      <c r="J3376">
        <f t="shared" si="573"/>
        <v>0</v>
      </c>
      <c r="K3376" s="2">
        <f t="shared" si="575"/>
        <v>0</v>
      </c>
      <c r="L3376" s="2">
        <f t="shared" si="580"/>
        <v>0</v>
      </c>
      <c r="M3376" s="2">
        <f t="shared" si="581"/>
        <v>1</v>
      </c>
      <c r="N3376">
        <f t="shared" si="582"/>
        <v>-1.9881370553828932</v>
      </c>
    </row>
    <row r="3377" spans="1:14" x14ac:dyDescent="0.3">
      <c r="A3377" s="1">
        <v>43592</v>
      </c>
      <c r="B3377">
        <v>61.4</v>
      </c>
      <c r="D3377">
        <f t="shared" si="572"/>
        <v>2</v>
      </c>
      <c r="E3377" s="1">
        <f t="shared" si="574"/>
        <v>43585</v>
      </c>
      <c r="F3377" s="1">
        <f t="shared" si="576"/>
        <v>43584</v>
      </c>
      <c r="G3377" s="1">
        <f t="shared" si="577"/>
        <v>43583</v>
      </c>
      <c r="H3377" s="1">
        <f t="shared" si="578"/>
        <v>43582</v>
      </c>
      <c r="I3377" s="2">
        <f t="shared" si="579"/>
        <v>63.91</v>
      </c>
      <c r="J3377">
        <f t="shared" si="573"/>
        <v>0</v>
      </c>
      <c r="K3377" s="2">
        <f t="shared" si="575"/>
        <v>0</v>
      </c>
      <c r="L3377" s="2">
        <f t="shared" si="580"/>
        <v>0</v>
      </c>
      <c r="M3377" s="2">
        <f t="shared" si="581"/>
        <v>1</v>
      </c>
      <c r="N3377">
        <f t="shared" si="582"/>
        <v>-4.0066008509093551</v>
      </c>
    </row>
    <row r="3378" spans="1:14" x14ac:dyDescent="0.3">
      <c r="A3378" s="1">
        <v>43593</v>
      </c>
      <c r="B3378">
        <v>62.12</v>
      </c>
      <c r="D3378">
        <f t="shared" si="572"/>
        <v>3</v>
      </c>
      <c r="E3378" s="1">
        <f t="shared" si="574"/>
        <v>43586</v>
      </c>
      <c r="F3378" s="1">
        <f t="shared" si="576"/>
        <v>43585</v>
      </c>
      <c r="G3378" s="1">
        <f t="shared" si="577"/>
        <v>43584</v>
      </c>
      <c r="H3378" s="1">
        <f t="shared" si="578"/>
        <v>43583</v>
      </c>
      <c r="I3378" s="2">
        <f t="shared" si="579"/>
        <v>63.6</v>
      </c>
      <c r="J3378">
        <f t="shared" si="573"/>
        <v>0</v>
      </c>
      <c r="K3378" s="2">
        <f t="shared" si="575"/>
        <v>0</v>
      </c>
      <c r="L3378" s="2">
        <f t="shared" si="580"/>
        <v>0</v>
      </c>
      <c r="M3378" s="2">
        <f t="shared" si="581"/>
        <v>1</v>
      </c>
      <c r="N3378">
        <f t="shared" si="582"/>
        <v>-2.3545472065590252</v>
      </c>
    </row>
    <row r="3379" spans="1:14" x14ac:dyDescent="0.3">
      <c r="A3379" s="1">
        <v>43594</v>
      </c>
      <c r="B3379">
        <v>61.7</v>
      </c>
      <c r="C3379">
        <v>61.81</v>
      </c>
      <c r="D3379">
        <f t="shared" si="572"/>
        <v>4</v>
      </c>
      <c r="E3379" s="1">
        <f t="shared" si="574"/>
        <v>43587</v>
      </c>
      <c r="F3379" s="1">
        <f t="shared" si="576"/>
        <v>43586</v>
      </c>
      <c r="G3379" s="1">
        <f t="shared" si="577"/>
        <v>43585</v>
      </c>
      <c r="H3379" s="1">
        <f t="shared" si="578"/>
        <v>43584</v>
      </c>
      <c r="I3379" s="2">
        <f t="shared" si="579"/>
        <v>61.81</v>
      </c>
      <c r="J3379">
        <f t="shared" si="573"/>
        <v>0</v>
      </c>
      <c r="K3379" s="2">
        <f t="shared" si="575"/>
        <v>0</v>
      </c>
      <c r="L3379" s="2">
        <f t="shared" si="580"/>
        <v>0</v>
      </c>
      <c r="M3379" s="2">
        <f t="shared" si="581"/>
        <v>1</v>
      </c>
      <c r="N3379">
        <f t="shared" si="582"/>
        <v>-0.17812327598398206</v>
      </c>
    </row>
    <row r="3380" spans="1:14" x14ac:dyDescent="0.3">
      <c r="A3380" s="1">
        <v>43595</v>
      </c>
      <c r="B3380">
        <v>61.8</v>
      </c>
      <c r="D3380">
        <f t="shared" si="572"/>
        <v>5</v>
      </c>
      <c r="E3380" s="1">
        <f t="shared" si="574"/>
        <v>43588</v>
      </c>
      <c r="F3380" s="1">
        <f t="shared" si="576"/>
        <v>43587</v>
      </c>
      <c r="G3380" s="1">
        <f t="shared" si="577"/>
        <v>43586</v>
      </c>
      <c r="H3380" s="1">
        <f t="shared" si="578"/>
        <v>43585</v>
      </c>
      <c r="I3380" s="2">
        <f t="shared" si="579"/>
        <v>61.94</v>
      </c>
      <c r="J3380">
        <f t="shared" si="573"/>
        <v>61.81</v>
      </c>
      <c r="K3380" s="2">
        <f t="shared" si="575"/>
        <v>61.81</v>
      </c>
      <c r="L3380" s="2">
        <f t="shared" si="580"/>
        <v>61.7</v>
      </c>
      <c r="M3380" s="2">
        <f t="shared" si="581"/>
        <v>0.99822035269373888</v>
      </c>
      <c r="N3380">
        <f t="shared" si="582"/>
        <v>-0.40440428412515522</v>
      </c>
    </row>
    <row r="3381" spans="1:14" x14ac:dyDescent="0.3">
      <c r="A3381" s="1">
        <v>43598</v>
      </c>
      <c r="B3381">
        <v>61.21</v>
      </c>
      <c r="D3381">
        <f t="shared" si="572"/>
        <v>1</v>
      </c>
      <c r="E3381" s="1">
        <f t="shared" si="574"/>
        <v>43591</v>
      </c>
      <c r="F3381" s="1">
        <f t="shared" si="576"/>
        <v>43590</v>
      </c>
      <c r="G3381" s="1">
        <f t="shared" si="577"/>
        <v>43589</v>
      </c>
      <c r="H3381" s="1">
        <f t="shared" si="578"/>
        <v>43588</v>
      </c>
      <c r="I3381" s="2">
        <f t="shared" si="579"/>
        <v>62.25</v>
      </c>
      <c r="J3381">
        <f t="shared" si="573"/>
        <v>0</v>
      </c>
      <c r="K3381" s="2">
        <f t="shared" si="575"/>
        <v>61.81</v>
      </c>
      <c r="L3381" s="2">
        <f t="shared" si="580"/>
        <v>61.7</v>
      </c>
      <c r="M3381" s="2">
        <f t="shared" si="581"/>
        <v>0.99822035269373888</v>
      </c>
      <c r="N3381">
        <f t="shared" si="582"/>
        <v>-1.8629193241678266</v>
      </c>
    </row>
    <row r="3382" spans="1:14" x14ac:dyDescent="0.3">
      <c r="A3382" s="1">
        <v>43599</v>
      </c>
      <c r="B3382">
        <v>61.96</v>
      </c>
      <c r="D3382">
        <f t="shared" si="572"/>
        <v>2</v>
      </c>
      <c r="E3382" s="1">
        <f t="shared" si="574"/>
        <v>43592</v>
      </c>
      <c r="F3382" s="1">
        <f t="shared" si="576"/>
        <v>43591</v>
      </c>
      <c r="G3382" s="1">
        <f t="shared" si="577"/>
        <v>43590</v>
      </c>
      <c r="H3382" s="1">
        <f t="shared" si="578"/>
        <v>43589</v>
      </c>
      <c r="I3382" s="2">
        <f t="shared" si="579"/>
        <v>61.4</v>
      </c>
      <c r="J3382">
        <f t="shared" si="573"/>
        <v>0</v>
      </c>
      <c r="K3382" s="2">
        <f t="shared" si="575"/>
        <v>61.81</v>
      </c>
      <c r="L3382" s="2">
        <f t="shared" si="580"/>
        <v>61.7</v>
      </c>
      <c r="M3382" s="2">
        <f t="shared" si="581"/>
        <v>0.99822035269373888</v>
      </c>
      <c r="N3382">
        <f t="shared" si="582"/>
        <v>0.72979476357312933</v>
      </c>
    </row>
    <row r="3383" spans="1:14" x14ac:dyDescent="0.3">
      <c r="A3383" s="1">
        <v>43600</v>
      </c>
      <c r="B3383">
        <v>62.24</v>
      </c>
      <c r="D3383">
        <f t="shared" si="572"/>
        <v>3</v>
      </c>
      <c r="E3383" s="1">
        <f t="shared" si="574"/>
        <v>43593</v>
      </c>
      <c r="F3383" s="1">
        <f t="shared" si="576"/>
        <v>43592</v>
      </c>
      <c r="G3383" s="1">
        <f t="shared" si="577"/>
        <v>43591</v>
      </c>
      <c r="H3383" s="1">
        <f t="shared" si="578"/>
        <v>43590</v>
      </c>
      <c r="I3383" s="2">
        <f t="shared" si="579"/>
        <v>62.12</v>
      </c>
      <c r="J3383">
        <f t="shared" si="573"/>
        <v>0</v>
      </c>
      <c r="K3383" s="2">
        <f t="shared" si="575"/>
        <v>61.81</v>
      </c>
      <c r="L3383" s="2">
        <f t="shared" si="580"/>
        <v>61.7</v>
      </c>
      <c r="M3383" s="2">
        <f t="shared" si="581"/>
        <v>0.99822035269373888</v>
      </c>
      <c r="N3383">
        <f t="shared" si="582"/>
        <v>1.4864882981015633E-2</v>
      </c>
    </row>
    <row r="3384" spans="1:14" x14ac:dyDescent="0.3">
      <c r="A3384" s="1">
        <v>43601</v>
      </c>
      <c r="B3384">
        <v>63.06</v>
      </c>
      <c r="D3384">
        <f t="shared" si="572"/>
        <v>4</v>
      </c>
      <c r="E3384" s="1">
        <f t="shared" si="574"/>
        <v>43594</v>
      </c>
      <c r="F3384" s="1">
        <f t="shared" si="576"/>
        <v>43593</v>
      </c>
      <c r="G3384" s="1">
        <f t="shared" si="577"/>
        <v>43592</v>
      </c>
      <c r="H3384" s="1">
        <f t="shared" si="578"/>
        <v>43591</v>
      </c>
      <c r="I3384" s="2">
        <f t="shared" si="579"/>
        <v>61.7</v>
      </c>
      <c r="J3384">
        <f t="shared" si="573"/>
        <v>0</v>
      </c>
      <c r="K3384" s="2">
        <f t="shared" si="575"/>
        <v>61.81</v>
      </c>
      <c r="L3384" s="2">
        <f t="shared" si="580"/>
        <v>61.7</v>
      </c>
      <c r="M3384" s="2">
        <f t="shared" si="581"/>
        <v>0.99822035269373888</v>
      </c>
      <c r="N3384">
        <f t="shared" si="582"/>
        <v>2.0021490445732897</v>
      </c>
    </row>
    <row r="3385" spans="1:14" x14ac:dyDescent="0.3">
      <c r="A3385" s="1">
        <v>43602</v>
      </c>
      <c r="B3385">
        <v>62.92</v>
      </c>
      <c r="D3385">
        <f t="shared" si="572"/>
        <v>5</v>
      </c>
      <c r="E3385" s="1">
        <f t="shared" si="574"/>
        <v>43595</v>
      </c>
      <c r="F3385" s="1">
        <f t="shared" si="576"/>
        <v>43594</v>
      </c>
      <c r="G3385" s="1">
        <f t="shared" si="577"/>
        <v>43593</v>
      </c>
      <c r="H3385" s="1">
        <f t="shared" si="578"/>
        <v>43592</v>
      </c>
      <c r="I3385" s="2">
        <f t="shared" si="579"/>
        <v>61.8</v>
      </c>
      <c r="J3385">
        <f t="shared" si="573"/>
        <v>0</v>
      </c>
      <c r="K3385" s="2">
        <f t="shared" si="575"/>
        <v>0</v>
      </c>
      <c r="L3385" s="2">
        <f t="shared" si="580"/>
        <v>0</v>
      </c>
      <c r="M3385" s="2">
        <f t="shared" si="581"/>
        <v>1</v>
      </c>
      <c r="N3385">
        <f t="shared" si="582"/>
        <v>1.7960713726431994</v>
      </c>
    </row>
    <row r="3386" spans="1:14" x14ac:dyDescent="0.3">
      <c r="A3386" s="1">
        <v>43605</v>
      </c>
      <c r="B3386">
        <v>63.21</v>
      </c>
      <c r="D3386">
        <f t="shared" si="572"/>
        <v>1</v>
      </c>
      <c r="E3386" s="1">
        <f t="shared" si="574"/>
        <v>43598</v>
      </c>
      <c r="F3386" s="1">
        <f t="shared" si="576"/>
        <v>43597</v>
      </c>
      <c r="G3386" s="1">
        <f t="shared" si="577"/>
        <v>43596</v>
      </c>
      <c r="H3386" s="1">
        <f t="shared" si="578"/>
        <v>43595</v>
      </c>
      <c r="I3386" s="2">
        <f t="shared" si="579"/>
        <v>61.21</v>
      </c>
      <c r="J3386">
        <f t="shared" si="573"/>
        <v>0</v>
      </c>
      <c r="K3386" s="2">
        <f t="shared" si="575"/>
        <v>0</v>
      </c>
      <c r="L3386" s="2">
        <f t="shared" si="580"/>
        <v>0</v>
      </c>
      <c r="M3386" s="2">
        <f t="shared" si="581"/>
        <v>1</v>
      </c>
      <c r="N3386">
        <f t="shared" si="582"/>
        <v>3.2151941621228977</v>
      </c>
    </row>
    <row r="3387" spans="1:14" x14ac:dyDescent="0.3">
      <c r="A3387" s="1">
        <v>43606</v>
      </c>
      <c r="B3387">
        <v>63.13</v>
      </c>
      <c r="D3387">
        <f t="shared" si="572"/>
        <v>2</v>
      </c>
      <c r="E3387" s="1">
        <f t="shared" si="574"/>
        <v>43599</v>
      </c>
      <c r="F3387" s="1">
        <f t="shared" si="576"/>
        <v>43598</v>
      </c>
      <c r="G3387" s="1">
        <f t="shared" si="577"/>
        <v>43597</v>
      </c>
      <c r="H3387" s="1">
        <f t="shared" si="578"/>
        <v>43596</v>
      </c>
      <c r="I3387" s="2">
        <f t="shared" si="579"/>
        <v>61.96</v>
      </c>
      <c r="J3387">
        <f t="shared" si="573"/>
        <v>0</v>
      </c>
      <c r="K3387" s="2">
        <f t="shared" si="575"/>
        <v>0</v>
      </c>
      <c r="L3387" s="2">
        <f t="shared" si="580"/>
        <v>0</v>
      </c>
      <c r="M3387" s="2">
        <f t="shared" si="581"/>
        <v>1</v>
      </c>
      <c r="N3387">
        <f t="shared" si="582"/>
        <v>1.8707076830866434</v>
      </c>
    </row>
    <row r="3388" spans="1:14" x14ac:dyDescent="0.3">
      <c r="A3388" s="1">
        <v>43607</v>
      </c>
      <c r="B3388">
        <v>61.42</v>
      </c>
      <c r="D3388">
        <f t="shared" si="572"/>
        <v>3</v>
      </c>
      <c r="E3388" s="1">
        <f t="shared" si="574"/>
        <v>43600</v>
      </c>
      <c r="F3388" s="1">
        <f t="shared" si="576"/>
        <v>43599</v>
      </c>
      <c r="G3388" s="1">
        <f t="shared" si="577"/>
        <v>43598</v>
      </c>
      <c r="H3388" s="1">
        <f t="shared" si="578"/>
        <v>43597</v>
      </c>
      <c r="I3388" s="2">
        <f t="shared" si="579"/>
        <v>62.24</v>
      </c>
      <c r="J3388">
        <f t="shared" si="573"/>
        <v>0</v>
      </c>
      <c r="K3388" s="2">
        <f t="shared" si="575"/>
        <v>0</v>
      </c>
      <c r="L3388" s="2">
        <f t="shared" si="580"/>
        <v>0</v>
      </c>
      <c r="M3388" s="2">
        <f t="shared" si="581"/>
        <v>1</v>
      </c>
      <c r="N3388">
        <f t="shared" si="582"/>
        <v>-1.3262364857459801</v>
      </c>
    </row>
    <row r="3389" spans="1:14" x14ac:dyDescent="0.3">
      <c r="A3389" s="1">
        <v>43608</v>
      </c>
      <c r="B3389">
        <v>57.91</v>
      </c>
      <c r="D3389">
        <f t="shared" si="572"/>
        <v>4</v>
      </c>
      <c r="E3389" s="1">
        <f t="shared" si="574"/>
        <v>43601</v>
      </c>
      <c r="F3389" s="1">
        <f t="shared" si="576"/>
        <v>43600</v>
      </c>
      <c r="G3389" s="1">
        <f t="shared" si="577"/>
        <v>43599</v>
      </c>
      <c r="H3389" s="1">
        <f t="shared" si="578"/>
        <v>43598</v>
      </c>
      <c r="I3389" s="2">
        <f t="shared" si="579"/>
        <v>63.06</v>
      </c>
      <c r="J3389">
        <f t="shared" si="573"/>
        <v>0</v>
      </c>
      <c r="K3389" s="2">
        <f t="shared" si="575"/>
        <v>0</v>
      </c>
      <c r="L3389" s="2">
        <f t="shared" si="580"/>
        <v>0</v>
      </c>
      <c r="M3389" s="2">
        <f t="shared" si="581"/>
        <v>1</v>
      </c>
      <c r="N3389">
        <f t="shared" si="582"/>
        <v>-8.5196572879216408</v>
      </c>
    </row>
    <row r="3390" spans="1:14" x14ac:dyDescent="0.3">
      <c r="A3390" s="1">
        <v>43609</v>
      </c>
      <c r="B3390">
        <v>58.63</v>
      </c>
      <c r="D3390">
        <f t="shared" si="572"/>
        <v>5</v>
      </c>
      <c r="E3390" s="1">
        <f t="shared" si="574"/>
        <v>43602</v>
      </c>
      <c r="F3390" s="1">
        <f t="shared" si="576"/>
        <v>43601</v>
      </c>
      <c r="G3390" s="1">
        <f t="shared" si="577"/>
        <v>43600</v>
      </c>
      <c r="H3390" s="1">
        <f t="shared" si="578"/>
        <v>43599</v>
      </c>
      <c r="I3390" s="2">
        <f t="shared" si="579"/>
        <v>62.92</v>
      </c>
      <c r="J3390">
        <f t="shared" si="573"/>
        <v>0</v>
      </c>
      <c r="K3390" s="2">
        <f t="shared" si="575"/>
        <v>0</v>
      </c>
      <c r="L3390" s="2">
        <f t="shared" si="580"/>
        <v>0</v>
      </c>
      <c r="M3390" s="2">
        <f t="shared" si="581"/>
        <v>1</v>
      </c>
      <c r="N3390">
        <f t="shared" si="582"/>
        <v>-7.0617567213953292</v>
      </c>
    </row>
    <row r="3391" spans="1:14" x14ac:dyDescent="0.3">
      <c r="A3391" s="1">
        <v>43613</v>
      </c>
      <c r="B3391">
        <v>59.14</v>
      </c>
      <c r="D3391">
        <f t="shared" si="572"/>
        <v>2</v>
      </c>
      <c r="E3391" s="1">
        <f t="shared" si="574"/>
        <v>43606</v>
      </c>
      <c r="F3391" s="1">
        <f t="shared" si="576"/>
        <v>43605</v>
      </c>
      <c r="G3391" s="1">
        <f t="shared" si="577"/>
        <v>43604</v>
      </c>
      <c r="H3391" s="1">
        <f t="shared" si="578"/>
        <v>43603</v>
      </c>
      <c r="I3391" s="2">
        <f t="shared" si="579"/>
        <v>63.13</v>
      </c>
      <c r="J3391">
        <f t="shared" si="573"/>
        <v>0</v>
      </c>
      <c r="K3391" s="2">
        <f t="shared" si="575"/>
        <v>0</v>
      </c>
      <c r="L3391" s="2">
        <f t="shared" si="580"/>
        <v>0</v>
      </c>
      <c r="M3391" s="2">
        <f t="shared" si="581"/>
        <v>1</v>
      </c>
      <c r="N3391">
        <f t="shared" si="582"/>
        <v>-6.5288577955203095</v>
      </c>
    </row>
    <row r="3392" spans="1:14" x14ac:dyDescent="0.3">
      <c r="A3392" s="1">
        <v>43614</v>
      </c>
      <c r="B3392">
        <v>58.81</v>
      </c>
      <c r="D3392">
        <f t="shared" si="572"/>
        <v>3</v>
      </c>
      <c r="E3392" s="1">
        <f t="shared" si="574"/>
        <v>43607</v>
      </c>
      <c r="F3392" s="1">
        <f t="shared" si="576"/>
        <v>43606</v>
      </c>
      <c r="G3392" s="1">
        <f t="shared" si="577"/>
        <v>43605</v>
      </c>
      <c r="H3392" s="1">
        <f t="shared" si="578"/>
        <v>43604</v>
      </c>
      <c r="I3392" s="2">
        <f t="shared" si="579"/>
        <v>61.42</v>
      </c>
      <c r="J3392">
        <f t="shared" si="573"/>
        <v>0</v>
      </c>
      <c r="K3392" s="2">
        <f t="shared" si="575"/>
        <v>0</v>
      </c>
      <c r="L3392" s="2">
        <f t="shared" si="580"/>
        <v>0</v>
      </c>
      <c r="M3392" s="2">
        <f t="shared" si="581"/>
        <v>1</v>
      </c>
      <c r="N3392">
        <f t="shared" si="582"/>
        <v>-4.3423606540811681</v>
      </c>
    </row>
    <row r="3393" spans="1:14" x14ac:dyDescent="0.3">
      <c r="A3393" s="1">
        <v>43615</v>
      </c>
      <c r="B3393">
        <v>56.59</v>
      </c>
      <c r="D3393">
        <f t="shared" si="572"/>
        <v>4</v>
      </c>
      <c r="E3393" s="1">
        <f t="shared" si="574"/>
        <v>43608</v>
      </c>
      <c r="F3393" s="1">
        <f t="shared" si="576"/>
        <v>43607</v>
      </c>
      <c r="G3393" s="1">
        <f t="shared" si="577"/>
        <v>43606</v>
      </c>
      <c r="H3393" s="1">
        <f t="shared" si="578"/>
        <v>43605</v>
      </c>
      <c r="I3393" s="2">
        <f t="shared" si="579"/>
        <v>57.91</v>
      </c>
      <c r="J3393">
        <f t="shared" si="573"/>
        <v>0</v>
      </c>
      <c r="K3393" s="2">
        <f t="shared" si="575"/>
        <v>0</v>
      </c>
      <c r="L3393" s="2">
        <f t="shared" si="580"/>
        <v>0</v>
      </c>
      <c r="M3393" s="2">
        <f t="shared" si="581"/>
        <v>1</v>
      </c>
      <c r="N3393">
        <f t="shared" si="582"/>
        <v>-2.3057790083265837</v>
      </c>
    </row>
    <row r="3394" spans="1:14" x14ac:dyDescent="0.3">
      <c r="A3394" s="1">
        <v>43616</v>
      </c>
      <c r="B3394">
        <v>53.5</v>
      </c>
      <c r="D3394">
        <f t="shared" ref="D3394:D3457" si="583">WEEKDAY(A3394,2)</f>
        <v>5</v>
      </c>
      <c r="E3394" s="1">
        <f t="shared" si="574"/>
        <v>43609</v>
      </c>
      <c r="F3394" s="1">
        <f t="shared" si="576"/>
        <v>43608</v>
      </c>
      <c r="G3394" s="1">
        <f t="shared" si="577"/>
        <v>43607</v>
      </c>
      <c r="H3394" s="1">
        <f t="shared" si="578"/>
        <v>43606</v>
      </c>
      <c r="I3394" s="2">
        <f t="shared" si="579"/>
        <v>58.63</v>
      </c>
      <c r="J3394">
        <f t="shared" si="573"/>
        <v>0</v>
      </c>
      <c r="K3394" s="2">
        <f t="shared" si="575"/>
        <v>0</v>
      </c>
      <c r="L3394" s="2">
        <f t="shared" si="580"/>
        <v>0</v>
      </c>
      <c r="M3394" s="2">
        <f t="shared" si="581"/>
        <v>1</v>
      </c>
      <c r="N3394">
        <f t="shared" si="582"/>
        <v>-9.1564857074162944</v>
      </c>
    </row>
    <row r="3395" spans="1:14" x14ac:dyDescent="0.3">
      <c r="A3395" s="1">
        <v>43619</v>
      </c>
      <c r="B3395">
        <v>53.25</v>
      </c>
      <c r="D3395">
        <f t="shared" si="583"/>
        <v>1</v>
      </c>
      <c r="E3395" s="1">
        <f t="shared" si="574"/>
        <v>43612</v>
      </c>
      <c r="F3395" s="1">
        <f t="shared" si="576"/>
        <v>43611</v>
      </c>
      <c r="G3395" s="1">
        <f t="shared" si="577"/>
        <v>43610</v>
      </c>
      <c r="H3395" s="1">
        <f t="shared" si="578"/>
        <v>43609</v>
      </c>
      <c r="I3395" s="2">
        <f t="shared" si="579"/>
        <v>58.63</v>
      </c>
      <c r="J3395">
        <f t="shared" ref="J3395:J3458" si="584">C3394</f>
        <v>0</v>
      </c>
      <c r="K3395" s="2">
        <f t="shared" si="575"/>
        <v>0</v>
      </c>
      <c r="L3395" s="2">
        <f t="shared" si="580"/>
        <v>0</v>
      </c>
      <c r="M3395" s="2">
        <f t="shared" si="581"/>
        <v>1</v>
      </c>
      <c r="N3395">
        <f t="shared" si="582"/>
        <v>-9.6248706386589298</v>
      </c>
    </row>
    <row r="3396" spans="1:14" x14ac:dyDescent="0.3">
      <c r="A3396" s="1">
        <v>43620</v>
      </c>
      <c r="B3396">
        <v>53.48</v>
      </c>
      <c r="D3396">
        <f t="shared" si="583"/>
        <v>2</v>
      </c>
      <c r="E3396" s="1">
        <f t="shared" si="574"/>
        <v>43613</v>
      </c>
      <c r="F3396" s="1">
        <f t="shared" si="576"/>
        <v>43612</v>
      </c>
      <c r="G3396" s="1">
        <f t="shared" si="577"/>
        <v>43611</v>
      </c>
      <c r="H3396" s="1">
        <f t="shared" si="578"/>
        <v>43610</v>
      </c>
      <c r="I3396" s="2">
        <f t="shared" si="579"/>
        <v>59.14</v>
      </c>
      <c r="J3396">
        <f t="shared" si="584"/>
        <v>0</v>
      </c>
      <c r="K3396" s="2">
        <f t="shared" si="575"/>
        <v>0</v>
      </c>
      <c r="L3396" s="2">
        <f t="shared" si="580"/>
        <v>0</v>
      </c>
      <c r="M3396" s="2">
        <f t="shared" si="581"/>
        <v>1</v>
      </c>
      <c r="N3396">
        <f t="shared" si="582"/>
        <v>-10.059976219058884</v>
      </c>
    </row>
    <row r="3397" spans="1:14" x14ac:dyDescent="0.3">
      <c r="A3397" s="1">
        <v>43621</v>
      </c>
      <c r="B3397">
        <v>51.68</v>
      </c>
      <c r="D3397">
        <f t="shared" si="583"/>
        <v>3</v>
      </c>
      <c r="E3397" s="1">
        <f t="shared" si="574"/>
        <v>43614</v>
      </c>
      <c r="F3397" s="1">
        <f t="shared" si="576"/>
        <v>43613</v>
      </c>
      <c r="G3397" s="1">
        <f t="shared" si="577"/>
        <v>43612</v>
      </c>
      <c r="H3397" s="1">
        <f t="shared" si="578"/>
        <v>43611</v>
      </c>
      <c r="I3397" s="2">
        <f t="shared" si="579"/>
        <v>58.81</v>
      </c>
      <c r="J3397">
        <f t="shared" si="584"/>
        <v>0</v>
      </c>
      <c r="K3397" s="2">
        <f t="shared" si="575"/>
        <v>0</v>
      </c>
      <c r="L3397" s="2">
        <f t="shared" si="580"/>
        <v>0</v>
      </c>
      <c r="M3397" s="2">
        <f t="shared" si="581"/>
        <v>1</v>
      </c>
      <c r="N3397">
        <f t="shared" si="582"/>
        <v>-12.924104899751828</v>
      </c>
    </row>
    <row r="3398" spans="1:14" x14ac:dyDescent="0.3">
      <c r="A3398" s="1">
        <v>43622</v>
      </c>
      <c r="B3398">
        <v>52.59</v>
      </c>
      <c r="D3398">
        <f t="shared" si="583"/>
        <v>4</v>
      </c>
      <c r="E3398" s="1">
        <f t="shared" si="574"/>
        <v>43615</v>
      </c>
      <c r="F3398" s="1">
        <f t="shared" si="576"/>
        <v>43614</v>
      </c>
      <c r="G3398" s="1">
        <f t="shared" si="577"/>
        <v>43613</v>
      </c>
      <c r="H3398" s="1">
        <f t="shared" si="578"/>
        <v>43612</v>
      </c>
      <c r="I3398" s="2">
        <f t="shared" si="579"/>
        <v>56.59</v>
      </c>
      <c r="J3398">
        <f t="shared" si="584"/>
        <v>0</v>
      </c>
      <c r="K3398" s="2">
        <f t="shared" si="575"/>
        <v>0</v>
      </c>
      <c r="L3398" s="2">
        <f t="shared" si="580"/>
        <v>0</v>
      </c>
      <c r="M3398" s="2">
        <f t="shared" si="581"/>
        <v>1</v>
      </c>
      <c r="N3398">
        <f t="shared" si="582"/>
        <v>-7.3306303553179619</v>
      </c>
    </row>
    <row r="3399" spans="1:14" x14ac:dyDescent="0.3">
      <c r="A3399" s="1">
        <v>43623</v>
      </c>
      <c r="B3399">
        <v>53.99</v>
      </c>
      <c r="C3399">
        <v>54.16</v>
      </c>
      <c r="D3399">
        <f t="shared" si="583"/>
        <v>5</v>
      </c>
      <c r="E3399" s="1">
        <f t="shared" ref="E3399:E3462" si="585">A3399-7</f>
        <v>43616</v>
      </c>
      <c r="F3399" s="1">
        <f t="shared" si="576"/>
        <v>43615</v>
      </c>
      <c r="G3399" s="1">
        <f t="shared" si="577"/>
        <v>43614</v>
      </c>
      <c r="H3399" s="1">
        <f t="shared" si="578"/>
        <v>43613</v>
      </c>
      <c r="I3399" s="2">
        <f t="shared" si="579"/>
        <v>53.5</v>
      </c>
      <c r="J3399">
        <f t="shared" si="584"/>
        <v>0</v>
      </c>
      <c r="K3399" s="2">
        <f t="shared" ref="K3399:K3462" si="586">SUMIFS($J$2:$J$3507,$A$2:$A$3507,"&gt;"&amp;E3399,$A$2:$A$3507,"&lt;="&amp;A3399)</f>
        <v>0</v>
      </c>
      <c r="L3399" s="2">
        <f t="shared" si="580"/>
        <v>0</v>
      </c>
      <c r="M3399" s="2">
        <f t="shared" si="581"/>
        <v>1</v>
      </c>
      <c r="N3399">
        <f t="shared" si="582"/>
        <v>0.91171903282348565</v>
      </c>
    </row>
    <row r="3400" spans="1:14" x14ac:dyDescent="0.3">
      <c r="A3400" s="1">
        <v>43626</v>
      </c>
      <c r="B3400">
        <v>53.48</v>
      </c>
      <c r="D3400">
        <f t="shared" si="583"/>
        <v>1</v>
      </c>
      <c r="E3400" s="1">
        <f t="shared" si="585"/>
        <v>43619</v>
      </c>
      <c r="F3400" s="1">
        <f t="shared" ref="F3400:F3463" si="587">E3400-1</f>
        <v>43618</v>
      </c>
      <c r="G3400" s="1">
        <f t="shared" ref="G3400:G3463" si="588">E3400-2</f>
        <v>43617</v>
      </c>
      <c r="H3400" s="1">
        <f t="shared" ref="H3400:H3463" si="589">E3400-3</f>
        <v>43616</v>
      </c>
      <c r="I3400" s="2">
        <f t="shared" ref="I3400:I3463" si="590">IF(SUMIFS($B$2:$B$3507,$A$2:$A$3507,"="&amp;E3400)=0,IF(SUMIFS($B$2:$B$3507,$A$2:$A$3507,"="&amp;F3400)=0,IF(SUMIFS($B$2:$B$3507,$A$2:$A$3507,"="&amp;G3400)=0,SUMIFS($B$2:$B$3507,$A$2:$A$3507,"="&amp;H3400),SUMIFS($B$2:$B$3507,$A$2:$A$3507,"="&amp;G3400)),SUMIFS($B$2:$B$3507,$A$2:$A$3507,"="&amp;F3400)),SUMIFS($B$2:$B$3507,$A$2:$A$3507,"="&amp;E3400))</f>
        <v>53.25</v>
      </c>
      <c r="J3400">
        <f t="shared" si="584"/>
        <v>54.16</v>
      </c>
      <c r="K3400" s="2">
        <f t="shared" si="586"/>
        <v>54.16</v>
      </c>
      <c r="L3400" s="2">
        <f t="shared" ref="L3400:L3463" si="591">IF(K3400&lt;&gt;0,LOOKUP(K3400,C3394:C3400,B3394:B3400),0)</f>
        <v>53.99</v>
      </c>
      <c r="M3400" s="2">
        <f t="shared" si="581"/>
        <v>0.99686115214180215</v>
      </c>
      <c r="N3400">
        <f t="shared" si="582"/>
        <v>0.11661632703840336</v>
      </c>
    </row>
    <row r="3401" spans="1:14" x14ac:dyDescent="0.3">
      <c r="A3401" s="1">
        <v>43627</v>
      </c>
      <c r="B3401">
        <v>53.52</v>
      </c>
      <c r="D3401">
        <f t="shared" si="583"/>
        <v>2</v>
      </c>
      <c r="E3401" s="1">
        <f t="shared" si="585"/>
        <v>43620</v>
      </c>
      <c r="F3401" s="1">
        <f t="shared" si="587"/>
        <v>43619</v>
      </c>
      <c r="G3401" s="1">
        <f t="shared" si="588"/>
        <v>43618</v>
      </c>
      <c r="H3401" s="1">
        <f t="shared" si="589"/>
        <v>43617</v>
      </c>
      <c r="I3401" s="2">
        <f t="shared" si="590"/>
        <v>53.48</v>
      </c>
      <c r="J3401">
        <f t="shared" si="584"/>
        <v>0</v>
      </c>
      <c r="K3401" s="2">
        <f t="shared" si="586"/>
        <v>54.16</v>
      </c>
      <c r="L3401" s="2">
        <f t="shared" si="591"/>
        <v>53.99</v>
      </c>
      <c r="M3401" s="2">
        <f t="shared" ref="M3401:M3464" si="592">IF(K3401&lt;&gt;0,L3401/K3401,1)</f>
        <v>0.99686115214180215</v>
      </c>
      <c r="N3401">
        <f t="shared" ref="N3401:N3464" si="593">LN(B3401*M3401/I3401)*100</f>
        <v>-0.23961207875931667</v>
      </c>
    </row>
    <row r="3402" spans="1:14" x14ac:dyDescent="0.3">
      <c r="A3402" s="1">
        <v>43628</v>
      </c>
      <c r="B3402">
        <v>51.37</v>
      </c>
      <c r="D3402">
        <f t="shared" si="583"/>
        <v>3</v>
      </c>
      <c r="E3402" s="1">
        <f t="shared" si="585"/>
        <v>43621</v>
      </c>
      <c r="F3402" s="1">
        <f t="shared" si="587"/>
        <v>43620</v>
      </c>
      <c r="G3402" s="1">
        <f t="shared" si="588"/>
        <v>43619</v>
      </c>
      <c r="H3402" s="1">
        <f t="shared" si="589"/>
        <v>43618</v>
      </c>
      <c r="I3402" s="2">
        <f t="shared" si="590"/>
        <v>51.68</v>
      </c>
      <c r="J3402">
        <f t="shared" si="584"/>
        <v>0</v>
      </c>
      <c r="K3402" s="2">
        <f t="shared" si="586"/>
        <v>54.16</v>
      </c>
      <c r="L3402" s="2">
        <f t="shared" si="591"/>
        <v>53.99</v>
      </c>
      <c r="M3402" s="2">
        <f t="shared" si="592"/>
        <v>0.99686115214180215</v>
      </c>
      <c r="N3402">
        <f t="shared" si="593"/>
        <v>-0.91602993689938672</v>
      </c>
    </row>
    <row r="3403" spans="1:14" x14ac:dyDescent="0.3">
      <c r="A3403" s="1">
        <v>43629</v>
      </c>
      <c r="B3403">
        <v>52.54</v>
      </c>
      <c r="D3403">
        <f t="shared" si="583"/>
        <v>4</v>
      </c>
      <c r="E3403" s="1">
        <f t="shared" si="585"/>
        <v>43622</v>
      </c>
      <c r="F3403" s="1">
        <f t="shared" si="587"/>
        <v>43621</v>
      </c>
      <c r="G3403" s="1">
        <f t="shared" si="588"/>
        <v>43620</v>
      </c>
      <c r="H3403" s="1">
        <f t="shared" si="589"/>
        <v>43619</v>
      </c>
      <c r="I3403" s="2">
        <f t="shared" si="590"/>
        <v>52.59</v>
      </c>
      <c r="J3403">
        <f t="shared" si="584"/>
        <v>0</v>
      </c>
      <c r="K3403" s="2">
        <f t="shared" si="586"/>
        <v>54.16</v>
      </c>
      <c r="L3403" s="2">
        <f t="shared" si="591"/>
        <v>53.99</v>
      </c>
      <c r="M3403" s="2">
        <f t="shared" si="592"/>
        <v>0.99686115214180215</v>
      </c>
      <c r="N3403">
        <f t="shared" si="593"/>
        <v>-0.40949877176830174</v>
      </c>
    </row>
    <row r="3404" spans="1:14" x14ac:dyDescent="0.3">
      <c r="A3404" s="1">
        <v>43630</v>
      </c>
      <c r="B3404">
        <v>52.77</v>
      </c>
      <c r="D3404">
        <f t="shared" si="583"/>
        <v>5</v>
      </c>
      <c r="E3404" s="1">
        <f t="shared" si="585"/>
        <v>43623</v>
      </c>
      <c r="F3404" s="1">
        <f t="shared" si="587"/>
        <v>43622</v>
      </c>
      <c r="G3404" s="1">
        <f t="shared" si="588"/>
        <v>43621</v>
      </c>
      <c r="H3404" s="1">
        <f t="shared" si="589"/>
        <v>43620</v>
      </c>
      <c r="I3404" s="2">
        <f t="shared" si="590"/>
        <v>53.99</v>
      </c>
      <c r="J3404">
        <f t="shared" si="584"/>
        <v>0</v>
      </c>
      <c r="K3404" s="2">
        <f t="shared" si="586"/>
        <v>54.16</v>
      </c>
      <c r="L3404" s="2">
        <f t="shared" si="591"/>
        <v>53.99</v>
      </c>
      <c r="M3404" s="2">
        <f t="shared" si="592"/>
        <v>0.99686115214180215</v>
      </c>
      <c r="N3404">
        <f t="shared" si="593"/>
        <v>-2.5999781186442936</v>
      </c>
    </row>
    <row r="3405" spans="1:14" x14ac:dyDescent="0.3">
      <c r="A3405" s="1">
        <v>43633</v>
      </c>
      <c r="B3405">
        <v>52.17</v>
      </c>
      <c r="D3405">
        <f t="shared" si="583"/>
        <v>1</v>
      </c>
      <c r="E3405" s="1">
        <f t="shared" si="585"/>
        <v>43626</v>
      </c>
      <c r="F3405" s="1">
        <f t="shared" si="587"/>
        <v>43625</v>
      </c>
      <c r="G3405" s="1">
        <f t="shared" si="588"/>
        <v>43624</v>
      </c>
      <c r="H3405" s="1">
        <f t="shared" si="589"/>
        <v>43623</v>
      </c>
      <c r="I3405" s="2">
        <f t="shared" si="590"/>
        <v>53.48</v>
      </c>
      <c r="J3405">
        <f t="shared" si="584"/>
        <v>0</v>
      </c>
      <c r="K3405" s="2">
        <f t="shared" si="586"/>
        <v>0</v>
      </c>
      <c r="L3405" s="2">
        <f t="shared" si="591"/>
        <v>0</v>
      </c>
      <c r="M3405" s="2">
        <f t="shared" si="592"/>
        <v>1</v>
      </c>
      <c r="N3405">
        <f t="shared" si="593"/>
        <v>-2.4800135199440958</v>
      </c>
    </row>
    <row r="3406" spans="1:14" x14ac:dyDescent="0.3">
      <c r="A3406" s="1">
        <v>43634</v>
      </c>
      <c r="B3406">
        <v>54.11</v>
      </c>
      <c r="D3406">
        <f t="shared" si="583"/>
        <v>2</v>
      </c>
      <c r="E3406" s="1">
        <f t="shared" si="585"/>
        <v>43627</v>
      </c>
      <c r="F3406" s="1">
        <f t="shared" si="587"/>
        <v>43626</v>
      </c>
      <c r="G3406" s="1">
        <f t="shared" si="588"/>
        <v>43625</v>
      </c>
      <c r="H3406" s="1">
        <f t="shared" si="589"/>
        <v>43624</v>
      </c>
      <c r="I3406" s="2">
        <f t="shared" si="590"/>
        <v>53.52</v>
      </c>
      <c r="J3406">
        <f t="shared" si="584"/>
        <v>0</v>
      </c>
      <c r="K3406" s="2">
        <f t="shared" si="586"/>
        <v>0</v>
      </c>
      <c r="L3406" s="2">
        <f t="shared" si="591"/>
        <v>0</v>
      </c>
      <c r="M3406" s="2">
        <f t="shared" si="592"/>
        <v>1</v>
      </c>
      <c r="N3406">
        <f t="shared" si="593"/>
        <v>1.0963595834670909</v>
      </c>
    </row>
    <row r="3407" spans="1:14" x14ac:dyDescent="0.3">
      <c r="A3407" s="1">
        <v>43635</v>
      </c>
      <c r="B3407">
        <v>53.97</v>
      </c>
      <c r="D3407">
        <f t="shared" si="583"/>
        <v>3</v>
      </c>
      <c r="E3407" s="1">
        <f t="shared" si="585"/>
        <v>43628</v>
      </c>
      <c r="F3407" s="1">
        <f t="shared" si="587"/>
        <v>43627</v>
      </c>
      <c r="G3407" s="1">
        <f t="shared" si="588"/>
        <v>43626</v>
      </c>
      <c r="H3407" s="1">
        <f t="shared" si="589"/>
        <v>43625</v>
      </c>
      <c r="I3407" s="2">
        <f t="shared" si="590"/>
        <v>51.37</v>
      </c>
      <c r="J3407">
        <f t="shared" si="584"/>
        <v>0</v>
      </c>
      <c r="K3407" s="2">
        <f t="shared" si="586"/>
        <v>0</v>
      </c>
      <c r="L3407" s="2">
        <f t="shared" si="591"/>
        <v>0</v>
      </c>
      <c r="M3407" s="2">
        <f t="shared" si="592"/>
        <v>1</v>
      </c>
      <c r="N3407">
        <f t="shared" si="593"/>
        <v>4.9373992151374964</v>
      </c>
    </row>
    <row r="3408" spans="1:14" x14ac:dyDescent="0.3">
      <c r="A3408" s="1">
        <v>43636</v>
      </c>
      <c r="B3408">
        <v>57.07</v>
      </c>
      <c r="D3408">
        <f t="shared" si="583"/>
        <v>4</v>
      </c>
      <c r="E3408" s="1">
        <f t="shared" si="585"/>
        <v>43629</v>
      </c>
      <c r="F3408" s="1">
        <f t="shared" si="587"/>
        <v>43628</v>
      </c>
      <c r="G3408" s="1">
        <f t="shared" si="588"/>
        <v>43627</v>
      </c>
      <c r="H3408" s="1">
        <f t="shared" si="589"/>
        <v>43626</v>
      </c>
      <c r="I3408" s="2">
        <f t="shared" si="590"/>
        <v>52.54</v>
      </c>
      <c r="J3408">
        <f t="shared" si="584"/>
        <v>0</v>
      </c>
      <c r="K3408" s="2">
        <f t="shared" si="586"/>
        <v>0</v>
      </c>
      <c r="L3408" s="2">
        <f t="shared" si="591"/>
        <v>0</v>
      </c>
      <c r="M3408" s="2">
        <f t="shared" si="592"/>
        <v>1</v>
      </c>
      <c r="N3408">
        <f t="shared" si="593"/>
        <v>8.2703800291222933</v>
      </c>
    </row>
    <row r="3409" spans="1:14" x14ac:dyDescent="0.3">
      <c r="A3409" s="1">
        <v>43637</v>
      </c>
      <c r="B3409">
        <v>57.43</v>
      </c>
      <c r="D3409">
        <f t="shared" si="583"/>
        <v>5</v>
      </c>
      <c r="E3409" s="1">
        <f t="shared" si="585"/>
        <v>43630</v>
      </c>
      <c r="F3409" s="1">
        <f t="shared" si="587"/>
        <v>43629</v>
      </c>
      <c r="G3409" s="1">
        <f t="shared" si="588"/>
        <v>43628</v>
      </c>
      <c r="H3409" s="1">
        <f t="shared" si="589"/>
        <v>43627</v>
      </c>
      <c r="I3409" s="2">
        <f t="shared" si="590"/>
        <v>52.77</v>
      </c>
      <c r="J3409">
        <f t="shared" si="584"/>
        <v>0</v>
      </c>
      <c r="K3409" s="2">
        <f t="shared" si="586"/>
        <v>0</v>
      </c>
      <c r="L3409" s="2">
        <f t="shared" si="591"/>
        <v>0</v>
      </c>
      <c r="M3409" s="2">
        <f t="shared" si="592"/>
        <v>1</v>
      </c>
      <c r="N3409">
        <f t="shared" si="593"/>
        <v>8.4623967458628666</v>
      </c>
    </row>
    <row r="3410" spans="1:14" x14ac:dyDescent="0.3">
      <c r="A3410" s="1">
        <v>43640</v>
      </c>
      <c r="B3410">
        <v>57.9</v>
      </c>
      <c r="D3410">
        <f t="shared" si="583"/>
        <v>1</v>
      </c>
      <c r="E3410" s="1">
        <f t="shared" si="585"/>
        <v>43633</v>
      </c>
      <c r="F3410" s="1">
        <f t="shared" si="587"/>
        <v>43632</v>
      </c>
      <c r="G3410" s="1">
        <f t="shared" si="588"/>
        <v>43631</v>
      </c>
      <c r="H3410" s="1">
        <f t="shared" si="589"/>
        <v>43630</v>
      </c>
      <c r="I3410" s="2">
        <f t="shared" si="590"/>
        <v>52.17</v>
      </c>
      <c r="J3410">
        <f t="shared" si="584"/>
        <v>0</v>
      </c>
      <c r="K3410" s="2">
        <f t="shared" si="586"/>
        <v>0</v>
      </c>
      <c r="L3410" s="2">
        <f t="shared" si="591"/>
        <v>0</v>
      </c>
      <c r="M3410" s="2">
        <f t="shared" si="592"/>
        <v>1</v>
      </c>
      <c r="N3410">
        <f t="shared" si="593"/>
        <v>10.420976754464819</v>
      </c>
    </row>
    <row r="3411" spans="1:14" x14ac:dyDescent="0.3">
      <c r="A3411" s="1">
        <v>43641</v>
      </c>
      <c r="B3411">
        <v>57.83</v>
      </c>
      <c r="D3411">
        <f t="shared" si="583"/>
        <v>2</v>
      </c>
      <c r="E3411" s="1">
        <f t="shared" si="585"/>
        <v>43634</v>
      </c>
      <c r="F3411" s="1">
        <f t="shared" si="587"/>
        <v>43633</v>
      </c>
      <c r="G3411" s="1">
        <f t="shared" si="588"/>
        <v>43632</v>
      </c>
      <c r="H3411" s="1">
        <f t="shared" si="589"/>
        <v>43631</v>
      </c>
      <c r="I3411" s="2">
        <f t="shared" si="590"/>
        <v>54.11</v>
      </c>
      <c r="J3411">
        <f t="shared" si="584"/>
        <v>0</v>
      </c>
      <c r="K3411" s="2">
        <f t="shared" si="586"/>
        <v>0</v>
      </c>
      <c r="L3411" s="2">
        <f t="shared" si="591"/>
        <v>0</v>
      </c>
      <c r="M3411" s="2">
        <f t="shared" si="592"/>
        <v>1</v>
      </c>
      <c r="N3411">
        <f t="shared" si="593"/>
        <v>6.6488660515482954</v>
      </c>
    </row>
    <row r="3412" spans="1:14" x14ac:dyDescent="0.3">
      <c r="A3412" s="1">
        <v>43642</v>
      </c>
      <c r="B3412">
        <v>59.38</v>
      </c>
      <c r="D3412">
        <f t="shared" si="583"/>
        <v>3</v>
      </c>
      <c r="E3412" s="1">
        <f t="shared" si="585"/>
        <v>43635</v>
      </c>
      <c r="F3412" s="1">
        <f t="shared" si="587"/>
        <v>43634</v>
      </c>
      <c r="G3412" s="1">
        <f t="shared" si="588"/>
        <v>43633</v>
      </c>
      <c r="H3412" s="1">
        <f t="shared" si="589"/>
        <v>43632</v>
      </c>
      <c r="I3412" s="2">
        <f t="shared" si="590"/>
        <v>53.97</v>
      </c>
      <c r="J3412">
        <f t="shared" si="584"/>
        <v>0</v>
      </c>
      <c r="K3412" s="2">
        <f t="shared" si="586"/>
        <v>0</v>
      </c>
      <c r="L3412" s="2">
        <f t="shared" si="591"/>
        <v>0</v>
      </c>
      <c r="M3412" s="2">
        <f t="shared" si="592"/>
        <v>1</v>
      </c>
      <c r="N3412">
        <f t="shared" si="593"/>
        <v>9.5529132705062398</v>
      </c>
    </row>
    <row r="3413" spans="1:14" x14ac:dyDescent="0.3">
      <c r="A3413" s="1">
        <v>43643</v>
      </c>
      <c r="B3413">
        <v>59.43</v>
      </c>
      <c r="D3413">
        <f t="shared" si="583"/>
        <v>4</v>
      </c>
      <c r="E3413" s="1">
        <f t="shared" si="585"/>
        <v>43636</v>
      </c>
      <c r="F3413" s="1">
        <f t="shared" si="587"/>
        <v>43635</v>
      </c>
      <c r="G3413" s="1">
        <f t="shared" si="588"/>
        <v>43634</v>
      </c>
      <c r="H3413" s="1">
        <f t="shared" si="589"/>
        <v>43633</v>
      </c>
      <c r="I3413" s="2">
        <f t="shared" si="590"/>
        <v>57.07</v>
      </c>
      <c r="J3413">
        <f t="shared" si="584"/>
        <v>0</v>
      </c>
      <c r="K3413" s="2">
        <f t="shared" si="586"/>
        <v>0</v>
      </c>
      <c r="L3413" s="2">
        <f t="shared" si="591"/>
        <v>0</v>
      </c>
      <c r="M3413" s="2">
        <f t="shared" si="592"/>
        <v>1</v>
      </c>
      <c r="N3413">
        <f t="shared" si="593"/>
        <v>4.0520564829952477</v>
      </c>
    </row>
    <row r="3414" spans="1:14" x14ac:dyDescent="0.3">
      <c r="A3414" s="1">
        <v>43644</v>
      </c>
      <c r="B3414">
        <v>58.47</v>
      </c>
      <c r="D3414">
        <f t="shared" si="583"/>
        <v>5</v>
      </c>
      <c r="E3414" s="1">
        <f t="shared" si="585"/>
        <v>43637</v>
      </c>
      <c r="F3414" s="1">
        <f t="shared" si="587"/>
        <v>43636</v>
      </c>
      <c r="G3414" s="1">
        <f t="shared" si="588"/>
        <v>43635</v>
      </c>
      <c r="H3414" s="1">
        <f t="shared" si="589"/>
        <v>43634</v>
      </c>
      <c r="I3414" s="2">
        <f t="shared" si="590"/>
        <v>57.43</v>
      </c>
      <c r="J3414">
        <f t="shared" si="584"/>
        <v>0</v>
      </c>
      <c r="K3414" s="2">
        <f t="shared" si="586"/>
        <v>0</v>
      </c>
      <c r="L3414" s="2">
        <f t="shared" si="591"/>
        <v>0</v>
      </c>
      <c r="M3414" s="2">
        <f t="shared" si="592"/>
        <v>1</v>
      </c>
      <c r="N3414">
        <f t="shared" si="593"/>
        <v>1.7946987311373921</v>
      </c>
    </row>
    <row r="3415" spans="1:14" x14ac:dyDescent="0.3">
      <c r="A3415" s="1">
        <v>43647</v>
      </c>
      <c r="B3415">
        <v>59.09</v>
      </c>
      <c r="D3415">
        <f t="shared" si="583"/>
        <v>1</v>
      </c>
      <c r="E3415" s="1">
        <f t="shared" si="585"/>
        <v>43640</v>
      </c>
      <c r="F3415" s="1">
        <f t="shared" si="587"/>
        <v>43639</v>
      </c>
      <c r="G3415" s="1">
        <f t="shared" si="588"/>
        <v>43638</v>
      </c>
      <c r="H3415" s="1">
        <f t="shared" si="589"/>
        <v>43637</v>
      </c>
      <c r="I3415" s="2">
        <f t="shared" si="590"/>
        <v>57.9</v>
      </c>
      <c r="J3415">
        <f t="shared" si="584"/>
        <v>0</v>
      </c>
      <c r="K3415" s="2">
        <f t="shared" si="586"/>
        <v>0</v>
      </c>
      <c r="L3415" s="2">
        <f t="shared" si="591"/>
        <v>0</v>
      </c>
      <c r="M3415" s="2">
        <f t="shared" si="592"/>
        <v>1</v>
      </c>
      <c r="N3415">
        <f t="shared" si="593"/>
        <v>2.034432077863384</v>
      </c>
    </row>
    <row r="3416" spans="1:14" x14ac:dyDescent="0.3">
      <c r="A3416" s="1">
        <v>43648</v>
      </c>
      <c r="B3416">
        <v>56.25</v>
      </c>
      <c r="D3416">
        <f t="shared" si="583"/>
        <v>2</v>
      </c>
      <c r="E3416" s="1">
        <f t="shared" si="585"/>
        <v>43641</v>
      </c>
      <c r="F3416" s="1">
        <f t="shared" si="587"/>
        <v>43640</v>
      </c>
      <c r="G3416" s="1">
        <f t="shared" si="588"/>
        <v>43639</v>
      </c>
      <c r="H3416" s="1">
        <f t="shared" si="589"/>
        <v>43638</v>
      </c>
      <c r="I3416" s="2">
        <f t="shared" si="590"/>
        <v>57.83</v>
      </c>
      <c r="J3416">
        <f t="shared" si="584"/>
        <v>0</v>
      </c>
      <c r="K3416" s="2">
        <f t="shared" si="586"/>
        <v>0</v>
      </c>
      <c r="L3416" s="2">
        <f t="shared" si="591"/>
        <v>0</v>
      </c>
      <c r="M3416" s="2">
        <f t="shared" si="592"/>
        <v>1</v>
      </c>
      <c r="N3416">
        <f t="shared" si="593"/>
        <v>-2.7701631085597302</v>
      </c>
    </row>
    <row r="3417" spans="1:14" x14ac:dyDescent="0.3">
      <c r="A3417" s="1">
        <v>43649</v>
      </c>
      <c r="B3417">
        <v>57.34</v>
      </c>
      <c r="D3417">
        <f t="shared" si="583"/>
        <v>3</v>
      </c>
      <c r="E3417" s="1">
        <f t="shared" si="585"/>
        <v>43642</v>
      </c>
      <c r="F3417" s="1">
        <f t="shared" si="587"/>
        <v>43641</v>
      </c>
      <c r="G3417" s="1">
        <f t="shared" si="588"/>
        <v>43640</v>
      </c>
      <c r="H3417" s="1">
        <f t="shared" si="589"/>
        <v>43639</v>
      </c>
      <c r="I3417" s="2">
        <f t="shared" si="590"/>
        <v>59.38</v>
      </c>
      <c r="J3417">
        <f t="shared" si="584"/>
        <v>0</v>
      </c>
      <c r="K3417" s="2">
        <f t="shared" si="586"/>
        <v>0</v>
      </c>
      <c r="L3417" s="2">
        <f t="shared" si="591"/>
        <v>0</v>
      </c>
      <c r="M3417" s="2">
        <f t="shared" si="592"/>
        <v>1</v>
      </c>
      <c r="N3417">
        <f t="shared" si="593"/>
        <v>-3.4959008880389941</v>
      </c>
    </row>
    <row r="3418" spans="1:14" x14ac:dyDescent="0.3">
      <c r="A3418" s="1">
        <v>43651</v>
      </c>
      <c r="B3418">
        <v>57.51</v>
      </c>
      <c r="D3418">
        <f t="shared" si="583"/>
        <v>5</v>
      </c>
      <c r="E3418" s="1">
        <f t="shared" si="585"/>
        <v>43644</v>
      </c>
      <c r="F3418" s="1">
        <f t="shared" si="587"/>
        <v>43643</v>
      </c>
      <c r="G3418" s="1">
        <f t="shared" si="588"/>
        <v>43642</v>
      </c>
      <c r="H3418" s="1">
        <f t="shared" si="589"/>
        <v>43641</v>
      </c>
      <c r="I3418" s="2">
        <f t="shared" si="590"/>
        <v>58.47</v>
      </c>
      <c r="J3418">
        <f t="shared" si="584"/>
        <v>0</v>
      </c>
      <c r="K3418" s="2">
        <f t="shared" si="586"/>
        <v>0</v>
      </c>
      <c r="L3418" s="2">
        <f t="shared" si="591"/>
        <v>0</v>
      </c>
      <c r="M3418" s="2">
        <f t="shared" si="592"/>
        <v>1</v>
      </c>
      <c r="N3418">
        <f t="shared" si="593"/>
        <v>-1.6554956461916275</v>
      </c>
    </row>
    <row r="3419" spans="1:14" x14ac:dyDescent="0.3">
      <c r="A3419" s="1">
        <v>43654</v>
      </c>
      <c r="B3419">
        <v>57.66</v>
      </c>
      <c r="D3419">
        <f t="shared" si="583"/>
        <v>1</v>
      </c>
      <c r="E3419" s="1">
        <f t="shared" si="585"/>
        <v>43647</v>
      </c>
      <c r="F3419" s="1">
        <f t="shared" si="587"/>
        <v>43646</v>
      </c>
      <c r="G3419" s="1">
        <f t="shared" si="588"/>
        <v>43645</v>
      </c>
      <c r="H3419" s="1">
        <f t="shared" si="589"/>
        <v>43644</v>
      </c>
      <c r="I3419" s="2">
        <f t="shared" si="590"/>
        <v>59.09</v>
      </c>
      <c r="J3419">
        <f t="shared" si="584"/>
        <v>0</v>
      </c>
      <c r="K3419" s="2">
        <f t="shared" si="586"/>
        <v>0</v>
      </c>
      <c r="L3419" s="2">
        <f t="shared" si="591"/>
        <v>0</v>
      </c>
      <c r="M3419" s="2">
        <f t="shared" si="592"/>
        <v>1</v>
      </c>
      <c r="N3419">
        <f t="shared" si="593"/>
        <v>-2.4498013147327211</v>
      </c>
    </row>
    <row r="3420" spans="1:14" x14ac:dyDescent="0.3">
      <c r="A3420" s="1">
        <v>43655</v>
      </c>
      <c r="B3420">
        <v>57.83</v>
      </c>
      <c r="C3420">
        <v>57.94</v>
      </c>
      <c r="D3420">
        <f t="shared" si="583"/>
        <v>2</v>
      </c>
      <c r="E3420" s="1">
        <f t="shared" si="585"/>
        <v>43648</v>
      </c>
      <c r="F3420" s="1">
        <f t="shared" si="587"/>
        <v>43647</v>
      </c>
      <c r="G3420" s="1">
        <f t="shared" si="588"/>
        <v>43646</v>
      </c>
      <c r="H3420" s="1">
        <f t="shared" si="589"/>
        <v>43645</v>
      </c>
      <c r="I3420" s="2">
        <f t="shared" si="590"/>
        <v>56.25</v>
      </c>
      <c r="J3420">
        <f t="shared" si="584"/>
        <v>0</v>
      </c>
      <c r="K3420" s="2">
        <f t="shared" si="586"/>
        <v>0</v>
      </c>
      <c r="L3420" s="2">
        <f t="shared" si="591"/>
        <v>0</v>
      </c>
      <c r="M3420" s="2">
        <f t="shared" si="592"/>
        <v>1</v>
      </c>
      <c r="N3420">
        <f t="shared" si="593"/>
        <v>2.770163108559732</v>
      </c>
    </row>
    <row r="3421" spans="1:14" x14ac:dyDescent="0.3">
      <c r="A3421" s="1">
        <v>43656</v>
      </c>
      <c r="B3421">
        <v>60.52</v>
      </c>
      <c r="D3421">
        <f t="shared" si="583"/>
        <v>3</v>
      </c>
      <c r="E3421" s="1">
        <f t="shared" si="585"/>
        <v>43649</v>
      </c>
      <c r="F3421" s="1">
        <f t="shared" si="587"/>
        <v>43648</v>
      </c>
      <c r="G3421" s="1">
        <f t="shared" si="588"/>
        <v>43647</v>
      </c>
      <c r="H3421" s="1">
        <f t="shared" si="589"/>
        <v>43646</v>
      </c>
      <c r="I3421" s="2">
        <f t="shared" si="590"/>
        <v>57.34</v>
      </c>
      <c r="J3421">
        <f t="shared" si="584"/>
        <v>57.94</v>
      </c>
      <c r="K3421" s="2">
        <f t="shared" si="586"/>
        <v>57.94</v>
      </c>
      <c r="L3421" s="2">
        <f t="shared" si="591"/>
        <v>57.83</v>
      </c>
      <c r="M3421" s="2">
        <f t="shared" si="592"/>
        <v>0.9981014842940974</v>
      </c>
      <c r="N3421">
        <f t="shared" si="593"/>
        <v>5.2075108293854031</v>
      </c>
    </row>
    <row r="3422" spans="1:14" x14ac:dyDescent="0.3">
      <c r="A3422" s="1">
        <v>43657</v>
      </c>
      <c r="B3422">
        <v>60.28</v>
      </c>
      <c r="D3422">
        <f t="shared" si="583"/>
        <v>4</v>
      </c>
      <c r="E3422" s="1">
        <f t="shared" si="585"/>
        <v>43650</v>
      </c>
      <c r="F3422" s="1">
        <f t="shared" si="587"/>
        <v>43649</v>
      </c>
      <c r="G3422" s="1">
        <f t="shared" si="588"/>
        <v>43648</v>
      </c>
      <c r="H3422" s="1">
        <f t="shared" si="589"/>
        <v>43647</v>
      </c>
      <c r="I3422" s="2">
        <f t="shared" si="590"/>
        <v>57.34</v>
      </c>
      <c r="J3422">
        <f t="shared" si="584"/>
        <v>0</v>
      </c>
      <c r="K3422" s="2">
        <f t="shared" si="586"/>
        <v>57.94</v>
      </c>
      <c r="L3422" s="2">
        <f t="shared" si="591"/>
        <v>57.83</v>
      </c>
      <c r="M3422" s="2">
        <f t="shared" si="592"/>
        <v>0.9981014842940974</v>
      </c>
      <c r="N3422">
        <f t="shared" si="593"/>
        <v>4.8101593131993488</v>
      </c>
    </row>
    <row r="3423" spans="1:14" x14ac:dyDescent="0.3">
      <c r="A3423" s="1">
        <v>43658</v>
      </c>
      <c r="B3423">
        <v>60.3</v>
      </c>
      <c r="D3423">
        <f t="shared" si="583"/>
        <v>5</v>
      </c>
      <c r="E3423" s="1">
        <f t="shared" si="585"/>
        <v>43651</v>
      </c>
      <c r="F3423" s="1">
        <f t="shared" si="587"/>
        <v>43650</v>
      </c>
      <c r="G3423" s="1">
        <f t="shared" si="588"/>
        <v>43649</v>
      </c>
      <c r="H3423" s="1">
        <f t="shared" si="589"/>
        <v>43648</v>
      </c>
      <c r="I3423" s="2">
        <f t="shared" si="590"/>
        <v>57.51</v>
      </c>
      <c r="J3423">
        <f t="shared" si="584"/>
        <v>0</v>
      </c>
      <c r="K3423" s="2">
        <f t="shared" si="586"/>
        <v>57.94</v>
      </c>
      <c r="L3423" s="2">
        <f t="shared" si="591"/>
        <v>57.83</v>
      </c>
      <c r="M3423" s="2">
        <f t="shared" si="592"/>
        <v>0.9981014842940974</v>
      </c>
      <c r="N3423">
        <f t="shared" si="593"/>
        <v>4.5472937836399518</v>
      </c>
    </row>
    <row r="3424" spans="1:14" x14ac:dyDescent="0.3">
      <c r="A3424" s="1">
        <v>43661</v>
      </c>
      <c r="B3424">
        <v>59.68</v>
      </c>
      <c r="D3424">
        <f t="shared" si="583"/>
        <v>1</v>
      </c>
      <c r="E3424" s="1">
        <f t="shared" si="585"/>
        <v>43654</v>
      </c>
      <c r="F3424" s="1">
        <f t="shared" si="587"/>
        <v>43653</v>
      </c>
      <c r="G3424" s="1">
        <f t="shared" si="588"/>
        <v>43652</v>
      </c>
      <c r="H3424" s="1">
        <f t="shared" si="589"/>
        <v>43651</v>
      </c>
      <c r="I3424" s="2">
        <f t="shared" si="590"/>
        <v>57.66</v>
      </c>
      <c r="J3424">
        <f t="shared" si="584"/>
        <v>0</v>
      </c>
      <c r="K3424" s="2">
        <f t="shared" si="586"/>
        <v>57.94</v>
      </c>
      <c r="L3424" s="2">
        <f t="shared" si="591"/>
        <v>57.83</v>
      </c>
      <c r="M3424" s="2">
        <f t="shared" si="592"/>
        <v>0.9981014842940974</v>
      </c>
      <c r="N3424">
        <f t="shared" si="593"/>
        <v>3.2532943514172006</v>
      </c>
    </row>
    <row r="3425" spans="1:14" x14ac:dyDescent="0.3">
      <c r="A3425" s="1">
        <v>43662</v>
      </c>
      <c r="B3425">
        <v>57.74</v>
      </c>
      <c r="D3425">
        <f t="shared" si="583"/>
        <v>2</v>
      </c>
      <c r="E3425" s="1">
        <f t="shared" si="585"/>
        <v>43655</v>
      </c>
      <c r="F3425" s="1">
        <f t="shared" si="587"/>
        <v>43654</v>
      </c>
      <c r="G3425" s="1">
        <f t="shared" si="588"/>
        <v>43653</v>
      </c>
      <c r="H3425" s="1">
        <f t="shared" si="589"/>
        <v>43652</v>
      </c>
      <c r="I3425" s="2">
        <f t="shared" si="590"/>
        <v>57.83</v>
      </c>
      <c r="J3425">
        <f t="shared" si="584"/>
        <v>0</v>
      </c>
      <c r="K3425" s="2">
        <f t="shared" si="586"/>
        <v>57.94</v>
      </c>
      <c r="L3425" s="2">
        <f t="shared" si="591"/>
        <v>57.83</v>
      </c>
      <c r="M3425" s="2">
        <f t="shared" si="592"/>
        <v>0.9981014842940974</v>
      </c>
      <c r="N3425">
        <f t="shared" si="593"/>
        <v>-0.34578181064151653</v>
      </c>
    </row>
    <row r="3426" spans="1:14" x14ac:dyDescent="0.3">
      <c r="A3426" s="1">
        <v>43663</v>
      </c>
      <c r="B3426">
        <v>56.92</v>
      </c>
      <c r="D3426">
        <f t="shared" si="583"/>
        <v>3</v>
      </c>
      <c r="E3426" s="1">
        <f t="shared" si="585"/>
        <v>43656</v>
      </c>
      <c r="F3426" s="1">
        <f t="shared" si="587"/>
        <v>43655</v>
      </c>
      <c r="G3426" s="1">
        <f t="shared" si="588"/>
        <v>43654</v>
      </c>
      <c r="H3426" s="1">
        <f t="shared" si="589"/>
        <v>43653</v>
      </c>
      <c r="I3426" s="2">
        <f t="shared" si="590"/>
        <v>60.52</v>
      </c>
      <c r="J3426">
        <f t="shared" si="584"/>
        <v>0</v>
      </c>
      <c r="K3426" s="2">
        <f t="shared" si="586"/>
        <v>0</v>
      </c>
      <c r="L3426" s="2">
        <f t="shared" si="591"/>
        <v>0</v>
      </c>
      <c r="M3426" s="2">
        <f t="shared" si="592"/>
        <v>1</v>
      </c>
      <c r="N3426">
        <f t="shared" si="593"/>
        <v>-6.1327115698503532</v>
      </c>
    </row>
    <row r="3427" spans="1:14" x14ac:dyDescent="0.3">
      <c r="A3427" s="1">
        <v>43664</v>
      </c>
      <c r="B3427">
        <v>55.42</v>
      </c>
      <c r="D3427">
        <f t="shared" si="583"/>
        <v>4</v>
      </c>
      <c r="E3427" s="1">
        <f t="shared" si="585"/>
        <v>43657</v>
      </c>
      <c r="F3427" s="1">
        <f t="shared" si="587"/>
        <v>43656</v>
      </c>
      <c r="G3427" s="1">
        <f t="shared" si="588"/>
        <v>43655</v>
      </c>
      <c r="H3427" s="1">
        <f t="shared" si="589"/>
        <v>43654</v>
      </c>
      <c r="I3427" s="2">
        <f t="shared" si="590"/>
        <v>60.28</v>
      </c>
      <c r="J3427">
        <f t="shared" si="584"/>
        <v>0</v>
      </c>
      <c r="K3427" s="2">
        <f t="shared" si="586"/>
        <v>0</v>
      </c>
      <c r="L3427" s="2">
        <f t="shared" si="591"/>
        <v>0</v>
      </c>
      <c r="M3427" s="2">
        <f t="shared" si="592"/>
        <v>1</v>
      </c>
      <c r="N3427">
        <f t="shared" si="593"/>
        <v>-8.4059834323462397</v>
      </c>
    </row>
    <row r="3428" spans="1:14" x14ac:dyDescent="0.3">
      <c r="A3428" s="1">
        <v>43665</v>
      </c>
      <c r="B3428">
        <v>55.76</v>
      </c>
      <c r="D3428">
        <f t="shared" si="583"/>
        <v>5</v>
      </c>
      <c r="E3428" s="1">
        <f t="shared" si="585"/>
        <v>43658</v>
      </c>
      <c r="F3428" s="1">
        <f t="shared" si="587"/>
        <v>43657</v>
      </c>
      <c r="G3428" s="1">
        <f t="shared" si="588"/>
        <v>43656</v>
      </c>
      <c r="H3428" s="1">
        <f t="shared" si="589"/>
        <v>43655</v>
      </c>
      <c r="I3428" s="2">
        <f t="shared" si="590"/>
        <v>60.3</v>
      </c>
      <c r="J3428">
        <f t="shared" si="584"/>
        <v>0</v>
      </c>
      <c r="K3428" s="2">
        <f t="shared" si="586"/>
        <v>0</v>
      </c>
      <c r="L3428" s="2">
        <f t="shared" si="591"/>
        <v>0</v>
      </c>
      <c r="M3428" s="2">
        <f t="shared" si="592"/>
        <v>1</v>
      </c>
      <c r="N3428">
        <f t="shared" si="593"/>
        <v>-7.8275337280871327</v>
      </c>
    </row>
    <row r="3429" spans="1:14" x14ac:dyDescent="0.3">
      <c r="A3429" s="1">
        <v>43668</v>
      </c>
      <c r="B3429">
        <v>56.22</v>
      </c>
      <c r="D3429">
        <f t="shared" si="583"/>
        <v>1</v>
      </c>
      <c r="E3429" s="1">
        <f t="shared" si="585"/>
        <v>43661</v>
      </c>
      <c r="F3429" s="1">
        <f t="shared" si="587"/>
        <v>43660</v>
      </c>
      <c r="G3429" s="1">
        <f t="shared" si="588"/>
        <v>43659</v>
      </c>
      <c r="H3429" s="1">
        <f t="shared" si="589"/>
        <v>43658</v>
      </c>
      <c r="I3429" s="2">
        <f t="shared" si="590"/>
        <v>59.68</v>
      </c>
      <c r="J3429">
        <f t="shared" si="584"/>
        <v>0</v>
      </c>
      <c r="K3429" s="2">
        <f t="shared" si="586"/>
        <v>0</v>
      </c>
      <c r="L3429" s="2">
        <f t="shared" si="591"/>
        <v>0</v>
      </c>
      <c r="M3429" s="2">
        <f t="shared" si="592"/>
        <v>1</v>
      </c>
      <c r="N3429">
        <f t="shared" si="593"/>
        <v>-5.9724390417119659</v>
      </c>
    </row>
    <row r="3430" spans="1:14" x14ac:dyDescent="0.3">
      <c r="A3430" s="1">
        <v>43669</v>
      </c>
      <c r="B3430">
        <v>56.77</v>
      </c>
      <c r="D3430">
        <f t="shared" si="583"/>
        <v>2</v>
      </c>
      <c r="E3430" s="1">
        <f t="shared" si="585"/>
        <v>43662</v>
      </c>
      <c r="F3430" s="1">
        <f t="shared" si="587"/>
        <v>43661</v>
      </c>
      <c r="G3430" s="1">
        <f t="shared" si="588"/>
        <v>43660</v>
      </c>
      <c r="H3430" s="1">
        <f t="shared" si="589"/>
        <v>43659</v>
      </c>
      <c r="I3430" s="2">
        <f t="shared" si="590"/>
        <v>57.74</v>
      </c>
      <c r="J3430">
        <f t="shared" si="584"/>
        <v>0</v>
      </c>
      <c r="K3430" s="2">
        <f t="shared" si="586"/>
        <v>0</v>
      </c>
      <c r="L3430" s="2">
        <f t="shared" si="591"/>
        <v>0</v>
      </c>
      <c r="M3430" s="2">
        <f t="shared" si="592"/>
        <v>1</v>
      </c>
      <c r="N3430">
        <f t="shared" si="593"/>
        <v>-1.6942157052154208</v>
      </c>
    </row>
    <row r="3431" spans="1:14" x14ac:dyDescent="0.3">
      <c r="A3431" s="1">
        <v>43670</v>
      </c>
      <c r="B3431">
        <v>55.88</v>
      </c>
      <c r="D3431">
        <f t="shared" si="583"/>
        <v>3</v>
      </c>
      <c r="E3431" s="1">
        <f t="shared" si="585"/>
        <v>43663</v>
      </c>
      <c r="F3431" s="1">
        <f t="shared" si="587"/>
        <v>43662</v>
      </c>
      <c r="G3431" s="1">
        <f t="shared" si="588"/>
        <v>43661</v>
      </c>
      <c r="H3431" s="1">
        <f t="shared" si="589"/>
        <v>43660</v>
      </c>
      <c r="I3431" s="2">
        <f t="shared" si="590"/>
        <v>56.92</v>
      </c>
      <c r="J3431">
        <f t="shared" si="584"/>
        <v>0</v>
      </c>
      <c r="K3431" s="2">
        <f t="shared" si="586"/>
        <v>0</v>
      </c>
      <c r="L3431" s="2">
        <f t="shared" si="591"/>
        <v>0</v>
      </c>
      <c r="M3431" s="2">
        <f t="shared" si="592"/>
        <v>1</v>
      </c>
      <c r="N3431">
        <f t="shared" si="593"/>
        <v>-1.8440238832890532</v>
      </c>
    </row>
    <row r="3432" spans="1:14" x14ac:dyDescent="0.3">
      <c r="A3432" s="1">
        <v>43671</v>
      </c>
      <c r="B3432">
        <v>56.02</v>
      </c>
      <c r="D3432">
        <f t="shared" si="583"/>
        <v>4</v>
      </c>
      <c r="E3432" s="1">
        <f t="shared" si="585"/>
        <v>43664</v>
      </c>
      <c r="F3432" s="1">
        <f t="shared" si="587"/>
        <v>43663</v>
      </c>
      <c r="G3432" s="1">
        <f t="shared" si="588"/>
        <v>43662</v>
      </c>
      <c r="H3432" s="1">
        <f t="shared" si="589"/>
        <v>43661</v>
      </c>
      <c r="I3432" s="2">
        <f t="shared" si="590"/>
        <v>55.42</v>
      </c>
      <c r="J3432">
        <f t="shared" si="584"/>
        <v>0</v>
      </c>
      <c r="K3432" s="2">
        <f t="shared" si="586"/>
        <v>0</v>
      </c>
      <c r="L3432" s="2">
        <f t="shared" si="591"/>
        <v>0</v>
      </c>
      <c r="M3432" s="2">
        <f t="shared" si="592"/>
        <v>1</v>
      </c>
      <c r="N3432">
        <f t="shared" si="593"/>
        <v>1.0768230397130216</v>
      </c>
    </row>
    <row r="3433" spans="1:14" x14ac:dyDescent="0.3">
      <c r="A3433" s="1">
        <v>43672</v>
      </c>
      <c r="B3433">
        <v>56.2</v>
      </c>
      <c r="D3433">
        <f t="shared" si="583"/>
        <v>5</v>
      </c>
      <c r="E3433" s="1">
        <f t="shared" si="585"/>
        <v>43665</v>
      </c>
      <c r="F3433" s="1">
        <f t="shared" si="587"/>
        <v>43664</v>
      </c>
      <c r="G3433" s="1">
        <f t="shared" si="588"/>
        <v>43663</v>
      </c>
      <c r="H3433" s="1">
        <f t="shared" si="589"/>
        <v>43662</v>
      </c>
      <c r="I3433" s="2">
        <f t="shared" si="590"/>
        <v>55.76</v>
      </c>
      <c r="J3433">
        <f t="shared" si="584"/>
        <v>0</v>
      </c>
      <c r="K3433" s="2">
        <f t="shared" si="586"/>
        <v>0</v>
      </c>
      <c r="L3433" s="2">
        <f t="shared" si="591"/>
        <v>0</v>
      </c>
      <c r="M3433" s="2">
        <f t="shared" si="592"/>
        <v>1</v>
      </c>
      <c r="N3433">
        <f t="shared" si="593"/>
        <v>0.78599904473770965</v>
      </c>
    </row>
    <row r="3434" spans="1:14" x14ac:dyDescent="0.3">
      <c r="A3434" s="1">
        <v>43675</v>
      </c>
      <c r="B3434">
        <v>56.87</v>
      </c>
      <c r="D3434">
        <f t="shared" si="583"/>
        <v>1</v>
      </c>
      <c r="E3434" s="1">
        <f t="shared" si="585"/>
        <v>43668</v>
      </c>
      <c r="F3434" s="1">
        <f t="shared" si="587"/>
        <v>43667</v>
      </c>
      <c r="G3434" s="1">
        <f t="shared" si="588"/>
        <v>43666</v>
      </c>
      <c r="H3434" s="1">
        <f t="shared" si="589"/>
        <v>43665</v>
      </c>
      <c r="I3434" s="2">
        <f t="shared" si="590"/>
        <v>56.22</v>
      </c>
      <c r="J3434">
        <f t="shared" si="584"/>
        <v>0</v>
      </c>
      <c r="K3434" s="2">
        <f t="shared" si="586"/>
        <v>0</v>
      </c>
      <c r="L3434" s="2">
        <f t="shared" si="591"/>
        <v>0</v>
      </c>
      <c r="M3434" s="2">
        <f t="shared" si="592"/>
        <v>1</v>
      </c>
      <c r="N3434">
        <f t="shared" si="593"/>
        <v>1.1495395840322387</v>
      </c>
    </row>
    <row r="3435" spans="1:14" x14ac:dyDescent="0.3">
      <c r="A3435" s="1">
        <v>43676</v>
      </c>
      <c r="B3435">
        <v>58.05</v>
      </c>
      <c r="D3435">
        <f t="shared" si="583"/>
        <v>2</v>
      </c>
      <c r="E3435" s="1">
        <f t="shared" si="585"/>
        <v>43669</v>
      </c>
      <c r="F3435" s="1">
        <f t="shared" si="587"/>
        <v>43668</v>
      </c>
      <c r="G3435" s="1">
        <f t="shared" si="588"/>
        <v>43667</v>
      </c>
      <c r="H3435" s="1">
        <f t="shared" si="589"/>
        <v>43666</v>
      </c>
      <c r="I3435" s="2">
        <f t="shared" si="590"/>
        <v>56.77</v>
      </c>
      <c r="J3435">
        <f t="shared" si="584"/>
        <v>0</v>
      </c>
      <c r="K3435" s="2">
        <f t="shared" si="586"/>
        <v>0</v>
      </c>
      <c r="L3435" s="2">
        <f t="shared" si="591"/>
        <v>0</v>
      </c>
      <c r="M3435" s="2">
        <f t="shared" si="592"/>
        <v>1</v>
      </c>
      <c r="N3435">
        <f t="shared" si="593"/>
        <v>2.2296690961265568</v>
      </c>
    </row>
    <row r="3436" spans="1:14" x14ac:dyDescent="0.3">
      <c r="A3436" s="1">
        <v>43677</v>
      </c>
      <c r="B3436">
        <v>58.58</v>
      </c>
      <c r="D3436">
        <f t="shared" si="583"/>
        <v>3</v>
      </c>
      <c r="E3436" s="1">
        <f t="shared" si="585"/>
        <v>43670</v>
      </c>
      <c r="F3436" s="1">
        <f t="shared" si="587"/>
        <v>43669</v>
      </c>
      <c r="G3436" s="1">
        <f t="shared" si="588"/>
        <v>43668</v>
      </c>
      <c r="H3436" s="1">
        <f t="shared" si="589"/>
        <v>43667</v>
      </c>
      <c r="I3436" s="2">
        <f t="shared" si="590"/>
        <v>55.88</v>
      </c>
      <c r="J3436">
        <f t="shared" si="584"/>
        <v>0</v>
      </c>
      <c r="K3436" s="2">
        <f t="shared" si="586"/>
        <v>0</v>
      </c>
      <c r="L3436" s="2">
        <f t="shared" si="591"/>
        <v>0</v>
      </c>
      <c r="M3436" s="2">
        <f t="shared" si="592"/>
        <v>1</v>
      </c>
      <c r="N3436">
        <f t="shared" si="593"/>
        <v>4.7186807010826293</v>
      </c>
    </row>
    <row r="3437" spans="1:14" x14ac:dyDescent="0.3">
      <c r="A3437" s="1">
        <v>43678</v>
      </c>
      <c r="B3437">
        <v>53.95</v>
      </c>
      <c r="D3437">
        <f t="shared" si="583"/>
        <v>4</v>
      </c>
      <c r="E3437" s="1">
        <f t="shared" si="585"/>
        <v>43671</v>
      </c>
      <c r="F3437" s="1">
        <f t="shared" si="587"/>
        <v>43670</v>
      </c>
      <c r="G3437" s="1">
        <f t="shared" si="588"/>
        <v>43669</v>
      </c>
      <c r="H3437" s="1">
        <f t="shared" si="589"/>
        <v>43668</v>
      </c>
      <c r="I3437" s="2">
        <f t="shared" si="590"/>
        <v>56.02</v>
      </c>
      <c r="J3437">
        <f t="shared" si="584"/>
        <v>0</v>
      </c>
      <c r="K3437" s="2">
        <f t="shared" si="586"/>
        <v>0</v>
      </c>
      <c r="L3437" s="2">
        <f t="shared" si="591"/>
        <v>0</v>
      </c>
      <c r="M3437" s="2">
        <f t="shared" si="592"/>
        <v>1</v>
      </c>
      <c r="N3437">
        <f t="shared" si="593"/>
        <v>-3.765107812781876</v>
      </c>
    </row>
    <row r="3438" spans="1:14" x14ac:dyDescent="0.3">
      <c r="A3438" s="1">
        <v>43679</v>
      </c>
      <c r="B3438">
        <v>55.66</v>
      </c>
      <c r="D3438">
        <f t="shared" si="583"/>
        <v>5</v>
      </c>
      <c r="E3438" s="1">
        <f t="shared" si="585"/>
        <v>43672</v>
      </c>
      <c r="F3438" s="1">
        <f t="shared" si="587"/>
        <v>43671</v>
      </c>
      <c r="G3438" s="1">
        <f t="shared" si="588"/>
        <v>43670</v>
      </c>
      <c r="H3438" s="1">
        <f t="shared" si="589"/>
        <v>43669</v>
      </c>
      <c r="I3438" s="2">
        <f t="shared" si="590"/>
        <v>56.2</v>
      </c>
      <c r="J3438">
        <f t="shared" si="584"/>
        <v>0</v>
      </c>
      <c r="K3438" s="2">
        <f t="shared" si="586"/>
        <v>0</v>
      </c>
      <c r="L3438" s="2">
        <f t="shared" si="591"/>
        <v>0</v>
      </c>
      <c r="M3438" s="2">
        <f t="shared" si="592"/>
        <v>1</v>
      </c>
      <c r="N3438">
        <f t="shared" si="593"/>
        <v>-0.96550008019007405</v>
      </c>
    </row>
    <row r="3439" spans="1:14" x14ac:dyDescent="0.3">
      <c r="A3439" s="1">
        <v>43682</v>
      </c>
      <c r="B3439">
        <v>54.69</v>
      </c>
      <c r="D3439">
        <f t="shared" si="583"/>
        <v>1</v>
      </c>
      <c r="E3439" s="1">
        <f t="shared" si="585"/>
        <v>43675</v>
      </c>
      <c r="F3439" s="1">
        <f t="shared" si="587"/>
        <v>43674</v>
      </c>
      <c r="G3439" s="1">
        <f t="shared" si="588"/>
        <v>43673</v>
      </c>
      <c r="H3439" s="1">
        <f t="shared" si="589"/>
        <v>43672</v>
      </c>
      <c r="I3439" s="2">
        <f t="shared" si="590"/>
        <v>56.87</v>
      </c>
      <c r="J3439">
        <f t="shared" si="584"/>
        <v>0</v>
      </c>
      <c r="K3439" s="2">
        <f t="shared" si="586"/>
        <v>0</v>
      </c>
      <c r="L3439" s="2">
        <f t="shared" si="591"/>
        <v>0</v>
      </c>
      <c r="M3439" s="2">
        <f t="shared" si="592"/>
        <v>1</v>
      </c>
      <c r="N3439">
        <f t="shared" si="593"/>
        <v>-3.908708396002694</v>
      </c>
    </row>
    <row r="3440" spans="1:14" x14ac:dyDescent="0.3">
      <c r="A3440" s="1">
        <v>43683</v>
      </c>
      <c r="B3440">
        <v>53.63</v>
      </c>
      <c r="D3440">
        <f t="shared" si="583"/>
        <v>2</v>
      </c>
      <c r="E3440" s="1">
        <f t="shared" si="585"/>
        <v>43676</v>
      </c>
      <c r="F3440" s="1">
        <f t="shared" si="587"/>
        <v>43675</v>
      </c>
      <c r="G3440" s="1">
        <f t="shared" si="588"/>
        <v>43674</v>
      </c>
      <c r="H3440" s="1">
        <f t="shared" si="589"/>
        <v>43673</v>
      </c>
      <c r="I3440" s="2">
        <f t="shared" si="590"/>
        <v>58.05</v>
      </c>
      <c r="J3440">
        <f t="shared" si="584"/>
        <v>0</v>
      </c>
      <c r="K3440" s="2">
        <f t="shared" si="586"/>
        <v>0</v>
      </c>
      <c r="L3440" s="2">
        <f t="shared" si="591"/>
        <v>0</v>
      </c>
      <c r="M3440" s="2">
        <f t="shared" si="592"/>
        <v>1</v>
      </c>
      <c r="N3440">
        <f t="shared" si="593"/>
        <v>-7.9196095149066572</v>
      </c>
    </row>
    <row r="3441" spans="1:14" x14ac:dyDescent="0.3">
      <c r="A3441" s="1">
        <v>43684</v>
      </c>
      <c r="B3441">
        <v>51.09</v>
      </c>
      <c r="D3441">
        <f t="shared" si="583"/>
        <v>3</v>
      </c>
      <c r="E3441" s="1">
        <f t="shared" si="585"/>
        <v>43677</v>
      </c>
      <c r="F3441" s="1">
        <f t="shared" si="587"/>
        <v>43676</v>
      </c>
      <c r="G3441" s="1">
        <f t="shared" si="588"/>
        <v>43675</v>
      </c>
      <c r="H3441" s="1">
        <f t="shared" si="589"/>
        <v>43674</v>
      </c>
      <c r="I3441" s="2">
        <f t="shared" si="590"/>
        <v>58.58</v>
      </c>
      <c r="J3441">
        <f t="shared" si="584"/>
        <v>0</v>
      </c>
      <c r="K3441" s="2">
        <f t="shared" si="586"/>
        <v>0</v>
      </c>
      <c r="L3441" s="2">
        <f t="shared" si="591"/>
        <v>0</v>
      </c>
      <c r="M3441" s="2">
        <f t="shared" si="592"/>
        <v>1</v>
      </c>
      <c r="N3441">
        <f t="shared" si="593"/>
        <v>-13.680455805688066</v>
      </c>
    </row>
    <row r="3442" spans="1:14" x14ac:dyDescent="0.3">
      <c r="A3442" s="1">
        <v>43685</v>
      </c>
      <c r="B3442">
        <v>52.54</v>
      </c>
      <c r="D3442">
        <f t="shared" si="583"/>
        <v>4</v>
      </c>
      <c r="E3442" s="1">
        <f t="shared" si="585"/>
        <v>43678</v>
      </c>
      <c r="F3442" s="1">
        <f t="shared" si="587"/>
        <v>43677</v>
      </c>
      <c r="G3442" s="1">
        <f t="shared" si="588"/>
        <v>43676</v>
      </c>
      <c r="H3442" s="1">
        <f t="shared" si="589"/>
        <v>43675</v>
      </c>
      <c r="I3442" s="2">
        <f t="shared" si="590"/>
        <v>53.95</v>
      </c>
      <c r="J3442">
        <f t="shared" si="584"/>
        <v>0</v>
      </c>
      <c r="K3442" s="2">
        <f t="shared" si="586"/>
        <v>0</v>
      </c>
      <c r="L3442" s="2">
        <f t="shared" si="591"/>
        <v>0</v>
      </c>
      <c r="M3442" s="2">
        <f t="shared" si="592"/>
        <v>1</v>
      </c>
      <c r="N3442">
        <f t="shared" si="593"/>
        <v>-2.6482907446749926</v>
      </c>
    </row>
    <row r="3443" spans="1:14" x14ac:dyDescent="0.3">
      <c r="A3443" s="1">
        <v>43686</v>
      </c>
      <c r="B3443">
        <v>54.5</v>
      </c>
      <c r="C3443">
        <v>54.37</v>
      </c>
      <c r="D3443">
        <f t="shared" si="583"/>
        <v>5</v>
      </c>
      <c r="E3443" s="1">
        <f t="shared" si="585"/>
        <v>43679</v>
      </c>
      <c r="F3443" s="1">
        <f t="shared" si="587"/>
        <v>43678</v>
      </c>
      <c r="G3443" s="1">
        <f t="shared" si="588"/>
        <v>43677</v>
      </c>
      <c r="H3443" s="1">
        <f t="shared" si="589"/>
        <v>43676</v>
      </c>
      <c r="I3443" s="2">
        <f t="shared" si="590"/>
        <v>55.66</v>
      </c>
      <c r="J3443">
        <f t="shared" si="584"/>
        <v>0</v>
      </c>
      <c r="K3443" s="2">
        <f t="shared" si="586"/>
        <v>0</v>
      </c>
      <c r="L3443" s="2">
        <f t="shared" si="591"/>
        <v>0</v>
      </c>
      <c r="M3443" s="2">
        <f t="shared" si="592"/>
        <v>1</v>
      </c>
      <c r="N3443">
        <f t="shared" si="593"/>
        <v>-2.1061054428546266</v>
      </c>
    </row>
    <row r="3444" spans="1:14" x14ac:dyDescent="0.3">
      <c r="A3444" s="1">
        <v>43689</v>
      </c>
      <c r="B3444">
        <v>54.85</v>
      </c>
      <c r="D3444">
        <f t="shared" si="583"/>
        <v>1</v>
      </c>
      <c r="E3444" s="1">
        <f t="shared" si="585"/>
        <v>43682</v>
      </c>
      <c r="F3444" s="1">
        <f t="shared" si="587"/>
        <v>43681</v>
      </c>
      <c r="G3444" s="1">
        <f t="shared" si="588"/>
        <v>43680</v>
      </c>
      <c r="H3444" s="1">
        <f t="shared" si="589"/>
        <v>43679</v>
      </c>
      <c r="I3444" s="2">
        <f t="shared" si="590"/>
        <v>54.69</v>
      </c>
      <c r="J3444">
        <f t="shared" si="584"/>
        <v>54.37</v>
      </c>
      <c r="K3444" s="2">
        <f t="shared" si="586"/>
        <v>54.37</v>
      </c>
      <c r="L3444" s="2">
        <f t="shared" si="591"/>
        <v>54.5</v>
      </c>
      <c r="M3444" s="2">
        <f t="shared" si="592"/>
        <v>1.0023910244620196</v>
      </c>
      <c r="N3444">
        <f t="shared" si="593"/>
        <v>0.53094798739272009</v>
      </c>
    </row>
    <row r="3445" spans="1:14" x14ac:dyDescent="0.3">
      <c r="A3445" s="1">
        <v>43690</v>
      </c>
      <c r="B3445">
        <v>57.1</v>
      </c>
      <c r="D3445">
        <f t="shared" si="583"/>
        <v>2</v>
      </c>
      <c r="E3445" s="1">
        <f t="shared" si="585"/>
        <v>43683</v>
      </c>
      <c r="F3445" s="1">
        <f t="shared" si="587"/>
        <v>43682</v>
      </c>
      <c r="G3445" s="1">
        <f t="shared" si="588"/>
        <v>43681</v>
      </c>
      <c r="H3445" s="1">
        <f t="shared" si="589"/>
        <v>43680</v>
      </c>
      <c r="I3445" s="2">
        <f t="shared" si="590"/>
        <v>53.63</v>
      </c>
      <c r="J3445">
        <f t="shared" si="584"/>
        <v>0</v>
      </c>
      <c r="K3445" s="2">
        <f t="shared" si="586"/>
        <v>54.37</v>
      </c>
      <c r="L3445" s="2">
        <f t="shared" si="591"/>
        <v>54.5</v>
      </c>
      <c r="M3445" s="2">
        <f t="shared" si="592"/>
        <v>1.0023910244620196</v>
      </c>
      <c r="N3445">
        <f t="shared" si="593"/>
        <v>6.5083674178499846</v>
      </c>
    </row>
    <row r="3446" spans="1:14" x14ac:dyDescent="0.3">
      <c r="A3446" s="1">
        <v>43691</v>
      </c>
      <c r="B3446">
        <v>55.25</v>
      </c>
      <c r="D3446">
        <f t="shared" si="583"/>
        <v>3</v>
      </c>
      <c r="E3446" s="1">
        <f t="shared" si="585"/>
        <v>43684</v>
      </c>
      <c r="F3446" s="1">
        <f t="shared" si="587"/>
        <v>43683</v>
      </c>
      <c r="G3446" s="1">
        <f t="shared" si="588"/>
        <v>43682</v>
      </c>
      <c r="H3446" s="1">
        <f t="shared" si="589"/>
        <v>43681</v>
      </c>
      <c r="I3446" s="2">
        <f t="shared" si="590"/>
        <v>51.09</v>
      </c>
      <c r="J3446">
        <f t="shared" si="584"/>
        <v>0</v>
      </c>
      <c r="K3446" s="2">
        <f t="shared" si="586"/>
        <v>54.37</v>
      </c>
      <c r="L3446" s="2">
        <f t="shared" si="591"/>
        <v>54.5</v>
      </c>
      <c r="M3446" s="2">
        <f t="shared" si="592"/>
        <v>1.0023910244620196</v>
      </c>
      <c r="N3446">
        <f t="shared" si="593"/>
        <v>8.0667727566524743</v>
      </c>
    </row>
    <row r="3447" spans="1:14" x14ac:dyDescent="0.3">
      <c r="A3447" s="1">
        <v>43692</v>
      </c>
      <c r="B3447">
        <v>54.42</v>
      </c>
      <c r="D3447">
        <f t="shared" si="583"/>
        <v>4</v>
      </c>
      <c r="E3447" s="1">
        <f t="shared" si="585"/>
        <v>43685</v>
      </c>
      <c r="F3447" s="1">
        <f t="shared" si="587"/>
        <v>43684</v>
      </c>
      <c r="G3447" s="1">
        <f t="shared" si="588"/>
        <v>43683</v>
      </c>
      <c r="H3447" s="1">
        <f t="shared" si="589"/>
        <v>43682</v>
      </c>
      <c r="I3447" s="2">
        <f t="shared" si="590"/>
        <v>52.54</v>
      </c>
      <c r="J3447">
        <f t="shared" si="584"/>
        <v>0</v>
      </c>
      <c r="K3447" s="2">
        <f t="shared" si="586"/>
        <v>54.37</v>
      </c>
      <c r="L3447" s="2">
        <f t="shared" si="591"/>
        <v>54.5</v>
      </c>
      <c r="M3447" s="2">
        <f t="shared" si="592"/>
        <v>1.0023910244620196</v>
      </c>
      <c r="N3447">
        <f t="shared" si="593"/>
        <v>3.7545119609075606</v>
      </c>
    </row>
    <row r="3448" spans="1:14" x14ac:dyDescent="0.3">
      <c r="A3448" s="1">
        <v>43693</v>
      </c>
      <c r="B3448">
        <v>54.81</v>
      </c>
      <c r="D3448">
        <f t="shared" si="583"/>
        <v>5</v>
      </c>
      <c r="E3448" s="1">
        <f t="shared" si="585"/>
        <v>43686</v>
      </c>
      <c r="F3448" s="1">
        <f t="shared" si="587"/>
        <v>43685</v>
      </c>
      <c r="G3448" s="1">
        <f t="shared" si="588"/>
        <v>43684</v>
      </c>
      <c r="H3448" s="1">
        <f t="shared" si="589"/>
        <v>43683</v>
      </c>
      <c r="I3448" s="2">
        <f t="shared" si="590"/>
        <v>54.5</v>
      </c>
      <c r="J3448">
        <f t="shared" si="584"/>
        <v>0</v>
      </c>
      <c r="K3448" s="2">
        <f t="shared" si="586"/>
        <v>54.37</v>
      </c>
      <c r="L3448" s="2">
        <f t="shared" si="591"/>
        <v>54.5</v>
      </c>
      <c r="M3448" s="2">
        <f t="shared" si="592"/>
        <v>1.0023910244620196</v>
      </c>
      <c r="N3448">
        <f t="shared" si="593"/>
        <v>0.80601279001959858</v>
      </c>
    </row>
    <row r="3449" spans="1:14" x14ac:dyDescent="0.3">
      <c r="A3449" s="1">
        <v>43696</v>
      </c>
      <c r="B3449">
        <v>56.14</v>
      </c>
      <c r="D3449">
        <f t="shared" si="583"/>
        <v>1</v>
      </c>
      <c r="E3449" s="1">
        <f t="shared" si="585"/>
        <v>43689</v>
      </c>
      <c r="F3449" s="1">
        <f t="shared" si="587"/>
        <v>43688</v>
      </c>
      <c r="G3449" s="1">
        <f t="shared" si="588"/>
        <v>43687</v>
      </c>
      <c r="H3449" s="1">
        <f t="shared" si="589"/>
        <v>43686</v>
      </c>
      <c r="I3449" s="2">
        <f t="shared" si="590"/>
        <v>54.85</v>
      </c>
      <c r="J3449">
        <f t="shared" si="584"/>
        <v>0</v>
      </c>
      <c r="K3449" s="2">
        <f t="shared" si="586"/>
        <v>0</v>
      </c>
      <c r="L3449" s="2">
        <f t="shared" si="591"/>
        <v>0</v>
      </c>
      <c r="M3449" s="2">
        <f t="shared" si="592"/>
        <v>1</v>
      </c>
      <c r="N3449">
        <f t="shared" si="593"/>
        <v>2.3246384212497229</v>
      </c>
    </row>
    <row r="3450" spans="1:14" x14ac:dyDescent="0.3">
      <c r="A3450" s="1">
        <v>43697</v>
      </c>
      <c r="B3450">
        <v>56.13</v>
      </c>
      <c r="D3450">
        <f t="shared" si="583"/>
        <v>2</v>
      </c>
      <c r="E3450" s="1">
        <f t="shared" si="585"/>
        <v>43690</v>
      </c>
      <c r="F3450" s="1">
        <f t="shared" si="587"/>
        <v>43689</v>
      </c>
      <c r="G3450" s="1">
        <f t="shared" si="588"/>
        <v>43688</v>
      </c>
      <c r="H3450" s="1">
        <f t="shared" si="589"/>
        <v>43687</v>
      </c>
      <c r="I3450" s="2">
        <f t="shared" si="590"/>
        <v>57.1</v>
      </c>
      <c r="J3450">
        <f t="shared" si="584"/>
        <v>0</v>
      </c>
      <c r="K3450" s="2">
        <f t="shared" si="586"/>
        <v>0</v>
      </c>
      <c r="L3450" s="2">
        <f t="shared" si="591"/>
        <v>0</v>
      </c>
      <c r="M3450" s="2">
        <f t="shared" si="592"/>
        <v>1</v>
      </c>
      <c r="N3450">
        <f t="shared" si="593"/>
        <v>-1.7133687707856555</v>
      </c>
    </row>
    <row r="3451" spans="1:14" x14ac:dyDescent="0.3">
      <c r="A3451" s="1">
        <v>43698</v>
      </c>
      <c r="B3451">
        <v>55.68</v>
      </c>
      <c r="D3451">
        <f t="shared" si="583"/>
        <v>3</v>
      </c>
      <c r="E3451" s="1">
        <f t="shared" si="585"/>
        <v>43691</v>
      </c>
      <c r="F3451" s="1">
        <f t="shared" si="587"/>
        <v>43690</v>
      </c>
      <c r="G3451" s="1">
        <f t="shared" si="588"/>
        <v>43689</v>
      </c>
      <c r="H3451" s="1">
        <f t="shared" si="589"/>
        <v>43688</v>
      </c>
      <c r="I3451" s="2">
        <f t="shared" si="590"/>
        <v>55.25</v>
      </c>
      <c r="J3451">
        <f t="shared" si="584"/>
        <v>0</v>
      </c>
      <c r="K3451" s="2">
        <f t="shared" si="586"/>
        <v>0</v>
      </c>
      <c r="L3451" s="2">
        <f t="shared" si="591"/>
        <v>0</v>
      </c>
      <c r="M3451" s="2">
        <f t="shared" si="592"/>
        <v>1</v>
      </c>
      <c r="N3451">
        <f t="shared" si="593"/>
        <v>0.77526756283020704</v>
      </c>
    </row>
    <row r="3452" spans="1:14" x14ac:dyDescent="0.3">
      <c r="A3452" s="1">
        <v>43699</v>
      </c>
      <c r="B3452">
        <v>55.35</v>
      </c>
      <c r="D3452">
        <f t="shared" si="583"/>
        <v>4</v>
      </c>
      <c r="E3452" s="1">
        <f t="shared" si="585"/>
        <v>43692</v>
      </c>
      <c r="F3452" s="1">
        <f t="shared" si="587"/>
        <v>43691</v>
      </c>
      <c r="G3452" s="1">
        <f t="shared" si="588"/>
        <v>43690</v>
      </c>
      <c r="H3452" s="1">
        <f t="shared" si="589"/>
        <v>43689</v>
      </c>
      <c r="I3452" s="2">
        <f t="shared" si="590"/>
        <v>54.42</v>
      </c>
      <c r="J3452">
        <f t="shared" si="584"/>
        <v>0</v>
      </c>
      <c r="K3452" s="2">
        <f t="shared" si="586"/>
        <v>0</v>
      </c>
      <c r="L3452" s="2">
        <f t="shared" si="591"/>
        <v>0</v>
      </c>
      <c r="M3452" s="2">
        <f t="shared" si="592"/>
        <v>1</v>
      </c>
      <c r="N3452">
        <f t="shared" si="593"/>
        <v>1.6944925799545554</v>
      </c>
    </row>
    <row r="3453" spans="1:14" x14ac:dyDescent="0.3">
      <c r="A3453" s="1">
        <v>43700</v>
      </c>
      <c r="B3453">
        <v>54.17</v>
      </c>
      <c r="D3453">
        <f t="shared" si="583"/>
        <v>5</v>
      </c>
      <c r="E3453" s="1">
        <f t="shared" si="585"/>
        <v>43693</v>
      </c>
      <c r="F3453" s="1">
        <f t="shared" si="587"/>
        <v>43692</v>
      </c>
      <c r="G3453" s="1">
        <f t="shared" si="588"/>
        <v>43691</v>
      </c>
      <c r="H3453" s="1">
        <f t="shared" si="589"/>
        <v>43690</v>
      </c>
      <c r="I3453" s="2">
        <f t="shared" si="590"/>
        <v>54.81</v>
      </c>
      <c r="J3453">
        <f t="shared" si="584"/>
        <v>0</v>
      </c>
      <c r="K3453" s="2">
        <f t="shared" si="586"/>
        <v>0</v>
      </c>
      <c r="L3453" s="2">
        <f t="shared" si="591"/>
        <v>0</v>
      </c>
      <c r="M3453" s="2">
        <f t="shared" si="592"/>
        <v>1</v>
      </c>
      <c r="N3453">
        <f t="shared" si="593"/>
        <v>-1.17454093882175</v>
      </c>
    </row>
    <row r="3454" spans="1:14" x14ac:dyDescent="0.3">
      <c r="A3454" s="1">
        <v>43703</v>
      </c>
      <c r="B3454">
        <v>53.64</v>
      </c>
      <c r="D3454">
        <f t="shared" si="583"/>
        <v>1</v>
      </c>
      <c r="E3454" s="1">
        <f t="shared" si="585"/>
        <v>43696</v>
      </c>
      <c r="F3454" s="1">
        <f t="shared" si="587"/>
        <v>43695</v>
      </c>
      <c r="G3454" s="1">
        <f t="shared" si="588"/>
        <v>43694</v>
      </c>
      <c r="H3454" s="1">
        <f t="shared" si="589"/>
        <v>43693</v>
      </c>
      <c r="I3454" s="2">
        <f t="shared" si="590"/>
        <v>56.14</v>
      </c>
      <c r="J3454">
        <f t="shared" si="584"/>
        <v>0</v>
      </c>
      <c r="K3454" s="2">
        <f t="shared" si="586"/>
        <v>0</v>
      </c>
      <c r="L3454" s="2">
        <f t="shared" si="591"/>
        <v>0</v>
      </c>
      <c r="M3454" s="2">
        <f t="shared" si="592"/>
        <v>1</v>
      </c>
      <c r="N3454">
        <f t="shared" si="593"/>
        <v>-4.5553512520258623</v>
      </c>
    </row>
    <row r="3455" spans="1:14" x14ac:dyDescent="0.3">
      <c r="A3455" s="1">
        <v>43704</v>
      </c>
      <c r="B3455">
        <v>54.93</v>
      </c>
      <c r="D3455">
        <f t="shared" si="583"/>
        <v>2</v>
      </c>
      <c r="E3455" s="1">
        <f t="shared" si="585"/>
        <v>43697</v>
      </c>
      <c r="F3455" s="1">
        <f t="shared" si="587"/>
        <v>43696</v>
      </c>
      <c r="G3455" s="1">
        <f t="shared" si="588"/>
        <v>43695</v>
      </c>
      <c r="H3455" s="1">
        <f t="shared" si="589"/>
        <v>43694</v>
      </c>
      <c r="I3455" s="2">
        <f t="shared" si="590"/>
        <v>56.13</v>
      </c>
      <c r="J3455">
        <f t="shared" si="584"/>
        <v>0</v>
      </c>
      <c r="K3455" s="2">
        <f t="shared" si="586"/>
        <v>0</v>
      </c>
      <c r="L3455" s="2">
        <f t="shared" si="591"/>
        <v>0</v>
      </c>
      <c r="M3455" s="2">
        <f t="shared" si="592"/>
        <v>1</v>
      </c>
      <c r="N3455">
        <f t="shared" si="593"/>
        <v>-2.1610781599578903</v>
      </c>
    </row>
    <row r="3456" spans="1:14" x14ac:dyDescent="0.3">
      <c r="A3456" s="1">
        <v>43705</v>
      </c>
      <c r="B3456">
        <v>55.78</v>
      </c>
      <c r="D3456">
        <f t="shared" si="583"/>
        <v>3</v>
      </c>
      <c r="E3456" s="1">
        <f t="shared" si="585"/>
        <v>43698</v>
      </c>
      <c r="F3456" s="1">
        <f t="shared" si="587"/>
        <v>43697</v>
      </c>
      <c r="G3456" s="1">
        <f t="shared" si="588"/>
        <v>43696</v>
      </c>
      <c r="H3456" s="1">
        <f t="shared" si="589"/>
        <v>43695</v>
      </c>
      <c r="I3456" s="2">
        <f t="shared" si="590"/>
        <v>55.68</v>
      </c>
      <c r="J3456">
        <f t="shared" si="584"/>
        <v>0</v>
      </c>
      <c r="K3456" s="2">
        <f t="shared" si="586"/>
        <v>0</v>
      </c>
      <c r="L3456" s="2">
        <f t="shared" si="591"/>
        <v>0</v>
      </c>
      <c r="M3456" s="2">
        <f t="shared" si="592"/>
        <v>1</v>
      </c>
      <c r="N3456">
        <f t="shared" si="593"/>
        <v>0.17943661731787997</v>
      </c>
    </row>
    <row r="3457" spans="1:14" x14ac:dyDescent="0.3">
      <c r="A3457" s="1">
        <v>43706</v>
      </c>
      <c r="B3457">
        <v>56.71</v>
      </c>
      <c r="D3457">
        <f t="shared" si="583"/>
        <v>4</v>
      </c>
      <c r="E3457" s="1">
        <f t="shared" si="585"/>
        <v>43699</v>
      </c>
      <c r="F3457" s="1">
        <f t="shared" si="587"/>
        <v>43698</v>
      </c>
      <c r="G3457" s="1">
        <f t="shared" si="588"/>
        <v>43697</v>
      </c>
      <c r="H3457" s="1">
        <f t="shared" si="589"/>
        <v>43696</v>
      </c>
      <c r="I3457" s="2">
        <f t="shared" si="590"/>
        <v>55.35</v>
      </c>
      <c r="J3457">
        <f t="shared" si="584"/>
        <v>0</v>
      </c>
      <c r="K3457" s="2">
        <f t="shared" si="586"/>
        <v>0</v>
      </c>
      <c r="L3457" s="2">
        <f t="shared" si="591"/>
        <v>0</v>
      </c>
      <c r="M3457" s="2">
        <f t="shared" si="592"/>
        <v>1</v>
      </c>
      <c r="N3457">
        <f t="shared" si="593"/>
        <v>2.4273902871290782</v>
      </c>
    </row>
    <row r="3458" spans="1:14" x14ac:dyDescent="0.3">
      <c r="A3458" s="1">
        <v>43707</v>
      </c>
      <c r="B3458">
        <v>55.1</v>
      </c>
      <c r="D3458">
        <f t="shared" ref="D3458:D3507" si="594">WEEKDAY(A3458,2)</f>
        <v>5</v>
      </c>
      <c r="E3458" s="1">
        <f t="shared" si="585"/>
        <v>43700</v>
      </c>
      <c r="F3458" s="1">
        <f t="shared" si="587"/>
        <v>43699</v>
      </c>
      <c r="G3458" s="1">
        <f t="shared" si="588"/>
        <v>43698</v>
      </c>
      <c r="H3458" s="1">
        <f t="shared" si="589"/>
        <v>43697</v>
      </c>
      <c r="I3458" s="2">
        <f t="shared" si="590"/>
        <v>54.17</v>
      </c>
      <c r="J3458">
        <f t="shared" si="584"/>
        <v>0</v>
      </c>
      <c r="K3458" s="2">
        <f t="shared" si="586"/>
        <v>0</v>
      </c>
      <c r="L3458" s="2">
        <f t="shared" si="591"/>
        <v>0</v>
      </c>
      <c r="M3458" s="2">
        <f t="shared" si="592"/>
        <v>1</v>
      </c>
      <c r="N3458">
        <f t="shared" si="593"/>
        <v>1.7022466489061399</v>
      </c>
    </row>
    <row r="3459" spans="1:14" x14ac:dyDescent="0.3">
      <c r="A3459" s="1">
        <v>43711</v>
      </c>
      <c r="B3459">
        <v>53.94</v>
      </c>
      <c r="D3459">
        <f t="shared" si="594"/>
        <v>2</v>
      </c>
      <c r="E3459" s="1">
        <f t="shared" si="585"/>
        <v>43704</v>
      </c>
      <c r="F3459" s="1">
        <f t="shared" si="587"/>
        <v>43703</v>
      </c>
      <c r="G3459" s="1">
        <f t="shared" si="588"/>
        <v>43702</v>
      </c>
      <c r="H3459" s="1">
        <f t="shared" si="589"/>
        <v>43701</v>
      </c>
      <c r="I3459" s="2">
        <f t="shared" si="590"/>
        <v>54.93</v>
      </c>
      <c r="J3459">
        <f t="shared" ref="J3459:J3507" si="595">C3458</f>
        <v>0</v>
      </c>
      <c r="K3459" s="2">
        <f t="shared" si="586"/>
        <v>0</v>
      </c>
      <c r="L3459" s="2">
        <f t="shared" si="591"/>
        <v>0</v>
      </c>
      <c r="M3459" s="2">
        <f t="shared" si="592"/>
        <v>1</v>
      </c>
      <c r="N3459">
        <f t="shared" si="593"/>
        <v>-1.8187329642945178</v>
      </c>
    </row>
    <row r="3460" spans="1:14" x14ac:dyDescent="0.3">
      <c r="A3460" s="1">
        <v>43712</v>
      </c>
      <c r="B3460">
        <v>56.26</v>
      </c>
      <c r="D3460">
        <f t="shared" si="594"/>
        <v>3</v>
      </c>
      <c r="E3460" s="1">
        <f t="shared" si="585"/>
        <v>43705</v>
      </c>
      <c r="F3460" s="1">
        <f t="shared" si="587"/>
        <v>43704</v>
      </c>
      <c r="G3460" s="1">
        <f t="shared" si="588"/>
        <v>43703</v>
      </c>
      <c r="H3460" s="1">
        <f t="shared" si="589"/>
        <v>43702</v>
      </c>
      <c r="I3460" s="2">
        <f t="shared" si="590"/>
        <v>55.78</v>
      </c>
      <c r="J3460">
        <f t="shared" si="595"/>
        <v>0</v>
      </c>
      <c r="K3460" s="2">
        <f t="shared" si="586"/>
        <v>0</v>
      </c>
      <c r="L3460" s="2">
        <f t="shared" si="591"/>
        <v>0</v>
      </c>
      <c r="M3460" s="2">
        <f t="shared" si="592"/>
        <v>1</v>
      </c>
      <c r="N3460">
        <f t="shared" si="593"/>
        <v>0.85684208623678748</v>
      </c>
    </row>
    <row r="3461" spans="1:14" x14ac:dyDescent="0.3">
      <c r="A3461" s="1">
        <v>43713</v>
      </c>
      <c r="B3461">
        <v>56.3</v>
      </c>
      <c r="D3461">
        <f t="shared" si="594"/>
        <v>4</v>
      </c>
      <c r="E3461" s="1">
        <f t="shared" si="585"/>
        <v>43706</v>
      </c>
      <c r="F3461" s="1">
        <f t="shared" si="587"/>
        <v>43705</v>
      </c>
      <c r="G3461" s="1">
        <f t="shared" si="588"/>
        <v>43704</v>
      </c>
      <c r="H3461" s="1">
        <f t="shared" si="589"/>
        <v>43703</v>
      </c>
      <c r="I3461" s="2">
        <f t="shared" si="590"/>
        <v>56.71</v>
      </c>
      <c r="J3461">
        <f t="shared" si="595"/>
        <v>0</v>
      </c>
      <c r="K3461" s="2">
        <f t="shared" si="586"/>
        <v>0</v>
      </c>
      <c r="L3461" s="2">
        <f t="shared" si="591"/>
        <v>0</v>
      </c>
      <c r="M3461" s="2">
        <f t="shared" si="592"/>
        <v>1</v>
      </c>
      <c r="N3461">
        <f t="shared" si="593"/>
        <v>-0.72560268802920191</v>
      </c>
    </row>
    <row r="3462" spans="1:14" x14ac:dyDescent="0.3">
      <c r="A3462" s="1">
        <v>43714</v>
      </c>
      <c r="B3462">
        <v>56.52</v>
      </c>
      <c r="D3462">
        <f t="shared" si="594"/>
        <v>5</v>
      </c>
      <c r="E3462" s="1">
        <f t="shared" si="585"/>
        <v>43707</v>
      </c>
      <c r="F3462" s="1">
        <f t="shared" si="587"/>
        <v>43706</v>
      </c>
      <c r="G3462" s="1">
        <f t="shared" si="588"/>
        <v>43705</v>
      </c>
      <c r="H3462" s="1">
        <f t="shared" si="589"/>
        <v>43704</v>
      </c>
      <c r="I3462" s="2">
        <f t="shared" si="590"/>
        <v>55.1</v>
      </c>
      <c r="J3462">
        <f t="shared" si="595"/>
        <v>0</v>
      </c>
      <c r="K3462" s="2">
        <f t="shared" si="586"/>
        <v>0</v>
      </c>
      <c r="L3462" s="2">
        <f t="shared" si="591"/>
        <v>0</v>
      </c>
      <c r="M3462" s="2">
        <f t="shared" si="592"/>
        <v>1</v>
      </c>
      <c r="N3462">
        <f t="shared" si="593"/>
        <v>2.5444841657457822</v>
      </c>
    </row>
    <row r="3463" spans="1:14" x14ac:dyDescent="0.3">
      <c r="A3463" s="1">
        <v>43717</v>
      </c>
      <c r="B3463">
        <v>57.85</v>
      </c>
      <c r="C3463">
        <v>57.73</v>
      </c>
      <c r="D3463">
        <f t="shared" si="594"/>
        <v>1</v>
      </c>
      <c r="E3463" s="1">
        <f t="shared" ref="E3463:E3507" si="596">A3463-7</f>
        <v>43710</v>
      </c>
      <c r="F3463" s="1">
        <f t="shared" si="587"/>
        <v>43709</v>
      </c>
      <c r="G3463" s="1">
        <f t="shared" si="588"/>
        <v>43708</v>
      </c>
      <c r="H3463" s="1">
        <f t="shared" si="589"/>
        <v>43707</v>
      </c>
      <c r="I3463" s="2">
        <f t="shared" si="590"/>
        <v>55.1</v>
      </c>
      <c r="J3463">
        <f t="shared" si="595"/>
        <v>0</v>
      </c>
      <c r="K3463" s="2">
        <f t="shared" ref="K3463:K3507" si="597">SUMIFS($J$2:$J$3507,$A$2:$A$3507,"&gt;"&amp;E3463,$A$2:$A$3507,"&lt;="&amp;A3463)</f>
        <v>0</v>
      </c>
      <c r="L3463" s="2">
        <f t="shared" si="591"/>
        <v>0</v>
      </c>
      <c r="M3463" s="2">
        <f t="shared" si="592"/>
        <v>1</v>
      </c>
      <c r="N3463">
        <f t="shared" si="593"/>
        <v>4.8703737480816871</v>
      </c>
    </row>
    <row r="3464" spans="1:14" x14ac:dyDescent="0.3">
      <c r="A3464" s="1">
        <v>43718</v>
      </c>
      <c r="B3464">
        <v>57.29</v>
      </c>
      <c r="D3464">
        <f t="shared" si="594"/>
        <v>2</v>
      </c>
      <c r="E3464" s="1">
        <f t="shared" si="596"/>
        <v>43711</v>
      </c>
      <c r="F3464" s="1">
        <f t="shared" ref="F3464:F3507" si="598">E3464-1</f>
        <v>43710</v>
      </c>
      <c r="G3464" s="1">
        <f t="shared" ref="G3464:G3507" si="599">E3464-2</f>
        <v>43709</v>
      </c>
      <c r="H3464" s="1">
        <f t="shared" ref="H3464:H3507" si="600">E3464-3</f>
        <v>43708</v>
      </c>
      <c r="I3464" s="2">
        <f t="shared" ref="I3464:I3507" si="601">IF(SUMIFS($B$2:$B$3507,$A$2:$A$3507,"="&amp;E3464)=0,IF(SUMIFS($B$2:$B$3507,$A$2:$A$3507,"="&amp;F3464)=0,IF(SUMIFS($B$2:$B$3507,$A$2:$A$3507,"="&amp;G3464)=0,SUMIFS($B$2:$B$3507,$A$2:$A$3507,"="&amp;H3464),SUMIFS($B$2:$B$3507,$A$2:$A$3507,"="&amp;G3464)),SUMIFS($B$2:$B$3507,$A$2:$A$3507,"="&amp;F3464)),SUMIFS($B$2:$B$3507,$A$2:$A$3507,"="&amp;E3464))</f>
        <v>53.94</v>
      </c>
      <c r="J3464">
        <f t="shared" si="595"/>
        <v>57.73</v>
      </c>
      <c r="K3464" s="2">
        <f t="shared" si="597"/>
        <v>57.73</v>
      </c>
      <c r="L3464" s="2">
        <f t="shared" ref="L3464:L3507" si="602">IF(K3464&lt;&gt;0,LOOKUP(K3464,C3458:C3464,B3458:B3464),0)</f>
        <v>57.85</v>
      </c>
      <c r="M3464" s="2">
        <f t="shared" si="592"/>
        <v>1.0020786419539236</v>
      </c>
      <c r="N3464">
        <f t="shared" si="593"/>
        <v>6.2330255275746156</v>
      </c>
    </row>
    <row r="3465" spans="1:14" x14ac:dyDescent="0.3">
      <c r="A3465" s="1">
        <v>43719</v>
      </c>
      <c r="B3465">
        <v>55.67</v>
      </c>
      <c r="D3465">
        <f t="shared" si="594"/>
        <v>3</v>
      </c>
      <c r="E3465" s="1">
        <f t="shared" si="596"/>
        <v>43712</v>
      </c>
      <c r="F3465" s="1">
        <f t="shared" si="598"/>
        <v>43711</v>
      </c>
      <c r="G3465" s="1">
        <f t="shared" si="599"/>
        <v>43710</v>
      </c>
      <c r="H3465" s="1">
        <f t="shared" si="600"/>
        <v>43709</v>
      </c>
      <c r="I3465" s="2">
        <f t="shared" si="601"/>
        <v>56.26</v>
      </c>
      <c r="J3465">
        <f t="shared" si="595"/>
        <v>0</v>
      </c>
      <c r="K3465" s="2">
        <f t="shared" si="597"/>
        <v>57.73</v>
      </c>
      <c r="L3465" s="2">
        <f t="shared" si="602"/>
        <v>57.85</v>
      </c>
      <c r="M3465" s="2">
        <f t="shared" ref="M3465:M3507" si="603">IF(K3465&lt;&gt;0,L3465/K3465,1)</f>
        <v>1.0020786419539236</v>
      </c>
      <c r="N3465">
        <f t="shared" ref="N3465:N3507" si="604">LN(B3465*M3465/I3465)*100</f>
        <v>-0.84659162994507819</v>
      </c>
    </row>
    <row r="3466" spans="1:14" x14ac:dyDescent="0.3">
      <c r="A3466" s="1">
        <v>43720</v>
      </c>
      <c r="B3466">
        <v>55.05</v>
      </c>
      <c r="D3466">
        <f t="shared" si="594"/>
        <v>4</v>
      </c>
      <c r="E3466" s="1">
        <f t="shared" si="596"/>
        <v>43713</v>
      </c>
      <c r="F3466" s="1">
        <f t="shared" si="598"/>
        <v>43712</v>
      </c>
      <c r="G3466" s="1">
        <f t="shared" si="599"/>
        <v>43711</v>
      </c>
      <c r="H3466" s="1">
        <f t="shared" si="600"/>
        <v>43710</v>
      </c>
      <c r="I3466" s="2">
        <f t="shared" si="601"/>
        <v>56.3</v>
      </c>
      <c r="J3466">
        <f t="shared" si="595"/>
        <v>0</v>
      </c>
      <c r="K3466" s="2">
        <f t="shared" si="597"/>
        <v>57.73</v>
      </c>
      <c r="L3466" s="2">
        <f t="shared" si="602"/>
        <v>57.85</v>
      </c>
      <c r="M3466" s="2">
        <f t="shared" si="603"/>
        <v>1.0020786419539236</v>
      </c>
      <c r="N3466">
        <f t="shared" si="604"/>
        <v>-2.0376187410112192</v>
      </c>
    </row>
    <row r="3467" spans="1:14" x14ac:dyDescent="0.3">
      <c r="A3467" s="1">
        <v>43721</v>
      </c>
      <c r="B3467">
        <v>54.8</v>
      </c>
      <c r="D3467">
        <f t="shared" si="594"/>
        <v>5</v>
      </c>
      <c r="E3467" s="1">
        <f t="shared" si="596"/>
        <v>43714</v>
      </c>
      <c r="F3467" s="1">
        <f t="shared" si="598"/>
        <v>43713</v>
      </c>
      <c r="G3467" s="1">
        <f t="shared" si="599"/>
        <v>43712</v>
      </c>
      <c r="H3467" s="1">
        <f t="shared" si="600"/>
        <v>43711</v>
      </c>
      <c r="I3467" s="2">
        <f t="shared" si="601"/>
        <v>56.52</v>
      </c>
      <c r="J3467">
        <f t="shared" si="595"/>
        <v>0</v>
      </c>
      <c r="K3467" s="2">
        <f t="shared" si="597"/>
        <v>57.73</v>
      </c>
      <c r="L3467" s="2">
        <f t="shared" si="602"/>
        <v>57.85</v>
      </c>
      <c r="M3467" s="2">
        <f t="shared" si="603"/>
        <v>1.0020786419539236</v>
      </c>
      <c r="N3467">
        <f t="shared" si="604"/>
        <v>-2.8827879295513461</v>
      </c>
    </row>
    <row r="3468" spans="1:14" x14ac:dyDescent="0.3">
      <c r="A3468" s="1">
        <v>43724</v>
      </c>
      <c r="B3468">
        <v>62.67</v>
      </c>
      <c r="D3468">
        <f t="shared" si="594"/>
        <v>1</v>
      </c>
      <c r="E3468" s="1">
        <f t="shared" si="596"/>
        <v>43717</v>
      </c>
      <c r="F3468" s="1">
        <f t="shared" si="598"/>
        <v>43716</v>
      </c>
      <c r="G3468" s="1">
        <f t="shared" si="599"/>
        <v>43715</v>
      </c>
      <c r="H3468" s="1">
        <f t="shared" si="600"/>
        <v>43714</v>
      </c>
      <c r="I3468" s="2">
        <f t="shared" si="601"/>
        <v>57.85</v>
      </c>
      <c r="J3468">
        <f t="shared" si="595"/>
        <v>0</v>
      </c>
      <c r="K3468" s="2">
        <f t="shared" si="597"/>
        <v>57.73</v>
      </c>
      <c r="L3468" s="2">
        <f t="shared" si="602"/>
        <v>57.85</v>
      </c>
      <c r="M3468" s="2">
        <f t="shared" si="603"/>
        <v>1.0020786419539236</v>
      </c>
      <c r="N3468">
        <f t="shared" si="604"/>
        <v>8.210589516374208</v>
      </c>
    </row>
    <row r="3469" spans="1:14" x14ac:dyDescent="0.3">
      <c r="A3469" s="1">
        <v>43725</v>
      </c>
      <c r="B3469">
        <v>59.1</v>
      </c>
      <c r="D3469">
        <f t="shared" si="594"/>
        <v>2</v>
      </c>
      <c r="E3469" s="1">
        <f t="shared" si="596"/>
        <v>43718</v>
      </c>
      <c r="F3469" s="1">
        <f t="shared" si="598"/>
        <v>43717</v>
      </c>
      <c r="G3469" s="1">
        <f t="shared" si="599"/>
        <v>43716</v>
      </c>
      <c r="H3469" s="1">
        <f t="shared" si="600"/>
        <v>43715</v>
      </c>
      <c r="I3469" s="2">
        <f t="shared" si="601"/>
        <v>57.29</v>
      </c>
      <c r="J3469">
        <f t="shared" si="595"/>
        <v>0</v>
      </c>
      <c r="K3469" s="2">
        <f t="shared" si="597"/>
        <v>0</v>
      </c>
      <c r="L3469" s="2">
        <f t="shared" si="602"/>
        <v>0</v>
      </c>
      <c r="M3469" s="2">
        <f t="shared" si="603"/>
        <v>1</v>
      </c>
      <c r="N3469">
        <f t="shared" si="604"/>
        <v>3.1104835991566127</v>
      </c>
    </row>
    <row r="3470" spans="1:14" x14ac:dyDescent="0.3">
      <c r="A3470" s="1">
        <v>43726</v>
      </c>
      <c r="B3470">
        <v>58.04</v>
      </c>
      <c r="D3470">
        <f t="shared" si="594"/>
        <v>3</v>
      </c>
      <c r="E3470" s="1">
        <f t="shared" si="596"/>
        <v>43719</v>
      </c>
      <c r="F3470" s="1">
        <f t="shared" si="598"/>
        <v>43718</v>
      </c>
      <c r="G3470" s="1">
        <f t="shared" si="599"/>
        <v>43717</v>
      </c>
      <c r="H3470" s="1">
        <f t="shared" si="600"/>
        <v>43716</v>
      </c>
      <c r="I3470" s="2">
        <f t="shared" si="601"/>
        <v>55.67</v>
      </c>
      <c r="J3470">
        <f t="shared" si="595"/>
        <v>0</v>
      </c>
      <c r="K3470" s="2">
        <f t="shared" si="597"/>
        <v>0</v>
      </c>
      <c r="L3470" s="2">
        <f t="shared" si="602"/>
        <v>0</v>
      </c>
      <c r="M3470" s="2">
        <f t="shared" si="603"/>
        <v>1</v>
      </c>
      <c r="N3470">
        <f t="shared" si="604"/>
        <v>4.1691025820570609</v>
      </c>
    </row>
    <row r="3471" spans="1:14" x14ac:dyDescent="0.3">
      <c r="A3471" s="1">
        <v>43727</v>
      </c>
      <c r="B3471">
        <v>58.19</v>
      </c>
      <c r="D3471">
        <f t="shared" si="594"/>
        <v>4</v>
      </c>
      <c r="E3471" s="1">
        <f t="shared" si="596"/>
        <v>43720</v>
      </c>
      <c r="F3471" s="1">
        <f t="shared" si="598"/>
        <v>43719</v>
      </c>
      <c r="G3471" s="1">
        <f t="shared" si="599"/>
        <v>43718</v>
      </c>
      <c r="H3471" s="1">
        <f t="shared" si="600"/>
        <v>43717</v>
      </c>
      <c r="I3471" s="2">
        <f t="shared" si="601"/>
        <v>55.05</v>
      </c>
      <c r="J3471">
        <f t="shared" si="595"/>
        <v>0</v>
      </c>
      <c r="K3471" s="2">
        <f t="shared" si="597"/>
        <v>0</v>
      </c>
      <c r="L3471" s="2">
        <f t="shared" si="602"/>
        <v>0</v>
      </c>
      <c r="M3471" s="2">
        <f t="shared" si="603"/>
        <v>1</v>
      </c>
      <c r="N3471">
        <f t="shared" si="604"/>
        <v>5.5471655499889545</v>
      </c>
    </row>
    <row r="3472" spans="1:14" x14ac:dyDescent="0.3">
      <c r="A3472" s="1">
        <v>43728</v>
      </c>
      <c r="B3472">
        <v>58.09</v>
      </c>
      <c r="D3472">
        <f t="shared" si="594"/>
        <v>5</v>
      </c>
      <c r="E3472" s="1">
        <f t="shared" si="596"/>
        <v>43721</v>
      </c>
      <c r="F3472" s="1">
        <f t="shared" si="598"/>
        <v>43720</v>
      </c>
      <c r="G3472" s="1">
        <f t="shared" si="599"/>
        <v>43719</v>
      </c>
      <c r="H3472" s="1">
        <f t="shared" si="600"/>
        <v>43718</v>
      </c>
      <c r="I3472" s="2">
        <f t="shared" si="601"/>
        <v>54.8</v>
      </c>
      <c r="J3472">
        <f t="shared" si="595"/>
        <v>0</v>
      </c>
      <c r="K3472" s="2">
        <f t="shared" si="597"/>
        <v>0</v>
      </c>
      <c r="L3472" s="2">
        <f t="shared" si="602"/>
        <v>0</v>
      </c>
      <c r="M3472" s="2">
        <f t="shared" si="603"/>
        <v>1</v>
      </c>
      <c r="N3472">
        <f t="shared" si="604"/>
        <v>5.8303338050471325</v>
      </c>
    </row>
    <row r="3473" spans="1:14" x14ac:dyDescent="0.3">
      <c r="A3473" s="1">
        <v>43731</v>
      </c>
      <c r="B3473">
        <v>58.64</v>
      </c>
      <c r="D3473">
        <f t="shared" si="594"/>
        <v>1</v>
      </c>
      <c r="E3473" s="1">
        <f t="shared" si="596"/>
        <v>43724</v>
      </c>
      <c r="F3473" s="1">
        <f t="shared" si="598"/>
        <v>43723</v>
      </c>
      <c r="G3473" s="1">
        <f t="shared" si="599"/>
        <v>43722</v>
      </c>
      <c r="H3473" s="1">
        <f t="shared" si="600"/>
        <v>43721</v>
      </c>
      <c r="I3473" s="2">
        <f t="shared" si="601"/>
        <v>62.67</v>
      </c>
      <c r="J3473">
        <f t="shared" si="595"/>
        <v>0</v>
      </c>
      <c r="K3473" s="2">
        <f t="shared" si="597"/>
        <v>0</v>
      </c>
      <c r="L3473" s="2">
        <f t="shared" si="602"/>
        <v>0</v>
      </c>
      <c r="M3473" s="2">
        <f t="shared" si="603"/>
        <v>1</v>
      </c>
      <c r="N3473">
        <f t="shared" si="604"/>
        <v>-6.6465806658188091</v>
      </c>
    </row>
    <row r="3474" spans="1:14" x14ac:dyDescent="0.3">
      <c r="A3474" s="1">
        <v>43732</v>
      </c>
      <c r="B3474">
        <v>57.29</v>
      </c>
      <c r="D3474">
        <f t="shared" si="594"/>
        <v>2</v>
      </c>
      <c r="E3474" s="1">
        <f t="shared" si="596"/>
        <v>43725</v>
      </c>
      <c r="F3474" s="1">
        <f t="shared" si="598"/>
        <v>43724</v>
      </c>
      <c r="G3474" s="1">
        <f t="shared" si="599"/>
        <v>43723</v>
      </c>
      <c r="H3474" s="1">
        <f t="shared" si="600"/>
        <v>43722</v>
      </c>
      <c r="I3474" s="2">
        <f t="shared" si="601"/>
        <v>59.1</v>
      </c>
      <c r="J3474">
        <f t="shared" si="595"/>
        <v>0</v>
      </c>
      <c r="K3474" s="2">
        <f t="shared" si="597"/>
        <v>0</v>
      </c>
      <c r="L3474" s="2">
        <f t="shared" si="602"/>
        <v>0</v>
      </c>
      <c r="M3474" s="2">
        <f t="shared" si="603"/>
        <v>1</v>
      </c>
      <c r="N3474">
        <f t="shared" si="604"/>
        <v>-3.1104835991566144</v>
      </c>
    </row>
    <row r="3475" spans="1:14" x14ac:dyDescent="0.3">
      <c r="A3475" s="1">
        <v>43733</v>
      </c>
      <c r="B3475">
        <v>56.49</v>
      </c>
      <c r="D3475">
        <f t="shared" si="594"/>
        <v>3</v>
      </c>
      <c r="E3475" s="1">
        <f t="shared" si="596"/>
        <v>43726</v>
      </c>
      <c r="F3475" s="1">
        <f t="shared" si="598"/>
        <v>43725</v>
      </c>
      <c r="G3475" s="1">
        <f t="shared" si="599"/>
        <v>43724</v>
      </c>
      <c r="H3475" s="1">
        <f t="shared" si="600"/>
        <v>43723</v>
      </c>
      <c r="I3475" s="2">
        <f t="shared" si="601"/>
        <v>58.04</v>
      </c>
      <c r="J3475">
        <f t="shared" si="595"/>
        <v>0</v>
      </c>
      <c r="K3475" s="2">
        <f t="shared" si="597"/>
        <v>0</v>
      </c>
      <c r="L3475" s="2">
        <f t="shared" si="602"/>
        <v>0</v>
      </c>
      <c r="M3475" s="2">
        <f t="shared" si="603"/>
        <v>1</v>
      </c>
      <c r="N3475">
        <f t="shared" si="604"/>
        <v>-2.7068796678816347</v>
      </c>
    </row>
    <row r="3476" spans="1:14" x14ac:dyDescent="0.3">
      <c r="A3476" s="1">
        <v>43734</v>
      </c>
      <c r="B3476">
        <v>56.41</v>
      </c>
      <c r="D3476">
        <f t="shared" si="594"/>
        <v>4</v>
      </c>
      <c r="E3476" s="1">
        <f t="shared" si="596"/>
        <v>43727</v>
      </c>
      <c r="F3476" s="1">
        <f t="shared" si="598"/>
        <v>43726</v>
      </c>
      <c r="G3476" s="1">
        <f t="shared" si="599"/>
        <v>43725</v>
      </c>
      <c r="H3476" s="1">
        <f t="shared" si="600"/>
        <v>43724</v>
      </c>
      <c r="I3476" s="2">
        <f t="shared" si="601"/>
        <v>58.19</v>
      </c>
      <c r="J3476">
        <f t="shared" si="595"/>
        <v>0</v>
      </c>
      <c r="K3476" s="2">
        <f t="shared" si="597"/>
        <v>0</v>
      </c>
      <c r="L3476" s="2">
        <f t="shared" si="602"/>
        <v>0</v>
      </c>
      <c r="M3476" s="2">
        <f t="shared" si="603"/>
        <v>1</v>
      </c>
      <c r="N3476">
        <f t="shared" si="604"/>
        <v>-3.1067070916693891</v>
      </c>
    </row>
    <row r="3477" spans="1:14" x14ac:dyDescent="0.3">
      <c r="A3477" s="1">
        <v>43735</v>
      </c>
      <c r="B3477">
        <v>55.91</v>
      </c>
      <c r="D3477">
        <f t="shared" si="594"/>
        <v>5</v>
      </c>
      <c r="E3477" s="1">
        <f t="shared" si="596"/>
        <v>43728</v>
      </c>
      <c r="F3477" s="1">
        <f t="shared" si="598"/>
        <v>43727</v>
      </c>
      <c r="G3477" s="1">
        <f t="shared" si="599"/>
        <v>43726</v>
      </c>
      <c r="H3477" s="1">
        <f t="shared" si="600"/>
        <v>43725</v>
      </c>
      <c r="I3477" s="2">
        <f t="shared" si="601"/>
        <v>58.09</v>
      </c>
      <c r="J3477">
        <f t="shared" si="595"/>
        <v>0</v>
      </c>
      <c r="K3477" s="2">
        <f t="shared" si="597"/>
        <v>0</v>
      </c>
      <c r="L3477" s="2">
        <f t="shared" si="602"/>
        <v>0</v>
      </c>
      <c r="M3477" s="2">
        <f t="shared" si="603"/>
        <v>1</v>
      </c>
      <c r="N3477">
        <f t="shared" si="604"/>
        <v>-3.8250276965887307</v>
      </c>
    </row>
    <row r="3478" spans="1:14" x14ac:dyDescent="0.3">
      <c r="A3478" s="1">
        <v>43738</v>
      </c>
      <c r="B3478">
        <v>54.07</v>
      </c>
      <c r="D3478">
        <f t="shared" si="594"/>
        <v>1</v>
      </c>
      <c r="E3478" s="1">
        <f t="shared" si="596"/>
        <v>43731</v>
      </c>
      <c r="F3478" s="1">
        <f t="shared" si="598"/>
        <v>43730</v>
      </c>
      <c r="G3478" s="1">
        <f t="shared" si="599"/>
        <v>43729</v>
      </c>
      <c r="H3478" s="1">
        <f t="shared" si="600"/>
        <v>43728</v>
      </c>
      <c r="I3478" s="2">
        <f t="shared" si="601"/>
        <v>58.64</v>
      </c>
      <c r="J3478">
        <f t="shared" si="595"/>
        <v>0</v>
      </c>
      <c r="K3478" s="2">
        <f t="shared" si="597"/>
        <v>0</v>
      </c>
      <c r="L3478" s="2">
        <f t="shared" si="602"/>
        <v>0</v>
      </c>
      <c r="M3478" s="2">
        <f t="shared" si="603"/>
        <v>1</v>
      </c>
      <c r="N3478">
        <f t="shared" si="604"/>
        <v>-8.1137554184482532</v>
      </c>
    </row>
    <row r="3479" spans="1:14" x14ac:dyDescent="0.3">
      <c r="A3479" s="1">
        <v>43739</v>
      </c>
      <c r="B3479">
        <v>53.62</v>
      </c>
      <c r="D3479">
        <f t="shared" si="594"/>
        <v>2</v>
      </c>
      <c r="E3479" s="1">
        <f t="shared" si="596"/>
        <v>43732</v>
      </c>
      <c r="F3479" s="1">
        <f t="shared" si="598"/>
        <v>43731</v>
      </c>
      <c r="G3479" s="1">
        <f t="shared" si="599"/>
        <v>43730</v>
      </c>
      <c r="H3479" s="1">
        <f t="shared" si="600"/>
        <v>43729</v>
      </c>
      <c r="I3479" s="2">
        <f t="shared" si="601"/>
        <v>57.29</v>
      </c>
      <c r="J3479">
        <f t="shared" si="595"/>
        <v>0</v>
      </c>
      <c r="K3479" s="2">
        <f t="shared" si="597"/>
        <v>0</v>
      </c>
      <c r="L3479" s="2">
        <f t="shared" si="602"/>
        <v>0</v>
      </c>
      <c r="M3479" s="2">
        <f t="shared" si="603"/>
        <v>1</v>
      </c>
      <c r="N3479">
        <f t="shared" si="604"/>
        <v>-6.6203955612673253</v>
      </c>
    </row>
    <row r="3480" spans="1:14" x14ac:dyDescent="0.3">
      <c r="A3480" s="1">
        <v>43740</v>
      </c>
      <c r="B3480">
        <v>52.64</v>
      </c>
      <c r="D3480">
        <f t="shared" si="594"/>
        <v>3</v>
      </c>
      <c r="E3480" s="1">
        <f t="shared" si="596"/>
        <v>43733</v>
      </c>
      <c r="F3480" s="1">
        <f t="shared" si="598"/>
        <v>43732</v>
      </c>
      <c r="G3480" s="1">
        <f t="shared" si="599"/>
        <v>43731</v>
      </c>
      <c r="H3480" s="1">
        <f t="shared" si="600"/>
        <v>43730</v>
      </c>
      <c r="I3480" s="2">
        <f t="shared" si="601"/>
        <v>56.49</v>
      </c>
      <c r="J3480">
        <f t="shared" si="595"/>
        <v>0</v>
      </c>
      <c r="K3480" s="2">
        <f t="shared" si="597"/>
        <v>0</v>
      </c>
      <c r="L3480" s="2">
        <f t="shared" si="602"/>
        <v>0</v>
      </c>
      <c r="M3480" s="2">
        <f t="shared" si="603"/>
        <v>1</v>
      </c>
      <c r="N3480">
        <f t="shared" si="604"/>
        <v>-7.0587344320109002</v>
      </c>
    </row>
    <row r="3481" spans="1:14" x14ac:dyDescent="0.3">
      <c r="A3481" s="1">
        <v>43741</v>
      </c>
      <c r="B3481">
        <v>52.45</v>
      </c>
      <c r="D3481">
        <f t="shared" si="594"/>
        <v>4</v>
      </c>
      <c r="E3481" s="1">
        <f t="shared" si="596"/>
        <v>43734</v>
      </c>
      <c r="F3481" s="1">
        <f t="shared" si="598"/>
        <v>43733</v>
      </c>
      <c r="G3481" s="1">
        <f t="shared" si="599"/>
        <v>43732</v>
      </c>
      <c r="H3481" s="1">
        <f t="shared" si="600"/>
        <v>43731</v>
      </c>
      <c r="I3481" s="2">
        <f t="shared" si="601"/>
        <v>56.41</v>
      </c>
      <c r="J3481">
        <f t="shared" si="595"/>
        <v>0</v>
      </c>
      <c r="K3481" s="2">
        <f t="shared" si="597"/>
        <v>0</v>
      </c>
      <c r="L3481" s="2">
        <f t="shared" si="602"/>
        <v>0</v>
      </c>
      <c r="M3481" s="2">
        <f t="shared" si="603"/>
        <v>1</v>
      </c>
      <c r="N3481">
        <f t="shared" si="604"/>
        <v>-7.2786112909578389</v>
      </c>
    </row>
    <row r="3482" spans="1:14" x14ac:dyDescent="0.3">
      <c r="A3482" s="1">
        <v>43742</v>
      </c>
      <c r="B3482">
        <v>52.81</v>
      </c>
      <c r="D3482">
        <f t="shared" si="594"/>
        <v>5</v>
      </c>
      <c r="E3482" s="1">
        <f t="shared" si="596"/>
        <v>43735</v>
      </c>
      <c r="F3482" s="1">
        <f t="shared" si="598"/>
        <v>43734</v>
      </c>
      <c r="G3482" s="1">
        <f t="shared" si="599"/>
        <v>43733</v>
      </c>
      <c r="H3482" s="1">
        <f t="shared" si="600"/>
        <v>43732</v>
      </c>
      <c r="I3482" s="2">
        <f t="shared" si="601"/>
        <v>55.91</v>
      </c>
      <c r="J3482">
        <f t="shared" si="595"/>
        <v>0</v>
      </c>
      <c r="K3482" s="2">
        <f t="shared" si="597"/>
        <v>0</v>
      </c>
      <c r="L3482" s="2">
        <f t="shared" si="602"/>
        <v>0</v>
      </c>
      <c r="M3482" s="2">
        <f t="shared" si="603"/>
        <v>1</v>
      </c>
      <c r="N3482">
        <f t="shared" si="604"/>
        <v>-5.7042688319711994</v>
      </c>
    </row>
    <row r="3483" spans="1:14" x14ac:dyDescent="0.3">
      <c r="A3483" s="1">
        <v>43745</v>
      </c>
      <c r="B3483">
        <v>52.75</v>
      </c>
      <c r="D3483">
        <f t="shared" si="594"/>
        <v>1</v>
      </c>
      <c r="E3483" s="1">
        <f t="shared" si="596"/>
        <v>43738</v>
      </c>
      <c r="F3483" s="1">
        <f t="shared" si="598"/>
        <v>43737</v>
      </c>
      <c r="G3483" s="1">
        <f t="shared" si="599"/>
        <v>43736</v>
      </c>
      <c r="H3483" s="1">
        <f t="shared" si="600"/>
        <v>43735</v>
      </c>
      <c r="I3483" s="2">
        <f t="shared" si="601"/>
        <v>54.07</v>
      </c>
      <c r="J3483">
        <f t="shared" si="595"/>
        <v>0</v>
      </c>
      <c r="K3483" s="2">
        <f t="shared" si="597"/>
        <v>0</v>
      </c>
      <c r="L3483" s="2">
        <f t="shared" si="602"/>
        <v>0</v>
      </c>
      <c r="M3483" s="2">
        <f t="shared" si="603"/>
        <v>1</v>
      </c>
      <c r="N3483">
        <f t="shared" si="604"/>
        <v>-2.4715731037737645</v>
      </c>
    </row>
    <row r="3484" spans="1:14" x14ac:dyDescent="0.3">
      <c r="A3484" s="1">
        <v>43746</v>
      </c>
      <c r="B3484">
        <v>52.63</v>
      </c>
      <c r="D3484">
        <f t="shared" si="594"/>
        <v>2</v>
      </c>
      <c r="E3484" s="1">
        <f t="shared" si="596"/>
        <v>43739</v>
      </c>
      <c r="F3484" s="1">
        <f t="shared" si="598"/>
        <v>43738</v>
      </c>
      <c r="G3484" s="1">
        <f t="shared" si="599"/>
        <v>43737</v>
      </c>
      <c r="H3484" s="1">
        <f t="shared" si="600"/>
        <v>43736</v>
      </c>
      <c r="I3484" s="2">
        <f t="shared" si="601"/>
        <v>53.62</v>
      </c>
      <c r="J3484">
        <f t="shared" si="595"/>
        <v>0</v>
      </c>
      <c r="K3484" s="2">
        <f t="shared" si="597"/>
        <v>0</v>
      </c>
      <c r="L3484" s="2">
        <f t="shared" si="602"/>
        <v>0</v>
      </c>
      <c r="M3484" s="2">
        <f t="shared" si="603"/>
        <v>1</v>
      </c>
      <c r="N3484">
        <f t="shared" si="604"/>
        <v>-1.8635833442125569</v>
      </c>
    </row>
    <row r="3485" spans="1:14" x14ac:dyDescent="0.3">
      <c r="A3485" s="1">
        <v>43747</v>
      </c>
      <c r="B3485">
        <v>52.59</v>
      </c>
      <c r="C3485">
        <v>52.61</v>
      </c>
      <c r="D3485">
        <f t="shared" si="594"/>
        <v>3</v>
      </c>
      <c r="E3485" s="1">
        <f t="shared" si="596"/>
        <v>43740</v>
      </c>
      <c r="F3485" s="1">
        <f t="shared" si="598"/>
        <v>43739</v>
      </c>
      <c r="G3485" s="1">
        <f t="shared" si="599"/>
        <v>43738</v>
      </c>
      <c r="H3485" s="1">
        <f t="shared" si="600"/>
        <v>43737</v>
      </c>
      <c r="I3485" s="2">
        <f t="shared" si="601"/>
        <v>52.64</v>
      </c>
      <c r="J3485">
        <f t="shared" si="595"/>
        <v>0</v>
      </c>
      <c r="K3485" s="2">
        <f t="shared" si="597"/>
        <v>0</v>
      </c>
      <c r="L3485" s="2">
        <f t="shared" si="602"/>
        <v>0</v>
      </c>
      <c r="M3485" s="2">
        <f t="shared" si="603"/>
        <v>1</v>
      </c>
      <c r="N3485">
        <f t="shared" si="604"/>
        <v>-9.5029941580891023E-2</v>
      </c>
    </row>
    <row r="3486" spans="1:14" x14ac:dyDescent="0.3">
      <c r="A3486" s="1">
        <v>43748</v>
      </c>
      <c r="B3486">
        <v>53.56</v>
      </c>
      <c r="D3486">
        <f t="shared" si="594"/>
        <v>4</v>
      </c>
      <c r="E3486" s="1">
        <f t="shared" si="596"/>
        <v>43741</v>
      </c>
      <c r="F3486" s="1">
        <f t="shared" si="598"/>
        <v>43740</v>
      </c>
      <c r="G3486" s="1">
        <f t="shared" si="599"/>
        <v>43739</v>
      </c>
      <c r="H3486" s="1">
        <f t="shared" si="600"/>
        <v>43738</v>
      </c>
      <c r="I3486" s="2">
        <f t="shared" si="601"/>
        <v>52.45</v>
      </c>
      <c r="J3486">
        <f t="shared" si="595"/>
        <v>52.61</v>
      </c>
      <c r="K3486" s="2">
        <f t="shared" si="597"/>
        <v>52.61</v>
      </c>
      <c r="L3486" s="2">
        <f t="shared" si="602"/>
        <v>52.59</v>
      </c>
      <c r="M3486" s="2">
        <f t="shared" si="603"/>
        <v>0.99961984413609584</v>
      </c>
      <c r="N3486">
        <f t="shared" si="604"/>
        <v>2.0561957839202605</v>
      </c>
    </row>
    <row r="3487" spans="1:14" x14ac:dyDescent="0.3">
      <c r="A3487" s="1">
        <v>43749</v>
      </c>
      <c r="B3487">
        <v>54.78</v>
      </c>
      <c r="D3487">
        <f t="shared" si="594"/>
        <v>5</v>
      </c>
      <c r="E3487" s="1">
        <f t="shared" si="596"/>
        <v>43742</v>
      </c>
      <c r="F3487" s="1">
        <f t="shared" si="598"/>
        <v>43741</v>
      </c>
      <c r="G3487" s="1">
        <f t="shared" si="599"/>
        <v>43740</v>
      </c>
      <c r="H3487" s="1">
        <f t="shared" si="600"/>
        <v>43739</v>
      </c>
      <c r="I3487" s="2">
        <f t="shared" si="601"/>
        <v>52.81</v>
      </c>
      <c r="J3487">
        <f t="shared" si="595"/>
        <v>0</v>
      </c>
      <c r="K3487" s="2">
        <f t="shared" si="597"/>
        <v>52.61</v>
      </c>
      <c r="L3487" s="2">
        <f t="shared" si="602"/>
        <v>52.59</v>
      </c>
      <c r="M3487" s="2">
        <f t="shared" si="603"/>
        <v>0.99961984413609584</v>
      </c>
      <c r="N3487">
        <f t="shared" si="604"/>
        <v>3.6244368974627186</v>
      </c>
    </row>
    <row r="3488" spans="1:14" x14ac:dyDescent="0.3">
      <c r="A3488" s="1">
        <v>43752</v>
      </c>
      <c r="B3488">
        <v>53.65</v>
      </c>
      <c r="D3488">
        <f t="shared" si="594"/>
        <v>1</v>
      </c>
      <c r="E3488" s="1">
        <f t="shared" si="596"/>
        <v>43745</v>
      </c>
      <c r="F3488" s="1">
        <f t="shared" si="598"/>
        <v>43744</v>
      </c>
      <c r="G3488" s="1">
        <f t="shared" si="599"/>
        <v>43743</v>
      </c>
      <c r="H3488" s="1">
        <f t="shared" si="600"/>
        <v>43742</v>
      </c>
      <c r="I3488" s="2">
        <f t="shared" si="601"/>
        <v>52.75</v>
      </c>
      <c r="J3488">
        <f t="shared" si="595"/>
        <v>0</v>
      </c>
      <c r="K3488" s="2">
        <f t="shared" si="597"/>
        <v>52.61</v>
      </c>
      <c r="L3488" s="2">
        <f t="shared" si="602"/>
        <v>52.59</v>
      </c>
      <c r="M3488" s="2">
        <f t="shared" si="603"/>
        <v>0.99961984413609584</v>
      </c>
      <c r="N3488">
        <f t="shared" si="604"/>
        <v>1.6537468579068724</v>
      </c>
    </row>
    <row r="3489" spans="1:14" x14ac:dyDescent="0.3">
      <c r="A3489" s="1">
        <v>43753</v>
      </c>
      <c r="B3489">
        <v>52.88</v>
      </c>
      <c r="D3489">
        <f t="shared" si="594"/>
        <v>2</v>
      </c>
      <c r="E3489" s="1">
        <f t="shared" si="596"/>
        <v>43746</v>
      </c>
      <c r="F3489" s="1">
        <f t="shared" si="598"/>
        <v>43745</v>
      </c>
      <c r="G3489" s="1">
        <f t="shared" si="599"/>
        <v>43744</v>
      </c>
      <c r="H3489" s="1">
        <f t="shared" si="600"/>
        <v>43743</v>
      </c>
      <c r="I3489" s="2">
        <f t="shared" si="601"/>
        <v>52.63</v>
      </c>
      <c r="J3489">
        <f t="shared" si="595"/>
        <v>0</v>
      </c>
      <c r="K3489" s="2">
        <f t="shared" si="597"/>
        <v>52.61</v>
      </c>
      <c r="L3489" s="2">
        <f t="shared" si="602"/>
        <v>52.59</v>
      </c>
      <c r="M3489" s="2">
        <f t="shared" si="603"/>
        <v>0.99961984413609584</v>
      </c>
      <c r="N3489">
        <f t="shared" si="604"/>
        <v>0.43586680362802321</v>
      </c>
    </row>
    <row r="3490" spans="1:14" x14ac:dyDescent="0.3">
      <c r="A3490" s="1">
        <v>43754</v>
      </c>
      <c r="B3490">
        <v>53.45</v>
      </c>
      <c r="D3490">
        <f t="shared" si="594"/>
        <v>3</v>
      </c>
      <c r="E3490" s="1">
        <f t="shared" si="596"/>
        <v>43747</v>
      </c>
      <c r="F3490" s="1">
        <f t="shared" si="598"/>
        <v>43746</v>
      </c>
      <c r="G3490" s="1">
        <f t="shared" si="599"/>
        <v>43745</v>
      </c>
      <c r="H3490" s="1">
        <f t="shared" si="600"/>
        <v>43744</v>
      </c>
      <c r="I3490" s="2">
        <f t="shared" si="601"/>
        <v>52.59</v>
      </c>
      <c r="J3490">
        <f t="shared" si="595"/>
        <v>0</v>
      </c>
      <c r="K3490" s="2">
        <f t="shared" si="597"/>
        <v>52.61</v>
      </c>
      <c r="L3490" s="2">
        <f t="shared" si="602"/>
        <v>52.59</v>
      </c>
      <c r="M3490" s="2">
        <f t="shared" si="603"/>
        <v>0.99961984413609584</v>
      </c>
      <c r="N3490">
        <f t="shared" si="604"/>
        <v>1.5840421728338365</v>
      </c>
    </row>
    <row r="3491" spans="1:14" x14ac:dyDescent="0.3">
      <c r="A3491" s="1">
        <v>43755</v>
      </c>
      <c r="B3491">
        <v>54.03</v>
      </c>
      <c r="D3491">
        <f t="shared" si="594"/>
        <v>4</v>
      </c>
      <c r="E3491" s="1">
        <f t="shared" si="596"/>
        <v>43748</v>
      </c>
      <c r="F3491" s="1">
        <f t="shared" si="598"/>
        <v>43747</v>
      </c>
      <c r="G3491" s="1">
        <f t="shared" si="599"/>
        <v>43746</v>
      </c>
      <c r="H3491" s="1">
        <f t="shared" si="600"/>
        <v>43745</v>
      </c>
      <c r="I3491" s="2">
        <f t="shared" si="601"/>
        <v>53.56</v>
      </c>
      <c r="J3491">
        <f t="shared" si="595"/>
        <v>0</v>
      </c>
      <c r="K3491" s="2">
        <f t="shared" si="597"/>
        <v>0</v>
      </c>
      <c r="L3491" s="2">
        <f t="shared" si="602"/>
        <v>0</v>
      </c>
      <c r="M3491" s="2">
        <f t="shared" si="603"/>
        <v>1</v>
      </c>
      <c r="N3491">
        <f t="shared" si="604"/>
        <v>0.87369270330025639</v>
      </c>
    </row>
    <row r="3492" spans="1:14" x14ac:dyDescent="0.3">
      <c r="A3492" s="1">
        <v>43756</v>
      </c>
      <c r="B3492">
        <v>53.87</v>
      </c>
      <c r="D3492">
        <f t="shared" si="594"/>
        <v>5</v>
      </c>
      <c r="E3492" s="1">
        <f t="shared" si="596"/>
        <v>43749</v>
      </c>
      <c r="F3492" s="1">
        <f t="shared" si="598"/>
        <v>43748</v>
      </c>
      <c r="G3492" s="1">
        <f t="shared" si="599"/>
        <v>43747</v>
      </c>
      <c r="H3492" s="1">
        <f t="shared" si="600"/>
        <v>43746</v>
      </c>
      <c r="I3492" s="2">
        <f t="shared" si="601"/>
        <v>54.78</v>
      </c>
      <c r="J3492">
        <f t="shared" si="595"/>
        <v>0</v>
      </c>
      <c r="K3492" s="2">
        <f t="shared" si="597"/>
        <v>0</v>
      </c>
      <c r="L3492" s="2">
        <f t="shared" si="602"/>
        <v>0</v>
      </c>
      <c r="M3492" s="2">
        <f t="shared" si="603"/>
        <v>1</v>
      </c>
      <c r="N3492">
        <f t="shared" si="604"/>
        <v>-1.6751427142489821</v>
      </c>
    </row>
    <row r="3493" spans="1:14" x14ac:dyDescent="0.3">
      <c r="A3493" s="1">
        <v>43759</v>
      </c>
      <c r="B3493">
        <v>53.51</v>
      </c>
      <c r="D3493">
        <f t="shared" si="594"/>
        <v>1</v>
      </c>
      <c r="E3493" s="1">
        <f t="shared" si="596"/>
        <v>43752</v>
      </c>
      <c r="F3493" s="1">
        <f t="shared" si="598"/>
        <v>43751</v>
      </c>
      <c r="G3493" s="1">
        <f t="shared" si="599"/>
        <v>43750</v>
      </c>
      <c r="H3493" s="1">
        <f t="shared" si="600"/>
        <v>43749</v>
      </c>
      <c r="I3493" s="2">
        <f t="shared" si="601"/>
        <v>53.65</v>
      </c>
      <c r="J3493">
        <f t="shared" si="595"/>
        <v>0</v>
      </c>
      <c r="K3493" s="2">
        <f t="shared" si="597"/>
        <v>0</v>
      </c>
      <c r="L3493" s="2">
        <f t="shared" si="602"/>
        <v>0</v>
      </c>
      <c r="M3493" s="2">
        <f t="shared" si="603"/>
        <v>1</v>
      </c>
      <c r="N3493">
        <f t="shared" si="604"/>
        <v>-0.26129167534942888</v>
      </c>
    </row>
    <row r="3494" spans="1:14" x14ac:dyDescent="0.3">
      <c r="A3494" s="1">
        <v>43760</v>
      </c>
      <c r="B3494">
        <v>54.48</v>
      </c>
      <c r="D3494">
        <f t="shared" si="594"/>
        <v>2</v>
      </c>
      <c r="E3494" s="1">
        <f t="shared" si="596"/>
        <v>43753</v>
      </c>
      <c r="F3494" s="1">
        <f t="shared" si="598"/>
        <v>43752</v>
      </c>
      <c r="G3494" s="1">
        <f t="shared" si="599"/>
        <v>43751</v>
      </c>
      <c r="H3494" s="1">
        <f t="shared" si="600"/>
        <v>43750</v>
      </c>
      <c r="I3494" s="2">
        <f t="shared" si="601"/>
        <v>52.88</v>
      </c>
      <c r="J3494">
        <f t="shared" si="595"/>
        <v>0</v>
      </c>
      <c r="K3494" s="2">
        <f t="shared" si="597"/>
        <v>0</v>
      </c>
      <c r="L3494" s="2">
        <f t="shared" si="602"/>
        <v>0</v>
      </c>
      <c r="M3494" s="2">
        <f t="shared" si="603"/>
        <v>1</v>
      </c>
      <c r="N3494">
        <f t="shared" si="604"/>
        <v>2.9808466297825937</v>
      </c>
    </row>
    <row r="3495" spans="1:14" x14ac:dyDescent="0.3">
      <c r="A3495" s="1">
        <v>43761</v>
      </c>
      <c r="B3495">
        <v>55.97</v>
      </c>
      <c r="D3495">
        <f t="shared" si="594"/>
        <v>3</v>
      </c>
      <c r="E3495" s="1">
        <f t="shared" si="596"/>
        <v>43754</v>
      </c>
      <c r="F3495" s="1">
        <f t="shared" si="598"/>
        <v>43753</v>
      </c>
      <c r="G3495" s="1">
        <f t="shared" si="599"/>
        <v>43752</v>
      </c>
      <c r="H3495" s="1">
        <f t="shared" si="600"/>
        <v>43751</v>
      </c>
      <c r="I3495" s="2">
        <f t="shared" si="601"/>
        <v>53.45</v>
      </c>
      <c r="J3495">
        <f t="shared" si="595"/>
        <v>0</v>
      </c>
      <c r="K3495" s="2">
        <f t="shared" si="597"/>
        <v>0</v>
      </c>
      <c r="L3495" s="2">
        <f t="shared" si="602"/>
        <v>0</v>
      </c>
      <c r="M3495" s="2">
        <f t="shared" si="603"/>
        <v>1</v>
      </c>
      <c r="N3495">
        <f t="shared" si="604"/>
        <v>4.6069195432213919</v>
      </c>
    </row>
    <row r="3496" spans="1:14" x14ac:dyDescent="0.3">
      <c r="A3496" s="1">
        <v>43762</v>
      </c>
      <c r="B3496">
        <v>56.23</v>
      </c>
      <c r="D3496">
        <f t="shared" si="594"/>
        <v>4</v>
      </c>
      <c r="E3496" s="1">
        <f t="shared" si="596"/>
        <v>43755</v>
      </c>
      <c r="F3496" s="1">
        <f t="shared" si="598"/>
        <v>43754</v>
      </c>
      <c r="G3496" s="1">
        <f t="shared" si="599"/>
        <v>43753</v>
      </c>
      <c r="H3496" s="1">
        <f t="shared" si="600"/>
        <v>43752</v>
      </c>
      <c r="I3496" s="2">
        <f t="shared" si="601"/>
        <v>54.03</v>
      </c>
      <c r="J3496">
        <f t="shared" si="595"/>
        <v>0</v>
      </c>
      <c r="K3496" s="2">
        <f t="shared" si="597"/>
        <v>0</v>
      </c>
      <c r="L3496" s="2">
        <f t="shared" si="602"/>
        <v>0</v>
      </c>
      <c r="M3496" s="2">
        <f t="shared" si="603"/>
        <v>1</v>
      </c>
      <c r="N3496">
        <f t="shared" si="604"/>
        <v>3.9910974448135899</v>
      </c>
    </row>
    <row r="3497" spans="1:14" x14ac:dyDescent="0.3">
      <c r="A3497" s="1">
        <v>43763</v>
      </c>
      <c r="B3497">
        <v>56.66</v>
      </c>
      <c r="D3497">
        <f t="shared" si="594"/>
        <v>5</v>
      </c>
      <c r="E3497" s="1">
        <f t="shared" si="596"/>
        <v>43756</v>
      </c>
      <c r="F3497" s="1">
        <f t="shared" si="598"/>
        <v>43755</v>
      </c>
      <c r="G3497" s="1">
        <f t="shared" si="599"/>
        <v>43754</v>
      </c>
      <c r="H3497" s="1">
        <f t="shared" si="600"/>
        <v>43753</v>
      </c>
      <c r="I3497" s="2">
        <f t="shared" si="601"/>
        <v>53.87</v>
      </c>
      <c r="J3497">
        <f t="shared" si="595"/>
        <v>0</v>
      </c>
      <c r="K3497" s="2">
        <f t="shared" si="597"/>
        <v>0</v>
      </c>
      <c r="L3497" s="2">
        <f t="shared" si="602"/>
        <v>0</v>
      </c>
      <c r="M3497" s="2">
        <f t="shared" si="603"/>
        <v>1</v>
      </c>
      <c r="N3497">
        <f t="shared" si="604"/>
        <v>5.0494757709928066</v>
      </c>
    </row>
    <row r="3498" spans="1:14" x14ac:dyDescent="0.3">
      <c r="A3498" s="1">
        <v>43766</v>
      </c>
      <c r="B3498">
        <v>55.81</v>
      </c>
      <c r="D3498">
        <f t="shared" si="594"/>
        <v>1</v>
      </c>
      <c r="E3498" s="1">
        <f t="shared" si="596"/>
        <v>43759</v>
      </c>
      <c r="F3498" s="1">
        <f t="shared" si="598"/>
        <v>43758</v>
      </c>
      <c r="G3498" s="1">
        <f t="shared" si="599"/>
        <v>43757</v>
      </c>
      <c r="H3498" s="1">
        <f t="shared" si="600"/>
        <v>43756</v>
      </c>
      <c r="I3498" s="2">
        <f t="shared" si="601"/>
        <v>53.51</v>
      </c>
      <c r="J3498">
        <f t="shared" si="595"/>
        <v>0</v>
      </c>
      <c r="K3498" s="2">
        <f t="shared" si="597"/>
        <v>0</v>
      </c>
      <c r="L3498" s="2">
        <f t="shared" si="602"/>
        <v>0</v>
      </c>
      <c r="M3498" s="2">
        <f t="shared" si="603"/>
        <v>1</v>
      </c>
      <c r="N3498">
        <f t="shared" si="604"/>
        <v>4.208451247712901</v>
      </c>
    </row>
    <row r="3499" spans="1:14" x14ac:dyDescent="0.3">
      <c r="A3499" s="1">
        <v>43767</v>
      </c>
      <c r="B3499">
        <v>55.54</v>
      </c>
      <c r="D3499">
        <f t="shared" si="594"/>
        <v>2</v>
      </c>
      <c r="E3499" s="1">
        <f t="shared" si="596"/>
        <v>43760</v>
      </c>
      <c r="F3499" s="1">
        <f t="shared" si="598"/>
        <v>43759</v>
      </c>
      <c r="G3499" s="1">
        <f t="shared" si="599"/>
        <v>43758</v>
      </c>
      <c r="H3499" s="1">
        <f t="shared" si="600"/>
        <v>43757</v>
      </c>
      <c r="I3499" s="2">
        <f t="shared" si="601"/>
        <v>54.48</v>
      </c>
      <c r="J3499">
        <f t="shared" si="595"/>
        <v>0</v>
      </c>
      <c r="K3499" s="2">
        <f t="shared" si="597"/>
        <v>0</v>
      </c>
      <c r="L3499" s="2">
        <f t="shared" si="602"/>
        <v>0</v>
      </c>
      <c r="M3499" s="2">
        <f t="shared" si="603"/>
        <v>1</v>
      </c>
      <c r="N3499">
        <f t="shared" si="604"/>
        <v>1.9269820037396548</v>
      </c>
    </row>
    <row r="3500" spans="1:14" x14ac:dyDescent="0.3">
      <c r="A3500" s="1">
        <v>43768</v>
      </c>
      <c r="B3500">
        <v>55.06</v>
      </c>
      <c r="D3500">
        <f t="shared" si="594"/>
        <v>3</v>
      </c>
      <c r="E3500" s="1">
        <f t="shared" si="596"/>
        <v>43761</v>
      </c>
      <c r="F3500" s="1">
        <f t="shared" si="598"/>
        <v>43760</v>
      </c>
      <c r="G3500" s="1">
        <f t="shared" si="599"/>
        <v>43759</v>
      </c>
      <c r="H3500" s="1">
        <f t="shared" si="600"/>
        <v>43758</v>
      </c>
      <c r="I3500" s="2">
        <f t="shared" si="601"/>
        <v>55.97</v>
      </c>
      <c r="J3500">
        <f t="shared" si="595"/>
        <v>0</v>
      </c>
      <c r="K3500" s="2">
        <f t="shared" si="597"/>
        <v>0</v>
      </c>
      <c r="L3500" s="2">
        <f t="shared" si="602"/>
        <v>0</v>
      </c>
      <c r="M3500" s="2">
        <f t="shared" si="603"/>
        <v>1</v>
      </c>
      <c r="N3500">
        <f t="shared" si="604"/>
        <v>-1.6392333188806878</v>
      </c>
    </row>
    <row r="3501" spans="1:14" x14ac:dyDescent="0.3">
      <c r="A3501" s="1">
        <v>43769</v>
      </c>
      <c r="B3501">
        <v>54.18</v>
      </c>
      <c r="D3501">
        <f t="shared" si="594"/>
        <v>4</v>
      </c>
      <c r="E3501" s="1">
        <f t="shared" si="596"/>
        <v>43762</v>
      </c>
      <c r="F3501" s="1">
        <f t="shared" si="598"/>
        <v>43761</v>
      </c>
      <c r="G3501" s="1">
        <f t="shared" si="599"/>
        <v>43760</v>
      </c>
      <c r="H3501" s="1">
        <f t="shared" si="600"/>
        <v>43759</v>
      </c>
      <c r="I3501" s="2">
        <f t="shared" si="601"/>
        <v>56.23</v>
      </c>
      <c r="J3501">
        <f t="shared" si="595"/>
        <v>0</v>
      </c>
      <c r="K3501" s="2">
        <f t="shared" si="597"/>
        <v>0</v>
      </c>
      <c r="L3501" s="2">
        <f t="shared" si="602"/>
        <v>0</v>
      </c>
      <c r="M3501" s="2">
        <f t="shared" si="603"/>
        <v>1</v>
      </c>
      <c r="N3501">
        <f t="shared" si="604"/>
        <v>-3.713858564716118</v>
      </c>
    </row>
    <row r="3502" spans="1:14" x14ac:dyDescent="0.3">
      <c r="A3502" s="1">
        <v>43770</v>
      </c>
      <c r="B3502">
        <v>56.2</v>
      </c>
      <c r="D3502">
        <f t="shared" si="594"/>
        <v>5</v>
      </c>
      <c r="E3502" s="1">
        <f t="shared" si="596"/>
        <v>43763</v>
      </c>
      <c r="F3502" s="1">
        <f t="shared" si="598"/>
        <v>43762</v>
      </c>
      <c r="G3502" s="1">
        <f t="shared" si="599"/>
        <v>43761</v>
      </c>
      <c r="H3502" s="1">
        <f t="shared" si="600"/>
        <v>43760</v>
      </c>
      <c r="I3502" s="2">
        <f t="shared" si="601"/>
        <v>56.66</v>
      </c>
      <c r="J3502">
        <f t="shared" si="595"/>
        <v>0</v>
      </c>
      <c r="K3502" s="2">
        <f t="shared" si="597"/>
        <v>0</v>
      </c>
      <c r="L3502" s="2">
        <f t="shared" si="602"/>
        <v>0</v>
      </c>
      <c r="M3502" s="2">
        <f t="shared" si="603"/>
        <v>1</v>
      </c>
      <c r="N3502">
        <f t="shared" si="604"/>
        <v>-0.81517375027250338</v>
      </c>
    </row>
    <row r="3503" spans="1:14" x14ac:dyDescent="0.3">
      <c r="A3503" s="1">
        <v>43773</v>
      </c>
      <c r="B3503">
        <v>56.54</v>
      </c>
      <c r="D3503">
        <f t="shared" si="594"/>
        <v>1</v>
      </c>
      <c r="E3503" s="1">
        <f t="shared" si="596"/>
        <v>43766</v>
      </c>
      <c r="F3503" s="1">
        <f t="shared" si="598"/>
        <v>43765</v>
      </c>
      <c r="G3503" s="1">
        <f t="shared" si="599"/>
        <v>43764</v>
      </c>
      <c r="H3503" s="1">
        <f t="shared" si="600"/>
        <v>43763</v>
      </c>
      <c r="I3503" s="2">
        <f t="shared" si="601"/>
        <v>55.81</v>
      </c>
      <c r="J3503">
        <f t="shared" si="595"/>
        <v>0</v>
      </c>
      <c r="K3503" s="2">
        <f t="shared" si="597"/>
        <v>0</v>
      </c>
      <c r="L3503" s="2">
        <f t="shared" si="602"/>
        <v>0</v>
      </c>
      <c r="M3503" s="2">
        <f t="shared" si="603"/>
        <v>1</v>
      </c>
      <c r="N3503">
        <f t="shared" si="604"/>
        <v>1.2995287465102057</v>
      </c>
    </row>
    <row r="3504" spans="1:14" x14ac:dyDescent="0.3">
      <c r="A3504" s="1">
        <v>43774</v>
      </c>
      <c r="B3504">
        <v>57.23</v>
      </c>
      <c r="D3504">
        <f t="shared" si="594"/>
        <v>2</v>
      </c>
      <c r="E3504" s="1">
        <f t="shared" si="596"/>
        <v>43767</v>
      </c>
      <c r="F3504" s="1">
        <f t="shared" si="598"/>
        <v>43766</v>
      </c>
      <c r="G3504" s="1">
        <f t="shared" si="599"/>
        <v>43765</v>
      </c>
      <c r="H3504" s="1">
        <f t="shared" si="600"/>
        <v>43764</v>
      </c>
      <c r="I3504" s="2">
        <f t="shared" si="601"/>
        <v>55.54</v>
      </c>
      <c r="J3504">
        <f t="shared" si="595"/>
        <v>0</v>
      </c>
      <c r="K3504" s="2">
        <f t="shared" si="597"/>
        <v>0</v>
      </c>
      <c r="L3504" s="2">
        <f t="shared" si="602"/>
        <v>0</v>
      </c>
      <c r="M3504" s="2">
        <f t="shared" si="603"/>
        <v>1</v>
      </c>
      <c r="N3504">
        <f t="shared" si="604"/>
        <v>2.9974754542357482</v>
      </c>
    </row>
    <row r="3505" spans="1:14" x14ac:dyDescent="0.3">
      <c r="A3505" s="1">
        <v>43775</v>
      </c>
      <c r="B3505">
        <v>56.35</v>
      </c>
      <c r="D3505">
        <f t="shared" si="594"/>
        <v>3</v>
      </c>
      <c r="E3505" s="1">
        <f t="shared" si="596"/>
        <v>43768</v>
      </c>
      <c r="F3505" s="1">
        <f t="shared" si="598"/>
        <v>43767</v>
      </c>
      <c r="G3505" s="1">
        <f t="shared" si="599"/>
        <v>43766</v>
      </c>
      <c r="H3505" s="1">
        <f t="shared" si="600"/>
        <v>43765</v>
      </c>
      <c r="I3505" s="2">
        <f t="shared" si="601"/>
        <v>55.06</v>
      </c>
      <c r="J3505">
        <f t="shared" si="595"/>
        <v>0</v>
      </c>
      <c r="K3505" s="2">
        <f t="shared" si="597"/>
        <v>0</v>
      </c>
      <c r="L3505" s="2">
        <f t="shared" si="602"/>
        <v>0</v>
      </c>
      <c r="M3505" s="2">
        <f t="shared" si="603"/>
        <v>1</v>
      </c>
      <c r="N3505">
        <f t="shared" si="604"/>
        <v>2.3158740771324084</v>
      </c>
    </row>
    <row r="3506" spans="1:14" x14ac:dyDescent="0.3">
      <c r="A3506" s="1">
        <v>43776</v>
      </c>
      <c r="B3506">
        <v>57.15</v>
      </c>
      <c r="D3506">
        <f t="shared" si="594"/>
        <v>4</v>
      </c>
      <c r="E3506" s="1">
        <f t="shared" si="596"/>
        <v>43769</v>
      </c>
      <c r="F3506" s="1">
        <f t="shared" si="598"/>
        <v>43768</v>
      </c>
      <c r="G3506" s="1">
        <f t="shared" si="599"/>
        <v>43767</v>
      </c>
      <c r="H3506" s="1">
        <f t="shared" si="600"/>
        <v>43766</v>
      </c>
      <c r="I3506" s="2">
        <f t="shared" si="601"/>
        <v>54.18</v>
      </c>
      <c r="J3506">
        <f t="shared" si="595"/>
        <v>0</v>
      </c>
      <c r="K3506" s="2">
        <f t="shared" si="597"/>
        <v>0</v>
      </c>
      <c r="L3506" s="2">
        <f t="shared" si="602"/>
        <v>0</v>
      </c>
      <c r="M3506" s="2">
        <f t="shared" si="603"/>
        <v>1</v>
      </c>
      <c r="N3506">
        <f t="shared" si="604"/>
        <v>5.3367553583870579</v>
      </c>
    </row>
    <row r="3507" spans="1:14" x14ac:dyDescent="0.3">
      <c r="A3507" s="1">
        <v>43777</v>
      </c>
      <c r="B3507">
        <v>57.24</v>
      </c>
      <c r="D3507">
        <f t="shared" si="594"/>
        <v>5</v>
      </c>
      <c r="E3507" s="1">
        <f t="shared" si="596"/>
        <v>43770</v>
      </c>
      <c r="F3507" s="1">
        <f t="shared" si="598"/>
        <v>43769</v>
      </c>
      <c r="G3507" s="1">
        <f t="shared" si="599"/>
        <v>43768</v>
      </c>
      <c r="H3507" s="1">
        <f t="shared" si="600"/>
        <v>43767</v>
      </c>
      <c r="I3507" s="2">
        <f t="shared" si="601"/>
        <v>56.2</v>
      </c>
      <c r="J3507">
        <f t="shared" si="595"/>
        <v>0</v>
      </c>
      <c r="K3507" s="2">
        <f t="shared" si="597"/>
        <v>0</v>
      </c>
      <c r="L3507" s="2">
        <f t="shared" si="602"/>
        <v>0</v>
      </c>
      <c r="M3507" s="2">
        <f t="shared" si="603"/>
        <v>1</v>
      </c>
      <c r="N3507">
        <f t="shared" si="604"/>
        <v>1.8336197788604753</v>
      </c>
    </row>
  </sheetData>
  <mergeCells count="1">
    <mergeCell ref="Q2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0995-EB7B-46E7-AF56-B395916D8912}">
  <dimension ref="A1:C719"/>
  <sheetViews>
    <sheetView topLeftCell="A691" workbookViewId="0">
      <selection activeCell="F701" sqref="F701"/>
    </sheetView>
  </sheetViews>
  <sheetFormatPr baseColWidth="10" defaultRowHeight="14.4" x14ac:dyDescent="0.3"/>
  <cols>
    <col min="2" max="2" width="15.6640625" bestFit="1" customWidth="1"/>
    <col min="3" max="3" width="15" bestFit="1" customWidth="1"/>
  </cols>
  <sheetData>
    <row r="1" spans="1:3" x14ac:dyDescent="0.3">
      <c r="A1" t="s">
        <v>180</v>
      </c>
      <c r="B1" t="s">
        <v>182</v>
      </c>
      <c r="C1" t="s">
        <v>185</v>
      </c>
    </row>
    <row r="2" spans="1:3" x14ac:dyDescent="0.3">
      <c r="A2" s="1">
        <v>38699</v>
      </c>
      <c r="B2">
        <f t="shared" ref="B2:B15" si="0">WEEKDAY(A2,2)</f>
        <v>2</v>
      </c>
    </row>
    <row r="3" spans="1:3" x14ac:dyDescent="0.3">
      <c r="A3" s="1">
        <v>38706</v>
      </c>
      <c r="B3">
        <f t="shared" si="0"/>
        <v>2</v>
      </c>
      <c r="C3">
        <v>-7.0128394551689466</v>
      </c>
    </row>
    <row r="4" spans="1:3" x14ac:dyDescent="0.3">
      <c r="A4" s="1">
        <v>38713</v>
      </c>
      <c r="B4">
        <f t="shared" si="0"/>
        <v>2</v>
      </c>
      <c r="C4">
        <v>0.12043012208225823</v>
      </c>
    </row>
    <row r="5" spans="1:3" x14ac:dyDescent="0.3">
      <c r="A5" s="1">
        <v>38720</v>
      </c>
      <c r="B5">
        <f t="shared" si="0"/>
        <v>2</v>
      </c>
      <c r="C5">
        <v>8.2156649904581815</v>
      </c>
    </row>
    <row r="6" spans="1:3" x14ac:dyDescent="0.3">
      <c r="A6" s="1">
        <v>38727</v>
      </c>
      <c r="B6">
        <f t="shared" si="0"/>
        <v>2</v>
      </c>
      <c r="C6">
        <v>0.17928526532890043</v>
      </c>
    </row>
    <row r="7" spans="1:3" x14ac:dyDescent="0.3">
      <c r="A7" s="1">
        <v>38734</v>
      </c>
      <c r="B7">
        <f t="shared" si="0"/>
        <v>2</v>
      </c>
      <c r="C7">
        <v>4.335233185655623</v>
      </c>
    </row>
    <row r="8" spans="1:3" x14ac:dyDescent="0.3">
      <c r="A8" s="1">
        <v>38741</v>
      </c>
      <c r="B8">
        <f t="shared" si="0"/>
        <v>2</v>
      </c>
      <c r="C8">
        <v>0.17910452549019071</v>
      </c>
    </row>
    <row r="9" spans="1:3" x14ac:dyDescent="0.3">
      <c r="A9" s="1">
        <v>38748</v>
      </c>
      <c r="B9">
        <f t="shared" si="0"/>
        <v>2</v>
      </c>
      <c r="C9">
        <v>1.2742800965009355</v>
      </c>
    </row>
    <row r="10" spans="1:3" x14ac:dyDescent="0.3">
      <c r="A10" s="1">
        <v>38755</v>
      </c>
      <c r="B10">
        <f t="shared" si="0"/>
        <v>2</v>
      </c>
      <c r="C10">
        <v>-7.3768263620373711</v>
      </c>
    </row>
    <row r="11" spans="1:3" x14ac:dyDescent="0.3">
      <c r="A11" s="1">
        <v>38762</v>
      </c>
      <c r="B11">
        <f t="shared" si="0"/>
        <v>2</v>
      </c>
      <c r="C11">
        <v>-4.8568241207371496</v>
      </c>
    </row>
    <row r="12" spans="1:3" x14ac:dyDescent="0.3">
      <c r="A12" s="1">
        <v>38769</v>
      </c>
      <c r="B12">
        <f t="shared" si="0"/>
        <v>2</v>
      </c>
      <c r="C12">
        <v>2.7633656206128423</v>
      </c>
    </row>
    <row r="13" spans="1:3" x14ac:dyDescent="0.3">
      <c r="A13" s="1">
        <v>38776</v>
      </c>
      <c r="B13">
        <f t="shared" si="0"/>
        <v>2</v>
      </c>
      <c r="C13">
        <v>-2.142651442122431</v>
      </c>
    </row>
    <row r="14" spans="1:3" x14ac:dyDescent="0.3">
      <c r="A14" s="1">
        <v>38783</v>
      </c>
      <c r="B14">
        <f t="shared" si="0"/>
        <v>2</v>
      </c>
      <c r="C14">
        <v>0.27644541550465268</v>
      </c>
    </row>
    <row r="15" spans="1:3" x14ac:dyDescent="0.3">
      <c r="A15" s="1">
        <v>38790</v>
      </c>
      <c r="B15">
        <f t="shared" si="0"/>
        <v>2</v>
      </c>
      <c r="C15">
        <v>2.3695422530429844</v>
      </c>
    </row>
    <row r="16" spans="1:3" x14ac:dyDescent="0.3">
      <c r="A16" s="1">
        <v>38797</v>
      </c>
      <c r="B16">
        <f t="shared" ref="B16:B28" si="1">WEEKDAY(A16,2)</f>
        <v>2</v>
      </c>
      <c r="C16">
        <v>-4.3167653245104933</v>
      </c>
    </row>
    <row r="17" spans="1:3" x14ac:dyDescent="0.3">
      <c r="A17" s="1">
        <v>38804</v>
      </c>
      <c r="B17">
        <f t="shared" si="1"/>
        <v>2</v>
      </c>
      <c r="C17">
        <v>5.811151170260322</v>
      </c>
    </row>
    <row r="18" spans="1:3" x14ac:dyDescent="0.3">
      <c r="A18" s="1">
        <v>38811</v>
      </c>
      <c r="B18">
        <f t="shared" si="1"/>
        <v>2</v>
      </c>
      <c r="C18">
        <v>0.24187464550939172</v>
      </c>
    </row>
    <row r="19" spans="1:3" x14ac:dyDescent="0.3">
      <c r="A19" s="1">
        <v>38818</v>
      </c>
      <c r="B19">
        <f t="shared" si="1"/>
        <v>2</v>
      </c>
      <c r="C19">
        <v>4.2396783174969803</v>
      </c>
    </row>
    <row r="20" spans="1:3" x14ac:dyDescent="0.3">
      <c r="A20" s="1">
        <v>38825</v>
      </c>
      <c r="B20">
        <f t="shared" si="1"/>
        <v>2</v>
      </c>
      <c r="C20">
        <v>3.7782426598861276</v>
      </c>
    </row>
    <row r="21" spans="1:3" x14ac:dyDescent="0.3">
      <c r="A21" s="1">
        <v>38832</v>
      </c>
      <c r="B21">
        <f t="shared" si="1"/>
        <v>2</v>
      </c>
      <c r="C21">
        <v>-0.28773055405976078</v>
      </c>
    </row>
    <row r="22" spans="1:3" x14ac:dyDescent="0.3">
      <c r="A22" s="1">
        <v>38839</v>
      </c>
      <c r="B22">
        <f t="shared" si="1"/>
        <v>2</v>
      </c>
      <c r="C22">
        <v>2.3460293531720193</v>
      </c>
    </row>
    <row r="23" spans="1:3" x14ac:dyDescent="0.3">
      <c r="A23" s="1">
        <v>38846</v>
      </c>
      <c r="B23">
        <f t="shared" si="1"/>
        <v>2</v>
      </c>
      <c r="C23">
        <v>-5.3970426300560304</v>
      </c>
    </row>
    <row r="24" spans="1:3" x14ac:dyDescent="0.3">
      <c r="A24" s="1">
        <v>38853</v>
      </c>
      <c r="B24">
        <f t="shared" si="1"/>
        <v>2</v>
      </c>
      <c r="C24">
        <v>-2.666076247239014</v>
      </c>
    </row>
    <row r="25" spans="1:3" x14ac:dyDescent="0.3">
      <c r="A25" s="1">
        <v>38860</v>
      </c>
      <c r="B25">
        <f t="shared" si="1"/>
        <v>2</v>
      </c>
      <c r="C25">
        <v>2.0270964373619202</v>
      </c>
    </row>
    <row r="26" spans="1:3" x14ac:dyDescent="0.3">
      <c r="A26" s="1">
        <v>38867</v>
      </c>
      <c r="B26">
        <f t="shared" si="1"/>
        <v>2</v>
      </c>
      <c r="C26">
        <v>0.37554811507308905</v>
      </c>
    </row>
    <row r="27" spans="1:3" x14ac:dyDescent="0.3">
      <c r="A27" s="1">
        <v>38874</v>
      </c>
      <c r="B27">
        <f t="shared" si="1"/>
        <v>2</v>
      </c>
      <c r="C27">
        <v>0.6503862959357547</v>
      </c>
    </row>
    <row r="28" spans="1:3" x14ac:dyDescent="0.3">
      <c r="A28" s="1">
        <v>38881</v>
      </c>
      <c r="B28">
        <f t="shared" si="1"/>
        <v>2</v>
      </c>
      <c r="C28">
        <v>-5.4734417781839841</v>
      </c>
    </row>
    <row r="29" spans="1:3" x14ac:dyDescent="0.3">
      <c r="A29" s="1">
        <v>38888</v>
      </c>
      <c r="B29">
        <f t="shared" ref="B29:B40" si="2">WEEKDAY(A29,2)</f>
        <v>2</v>
      </c>
      <c r="C29">
        <v>7.2134461758736709E-2</v>
      </c>
    </row>
    <row r="30" spans="1:3" x14ac:dyDescent="0.3">
      <c r="A30" s="1">
        <v>38895</v>
      </c>
      <c r="B30">
        <f t="shared" si="2"/>
        <v>2</v>
      </c>
      <c r="C30">
        <v>3.6532449906487345</v>
      </c>
    </row>
    <row r="31" spans="1:3" x14ac:dyDescent="0.3">
      <c r="A31" s="1">
        <v>38909</v>
      </c>
      <c r="B31">
        <f t="shared" si="2"/>
        <v>2</v>
      </c>
      <c r="C31">
        <v>0.21618708595568975</v>
      </c>
    </row>
    <row r="32" spans="1:3" x14ac:dyDescent="0.3">
      <c r="A32" s="1">
        <v>38916</v>
      </c>
      <c r="B32">
        <f t="shared" si="2"/>
        <v>2</v>
      </c>
      <c r="C32">
        <v>3.9869759316098458E-2</v>
      </c>
    </row>
    <row r="33" spans="1:3" x14ac:dyDescent="0.3">
      <c r="A33" s="1">
        <v>38923</v>
      </c>
      <c r="B33">
        <f t="shared" si="2"/>
        <v>2</v>
      </c>
      <c r="C33">
        <v>-2.0267789945362047</v>
      </c>
    </row>
    <row r="34" spans="1:3" x14ac:dyDescent="0.3">
      <c r="A34" s="1">
        <v>38930</v>
      </c>
      <c r="B34">
        <f t="shared" si="2"/>
        <v>2</v>
      </c>
      <c r="C34">
        <v>1.5606397739862399</v>
      </c>
    </row>
    <row r="35" spans="1:3" x14ac:dyDescent="0.3">
      <c r="A35" s="1">
        <v>38937</v>
      </c>
      <c r="B35">
        <f t="shared" si="2"/>
        <v>2</v>
      </c>
      <c r="C35">
        <v>1.8516598341750277</v>
      </c>
    </row>
    <row r="36" spans="1:3" x14ac:dyDescent="0.3">
      <c r="A36" s="1">
        <v>38944</v>
      </c>
      <c r="B36">
        <f t="shared" si="2"/>
        <v>2</v>
      </c>
      <c r="C36">
        <v>-4.162627913056598</v>
      </c>
    </row>
    <row r="37" spans="1:3" x14ac:dyDescent="0.3">
      <c r="A37" s="1">
        <v>38951</v>
      </c>
      <c r="B37">
        <f t="shared" si="2"/>
        <v>2</v>
      </c>
      <c r="C37">
        <v>-1.6686271981469321</v>
      </c>
    </row>
    <row r="38" spans="1:3" x14ac:dyDescent="0.3">
      <c r="A38" s="1">
        <v>38958</v>
      </c>
      <c r="B38">
        <f t="shared" si="2"/>
        <v>2</v>
      </c>
      <c r="C38">
        <v>-4.7484587257425508</v>
      </c>
    </row>
    <row r="39" spans="1:3" x14ac:dyDescent="0.3">
      <c r="A39" s="1">
        <v>38965</v>
      </c>
      <c r="B39">
        <f t="shared" si="2"/>
        <v>2</v>
      </c>
      <c r="C39">
        <v>-1.6051244766467809</v>
      </c>
    </row>
    <row r="40" spans="1:3" x14ac:dyDescent="0.3">
      <c r="A40" s="1">
        <v>38972</v>
      </c>
      <c r="B40">
        <f t="shared" si="2"/>
        <v>2</v>
      </c>
      <c r="C40">
        <v>-7.235768413387035</v>
      </c>
    </row>
    <row r="41" spans="1:3" x14ac:dyDescent="0.3">
      <c r="A41" s="1">
        <v>38979</v>
      </c>
      <c r="B41">
        <f t="shared" ref="B41:B53" si="3">WEEKDAY(A41,2)</f>
        <v>2</v>
      </c>
      <c r="C41">
        <v>-4.2975055428798159</v>
      </c>
    </row>
    <row r="42" spans="1:3" x14ac:dyDescent="0.3">
      <c r="A42" s="1">
        <v>38986</v>
      </c>
      <c r="B42">
        <f t="shared" si="3"/>
        <v>2</v>
      </c>
      <c r="C42">
        <v>-1.8834783117485125</v>
      </c>
    </row>
    <row r="43" spans="1:3" x14ac:dyDescent="0.3">
      <c r="A43" s="1">
        <v>38993</v>
      </c>
      <c r="B43">
        <f t="shared" si="3"/>
        <v>2</v>
      </c>
      <c r="C43">
        <v>-3.8938831888980037</v>
      </c>
    </row>
    <row r="44" spans="1:3" x14ac:dyDescent="0.3">
      <c r="A44" s="1">
        <v>39000</v>
      </c>
      <c r="B44">
        <f t="shared" si="3"/>
        <v>2</v>
      </c>
      <c r="C44">
        <v>0.13726936963928232</v>
      </c>
    </row>
    <row r="45" spans="1:3" x14ac:dyDescent="0.3">
      <c r="A45" s="1">
        <v>39007</v>
      </c>
      <c r="B45">
        <f t="shared" si="3"/>
        <v>2</v>
      </c>
      <c r="C45">
        <v>0.6615968558279951</v>
      </c>
    </row>
    <row r="46" spans="1:3" x14ac:dyDescent="0.3">
      <c r="A46" s="1">
        <v>39014</v>
      </c>
      <c r="B46">
        <f t="shared" si="3"/>
        <v>2</v>
      </c>
      <c r="C46">
        <v>-2.183238120475798</v>
      </c>
    </row>
    <row r="47" spans="1:3" x14ac:dyDescent="0.3">
      <c r="A47" s="1">
        <v>39021</v>
      </c>
      <c r="B47">
        <f t="shared" si="3"/>
        <v>2</v>
      </c>
      <c r="C47">
        <v>-1.0501451521249046</v>
      </c>
    </row>
    <row r="48" spans="1:3" x14ac:dyDescent="0.3">
      <c r="A48" s="1">
        <v>39028</v>
      </c>
      <c r="B48">
        <f t="shared" si="3"/>
        <v>2</v>
      </c>
      <c r="C48">
        <v>0.33996293153940182</v>
      </c>
    </row>
    <row r="49" spans="1:3" x14ac:dyDescent="0.3">
      <c r="A49" s="1">
        <v>39035</v>
      </c>
      <c r="B49">
        <f t="shared" si="3"/>
        <v>2</v>
      </c>
      <c r="C49">
        <v>-0.96035007039762321</v>
      </c>
    </row>
    <row r="50" spans="1:3" x14ac:dyDescent="0.3">
      <c r="A50" s="1">
        <v>39042</v>
      </c>
      <c r="B50">
        <f t="shared" si="3"/>
        <v>2</v>
      </c>
      <c r="C50">
        <v>-1.6618196963872494E-2</v>
      </c>
    </row>
    <row r="51" spans="1:3" x14ac:dyDescent="0.3">
      <c r="A51" s="1">
        <v>39049</v>
      </c>
      <c r="B51">
        <f t="shared" si="3"/>
        <v>2</v>
      </c>
      <c r="C51">
        <v>1.3536027076104564</v>
      </c>
    </row>
    <row r="52" spans="1:3" x14ac:dyDescent="0.3">
      <c r="A52" s="1">
        <v>39056</v>
      </c>
      <c r="B52">
        <f t="shared" si="3"/>
        <v>2</v>
      </c>
      <c r="C52">
        <v>2.3336012765287761</v>
      </c>
    </row>
    <row r="53" spans="1:3" x14ac:dyDescent="0.3">
      <c r="A53" s="1">
        <v>39063</v>
      </c>
      <c r="B53">
        <f t="shared" si="3"/>
        <v>2</v>
      </c>
      <c r="C53">
        <v>-2.4016986757516756</v>
      </c>
    </row>
    <row r="54" spans="1:3" x14ac:dyDescent="0.3">
      <c r="A54" s="1">
        <v>39070</v>
      </c>
      <c r="B54">
        <f t="shared" ref="B54:B67" si="4">WEEKDAY(A54,2)</f>
        <v>2</v>
      </c>
      <c r="C54">
        <v>2.3436704441221443</v>
      </c>
    </row>
    <row r="55" spans="1:3" x14ac:dyDescent="0.3">
      <c r="A55" s="1">
        <v>39077</v>
      </c>
      <c r="B55">
        <f t="shared" si="4"/>
        <v>2</v>
      </c>
      <c r="C55">
        <v>-3.7897919977499859</v>
      </c>
    </row>
    <row r="56" spans="1:3" x14ac:dyDescent="0.3">
      <c r="A56" s="1">
        <v>39084</v>
      </c>
      <c r="B56">
        <f t="shared" si="4"/>
        <v>2</v>
      </c>
      <c r="C56">
        <v>-8.1866562083599215E-2</v>
      </c>
    </row>
    <row r="57" spans="1:3" x14ac:dyDescent="0.3">
      <c r="A57" s="1">
        <v>39091</v>
      </c>
      <c r="B57">
        <f t="shared" si="4"/>
        <v>2</v>
      </c>
      <c r="C57">
        <v>-9.2790833501471432</v>
      </c>
    </row>
    <row r="58" spans="1:3" x14ac:dyDescent="0.3">
      <c r="A58" s="1">
        <v>39098</v>
      </c>
      <c r="B58">
        <f t="shared" si="4"/>
        <v>2</v>
      </c>
      <c r="C58">
        <v>-8.800523757830641</v>
      </c>
    </row>
    <row r="59" spans="1:3" x14ac:dyDescent="0.3">
      <c r="A59" s="1">
        <v>39105</v>
      </c>
      <c r="B59">
        <f t="shared" si="4"/>
        <v>2</v>
      </c>
      <c r="C59">
        <v>5.758600182268931</v>
      </c>
    </row>
    <row r="60" spans="1:3" x14ac:dyDescent="0.3">
      <c r="A60" s="1">
        <v>39112</v>
      </c>
      <c r="B60">
        <f t="shared" si="4"/>
        <v>2</v>
      </c>
      <c r="C60">
        <v>3.4464619867216002</v>
      </c>
    </row>
    <row r="61" spans="1:3" x14ac:dyDescent="0.3">
      <c r="A61" s="1">
        <v>39119</v>
      </c>
      <c r="B61">
        <f t="shared" si="4"/>
        <v>2</v>
      </c>
      <c r="C61">
        <v>3.2976660928316734</v>
      </c>
    </row>
    <row r="62" spans="1:3" x14ac:dyDescent="0.3">
      <c r="A62" s="1">
        <v>39126</v>
      </c>
      <c r="B62">
        <f t="shared" si="4"/>
        <v>2</v>
      </c>
      <c r="C62">
        <v>0.40596837760929327</v>
      </c>
    </row>
    <row r="63" spans="1:3" x14ac:dyDescent="0.3">
      <c r="A63" s="1">
        <v>39133</v>
      </c>
      <c r="B63">
        <f t="shared" si="4"/>
        <v>2</v>
      </c>
      <c r="C63">
        <v>-1.6849598297696431</v>
      </c>
    </row>
    <row r="64" spans="1:3" x14ac:dyDescent="0.3">
      <c r="A64" s="1">
        <v>39140</v>
      </c>
      <c r="B64">
        <f t="shared" si="4"/>
        <v>2</v>
      </c>
      <c r="C64">
        <v>4.3394722996052861</v>
      </c>
    </row>
    <row r="65" spans="1:3" x14ac:dyDescent="0.3">
      <c r="A65" s="1">
        <v>39147</v>
      </c>
      <c r="B65">
        <f t="shared" si="4"/>
        <v>2</v>
      </c>
      <c r="C65">
        <v>-1.260761685457485</v>
      </c>
    </row>
    <row r="66" spans="1:3" x14ac:dyDescent="0.3">
      <c r="A66" s="1">
        <v>39154</v>
      </c>
      <c r="B66">
        <f t="shared" si="4"/>
        <v>2</v>
      </c>
      <c r="C66">
        <v>-3.701152138799471</v>
      </c>
    </row>
    <row r="67" spans="1:3" x14ac:dyDescent="0.3">
      <c r="A67" s="1">
        <v>39161</v>
      </c>
      <c r="B67">
        <f t="shared" si="4"/>
        <v>2</v>
      </c>
      <c r="C67">
        <v>-1.5241899626343713</v>
      </c>
    </row>
    <row r="68" spans="1:3" x14ac:dyDescent="0.3">
      <c r="A68" s="1">
        <v>39168</v>
      </c>
      <c r="B68">
        <f t="shared" ref="B68:B80" si="5">WEEKDAY(A68,2)</f>
        <v>2</v>
      </c>
      <c r="C68">
        <v>6.0257217523601563</v>
      </c>
    </row>
    <row r="69" spans="1:3" x14ac:dyDescent="0.3">
      <c r="A69" s="1">
        <v>39175</v>
      </c>
      <c r="B69">
        <f t="shared" si="5"/>
        <v>2</v>
      </c>
      <c r="C69">
        <v>2.6810416673997701</v>
      </c>
    </row>
    <row r="70" spans="1:3" x14ac:dyDescent="0.3">
      <c r="A70" s="1">
        <v>39182</v>
      </c>
      <c r="B70">
        <f t="shared" si="5"/>
        <v>2</v>
      </c>
      <c r="C70">
        <v>-4.0809381332177415</v>
      </c>
    </row>
    <row r="71" spans="1:3" x14ac:dyDescent="0.3">
      <c r="A71" s="1">
        <v>39189</v>
      </c>
      <c r="B71">
        <f t="shared" si="5"/>
        <v>2</v>
      </c>
      <c r="C71">
        <v>-0.64945334198656801</v>
      </c>
    </row>
    <row r="72" spans="1:3" x14ac:dyDescent="0.3">
      <c r="A72" s="1">
        <v>39196</v>
      </c>
      <c r="B72">
        <f t="shared" si="5"/>
        <v>2</v>
      </c>
      <c r="C72">
        <v>0.18598889428374332</v>
      </c>
    </row>
    <row r="73" spans="1:3" x14ac:dyDescent="0.3">
      <c r="A73" s="1">
        <v>39203</v>
      </c>
      <c r="B73">
        <f t="shared" si="5"/>
        <v>2</v>
      </c>
      <c r="C73">
        <v>-0.27911322198210614</v>
      </c>
    </row>
    <row r="74" spans="1:3" x14ac:dyDescent="0.3">
      <c r="A74" s="1">
        <v>39210</v>
      </c>
      <c r="B74">
        <f t="shared" si="5"/>
        <v>2</v>
      </c>
      <c r="C74">
        <v>-3.3794468096845982</v>
      </c>
    </row>
    <row r="75" spans="1:3" x14ac:dyDescent="0.3">
      <c r="A75" s="1">
        <v>39217</v>
      </c>
      <c r="B75">
        <f t="shared" si="5"/>
        <v>2</v>
      </c>
      <c r="C75">
        <v>1.10739090181152</v>
      </c>
    </row>
    <row r="76" spans="1:3" x14ac:dyDescent="0.3">
      <c r="A76" s="1">
        <v>39224</v>
      </c>
      <c r="B76">
        <f t="shared" si="5"/>
        <v>2</v>
      </c>
      <c r="C76">
        <v>1.3988391955229023</v>
      </c>
    </row>
    <row r="77" spans="1:3" x14ac:dyDescent="0.3">
      <c r="A77" s="1">
        <v>39231</v>
      </c>
      <c r="B77">
        <f t="shared" si="5"/>
        <v>2</v>
      </c>
      <c r="C77">
        <v>-3.6689953947285026</v>
      </c>
    </row>
    <row r="78" spans="1:3" x14ac:dyDescent="0.3">
      <c r="A78" s="1">
        <v>39238</v>
      </c>
      <c r="B78">
        <f t="shared" si="5"/>
        <v>2</v>
      </c>
      <c r="C78">
        <v>3.8215274560286088</v>
      </c>
    </row>
    <row r="79" spans="1:3" x14ac:dyDescent="0.3">
      <c r="A79" s="1">
        <v>39245</v>
      </c>
      <c r="B79">
        <f t="shared" si="5"/>
        <v>2</v>
      </c>
      <c r="C79">
        <v>-0.37630669406170963</v>
      </c>
    </row>
    <row r="80" spans="1:3" x14ac:dyDescent="0.3">
      <c r="A80" s="1">
        <v>39252</v>
      </c>
      <c r="B80">
        <f t="shared" si="5"/>
        <v>2</v>
      </c>
      <c r="C80">
        <v>5.133870661707185</v>
      </c>
    </row>
    <row r="81" spans="1:3" x14ac:dyDescent="0.3">
      <c r="A81" s="1">
        <v>39259</v>
      </c>
      <c r="B81">
        <f t="shared" ref="B81:B93" si="6">WEEKDAY(A81,2)</f>
        <v>2</v>
      </c>
      <c r="C81">
        <v>-2.5782507431693862</v>
      </c>
    </row>
    <row r="82" spans="1:3" x14ac:dyDescent="0.3">
      <c r="A82" s="1">
        <v>39266</v>
      </c>
      <c r="B82">
        <f t="shared" si="6"/>
        <v>2</v>
      </c>
      <c r="C82">
        <v>5.2318296412997078</v>
      </c>
    </row>
    <row r="83" spans="1:3" x14ac:dyDescent="0.3">
      <c r="A83" s="1">
        <v>39273</v>
      </c>
      <c r="B83">
        <f t="shared" si="6"/>
        <v>2</v>
      </c>
      <c r="C83">
        <v>1.88197628110315</v>
      </c>
    </row>
    <row r="84" spans="1:3" x14ac:dyDescent="0.3">
      <c r="A84" s="1">
        <v>39280</v>
      </c>
      <c r="B84">
        <f t="shared" si="6"/>
        <v>2</v>
      </c>
      <c r="C84">
        <v>1.2491676350131706</v>
      </c>
    </row>
    <row r="85" spans="1:3" x14ac:dyDescent="0.3">
      <c r="A85" s="1">
        <v>39287</v>
      </c>
      <c r="B85">
        <f t="shared" si="6"/>
        <v>2</v>
      </c>
      <c r="C85">
        <v>-0.74490762271471589</v>
      </c>
    </row>
    <row r="86" spans="1:3" x14ac:dyDescent="0.3">
      <c r="A86" s="1">
        <v>39294</v>
      </c>
      <c r="B86">
        <f t="shared" si="6"/>
        <v>2</v>
      </c>
      <c r="C86">
        <v>6.1296116877399687</v>
      </c>
    </row>
    <row r="87" spans="1:3" x14ac:dyDescent="0.3">
      <c r="A87" s="1">
        <v>39301</v>
      </c>
      <c r="B87">
        <f t="shared" si="6"/>
        <v>2</v>
      </c>
      <c r="C87">
        <v>-7.6915012276024814</v>
      </c>
    </row>
    <row r="88" spans="1:3" x14ac:dyDescent="0.3">
      <c r="A88" s="1">
        <v>39308</v>
      </c>
      <c r="B88">
        <f t="shared" si="6"/>
        <v>2</v>
      </c>
      <c r="C88">
        <v>-0.28811160542110781</v>
      </c>
    </row>
    <row r="89" spans="1:3" x14ac:dyDescent="0.3">
      <c r="A89" s="1">
        <v>39315</v>
      </c>
      <c r="B89">
        <f t="shared" si="6"/>
        <v>2</v>
      </c>
      <c r="C89">
        <v>-3.4610418285179252</v>
      </c>
    </row>
    <row r="90" spans="1:3" x14ac:dyDescent="0.3">
      <c r="A90" s="1">
        <v>39322</v>
      </c>
      <c r="B90">
        <f t="shared" si="6"/>
        <v>2</v>
      </c>
      <c r="C90">
        <v>3.0575630202793262</v>
      </c>
    </row>
    <row r="91" spans="1:3" x14ac:dyDescent="0.3">
      <c r="A91" s="1">
        <v>39329</v>
      </c>
      <c r="B91">
        <f t="shared" si="6"/>
        <v>2</v>
      </c>
      <c r="C91">
        <v>4.5645141579964958</v>
      </c>
    </row>
    <row r="92" spans="1:3" x14ac:dyDescent="0.3">
      <c r="A92" s="1">
        <v>39336</v>
      </c>
      <c r="B92">
        <f t="shared" si="6"/>
        <v>2</v>
      </c>
      <c r="C92">
        <v>3.9432120045799461</v>
      </c>
    </row>
    <row r="93" spans="1:3" x14ac:dyDescent="0.3">
      <c r="A93" s="1">
        <v>39343</v>
      </c>
      <c r="B93">
        <f t="shared" si="6"/>
        <v>2</v>
      </c>
      <c r="C93">
        <v>4.1092087911880775</v>
      </c>
    </row>
    <row r="94" spans="1:3" x14ac:dyDescent="0.3">
      <c r="A94" s="1">
        <v>39350</v>
      </c>
      <c r="B94">
        <f t="shared" ref="B94:B106" si="7">WEEKDAY(A94,2)</f>
        <v>2</v>
      </c>
      <c r="C94">
        <v>-0.87632007965207781</v>
      </c>
    </row>
    <row r="95" spans="1:3" x14ac:dyDescent="0.3">
      <c r="A95" s="1">
        <v>39357</v>
      </c>
      <c r="B95">
        <f t="shared" si="7"/>
        <v>2</v>
      </c>
      <c r="C95">
        <v>0.65171304736798263</v>
      </c>
    </row>
    <row r="96" spans="1:3" x14ac:dyDescent="0.3">
      <c r="A96" s="1">
        <v>39364</v>
      </c>
      <c r="B96">
        <f t="shared" si="7"/>
        <v>2</v>
      </c>
      <c r="C96">
        <v>0.26199253960471247</v>
      </c>
    </row>
    <row r="97" spans="1:3" x14ac:dyDescent="0.3">
      <c r="A97" s="1">
        <v>39371</v>
      </c>
      <c r="B97">
        <f t="shared" si="7"/>
        <v>2</v>
      </c>
      <c r="C97">
        <v>8.4808802234289811</v>
      </c>
    </row>
    <row r="98" spans="1:3" x14ac:dyDescent="0.3">
      <c r="A98" s="1">
        <v>39378</v>
      </c>
      <c r="B98">
        <f t="shared" si="7"/>
        <v>2</v>
      </c>
      <c r="C98">
        <v>-1.5246149259876265</v>
      </c>
    </row>
    <row r="99" spans="1:3" x14ac:dyDescent="0.3">
      <c r="A99" s="1">
        <v>39385</v>
      </c>
      <c r="B99">
        <f t="shared" si="7"/>
        <v>2</v>
      </c>
      <c r="C99">
        <v>5.8200311229175341</v>
      </c>
    </row>
    <row r="100" spans="1:3" x14ac:dyDescent="0.3">
      <c r="A100" s="1">
        <v>39392</v>
      </c>
      <c r="B100">
        <f t="shared" si="7"/>
        <v>2</v>
      </c>
      <c r="C100">
        <v>6.7590398476115183</v>
      </c>
    </row>
    <row r="101" spans="1:3" x14ac:dyDescent="0.3">
      <c r="A101" s="1">
        <v>39399</v>
      </c>
      <c r="B101">
        <f t="shared" si="7"/>
        <v>2</v>
      </c>
      <c r="C101">
        <v>-5.8937804490316257</v>
      </c>
    </row>
    <row r="102" spans="1:3" x14ac:dyDescent="0.3">
      <c r="A102" s="1">
        <v>39406</v>
      </c>
      <c r="B102">
        <f t="shared" si="7"/>
        <v>2</v>
      </c>
      <c r="C102">
        <v>8.3244127205056682</v>
      </c>
    </row>
    <row r="103" spans="1:3" x14ac:dyDescent="0.3">
      <c r="A103" s="1">
        <v>39413</v>
      </c>
      <c r="B103">
        <f t="shared" si="7"/>
        <v>2</v>
      </c>
      <c r="C103">
        <v>-3.7520639155494044</v>
      </c>
    </row>
    <row r="104" spans="1:3" x14ac:dyDescent="0.3">
      <c r="A104" s="1">
        <v>39420</v>
      </c>
      <c r="B104">
        <f t="shared" si="7"/>
        <v>2</v>
      </c>
      <c r="C104">
        <v>-6.6786332589355606</v>
      </c>
    </row>
    <row r="105" spans="1:3" x14ac:dyDescent="0.3">
      <c r="A105" s="1">
        <v>39427</v>
      </c>
      <c r="B105">
        <f t="shared" si="7"/>
        <v>2</v>
      </c>
      <c r="C105">
        <v>1.9427476161252062</v>
      </c>
    </row>
    <row r="106" spans="1:3" x14ac:dyDescent="0.3">
      <c r="A106" s="1">
        <v>39434</v>
      </c>
      <c r="B106">
        <f t="shared" si="7"/>
        <v>2</v>
      </c>
      <c r="C106">
        <v>0.17777782459993571</v>
      </c>
    </row>
    <row r="107" spans="1:3" x14ac:dyDescent="0.3">
      <c r="A107" s="1">
        <v>39455</v>
      </c>
      <c r="B107">
        <f t="shared" ref="B107:B118" si="8">WEEKDAY(A107,2)</f>
        <v>2</v>
      </c>
      <c r="C107">
        <v>0.363996033943283</v>
      </c>
    </row>
    <row r="108" spans="1:3" x14ac:dyDescent="0.3">
      <c r="A108" s="1">
        <v>39462</v>
      </c>
      <c r="B108">
        <f t="shared" si="8"/>
        <v>2</v>
      </c>
      <c r="C108">
        <v>-4.4320565763846771</v>
      </c>
    </row>
    <row r="109" spans="1:3" x14ac:dyDescent="0.3">
      <c r="A109" s="1">
        <v>39469</v>
      </c>
      <c r="B109">
        <f t="shared" si="8"/>
        <v>2</v>
      </c>
      <c r="C109">
        <v>-2.7856338595872261</v>
      </c>
    </row>
    <row r="110" spans="1:3" x14ac:dyDescent="0.3">
      <c r="A110" s="1">
        <v>39476</v>
      </c>
      <c r="B110">
        <f t="shared" si="8"/>
        <v>2</v>
      </c>
      <c r="C110">
        <v>2.6874716659602731</v>
      </c>
    </row>
    <row r="111" spans="1:3" x14ac:dyDescent="0.3">
      <c r="A111" s="1">
        <v>39483</v>
      </c>
      <c r="B111">
        <f t="shared" si="8"/>
        <v>2</v>
      </c>
      <c r="C111">
        <v>-3.5882772167581733</v>
      </c>
    </row>
    <row r="112" spans="1:3" x14ac:dyDescent="0.3">
      <c r="A112" s="1">
        <v>39490</v>
      </c>
      <c r="B112">
        <f t="shared" si="8"/>
        <v>2</v>
      </c>
      <c r="C112">
        <v>4.9107897174062574</v>
      </c>
    </row>
    <row r="113" spans="1:3" x14ac:dyDescent="0.3">
      <c r="A113" s="1">
        <v>39497</v>
      </c>
      <c r="B113">
        <f t="shared" si="8"/>
        <v>2</v>
      </c>
      <c r="C113">
        <v>7.10726943760171</v>
      </c>
    </row>
    <row r="114" spans="1:3" x14ac:dyDescent="0.3">
      <c r="A114" s="1">
        <v>39504</v>
      </c>
      <c r="B114">
        <f t="shared" si="8"/>
        <v>2</v>
      </c>
      <c r="C114">
        <v>1.1766014688871356</v>
      </c>
    </row>
    <row r="115" spans="1:3" x14ac:dyDescent="0.3">
      <c r="A115" s="1">
        <v>39511</v>
      </c>
      <c r="B115">
        <f t="shared" si="8"/>
        <v>2</v>
      </c>
      <c r="C115">
        <v>-1.3573062665794757</v>
      </c>
    </row>
    <row r="116" spans="1:3" x14ac:dyDescent="0.3">
      <c r="A116" s="1">
        <v>39518</v>
      </c>
      <c r="B116">
        <f t="shared" si="8"/>
        <v>2</v>
      </c>
      <c r="C116">
        <v>8.5626560867377997</v>
      </c>
    </row>
    <row r="117" spans="1:3" x14ac:dyDescent="0.3">
      <c r="A117" s="1">
        <v>39525</v>
      </c>
      <c r="B117">
        <f t="shared" si="8"/>
        <v>2</v>
      </c>
      <c r="C117">
        <v>0.90732962056749755</v>
      </c>
    </row>
    <row r="118" spans="1:3" x14ac:dyDescent="0.3">
      <c r="A118" s="1">
        <v>39532</v>
      </c>
      <c r="B118">
        <f t="shared" si="8"/>
        <v>2</v>
      </c>
      <c r="C118">
        <v>-6.9453807194582344</v>
      </c>
    </row>
    <row r="119" spans="1:3" x14ac:dyDescent="0.3">
      <c r="A119" s="1">
        <v>39539</v>
      </c>
      <c r="B119">
        <f t="shared" ref="B119:B131" si="9">WEEKDAY(A119,2)</f>
        <v>2</v>
      </c>
      <c r="C119">
        <v>-0.23738883551622852</v>
      </c>
    </row>
    <row r="120" spans="1:3" x14ac:dyDescent="0.3">
      <c r="A120" s="1">
        <v>39546</v>
      </c>
      <c r="B120">
        <f t="shared" si="9"/>
        <v>2</v>
      </c>
      <c r="C120">
        <v>7.1827695549744481</v>
      </c>
    </row>
    <row r="121" spans="1:3" x14ac:dyDescent="0.3">
      <c r="A121" s="1">
        <v>39553</v>
      </c>
      <c r="B121">
        <f t="shared" si="9"/>
        <v>2</v>
      </c>
      <c r="C121">
        <v>4.8734850912574155</v>
      </c>
    </row>
    <row r="122" spans="1:3" x14ac:dyDescent="0.3">
      <c r="A122" s="1">
        <v>39560</v>
      </c>
      <c r="B122">
        <f t="shared" si="9"/>
        <v>2</v>
      </c>
      <c r="C122">
        <v>4.1944840310504521</v>
      </c>
    </row>
    <row r="123" spans="1:3" x14ac:dyDescent="0.3">
      <c r="A123" s="1">
        <v>39567</v>
      </c>
      <c r="B123">
        <f t="shared" si="9"/>
        <v>2</v>
      </c>
      <c r="C123">
        <v>-2.088223077814789</v>
      </c>
    </row>
    <row r="124" spans="1:3" x14ac:dyDescent="0.3">
      <c r="A124" s="1">
        <v>39574</v>
      </c>
      <c r="B124">
        <f t="shared" si="9"/>
        <v>2</v>
      </c>
      <c r="C124">
        <v>5.231327044603594</v>
      </c>
    </row>
    <row r="125" spans="1:3" x14ac:dyDescent="0.3">
      <c r="A125" s="1">
        <v>39581</v>
      </c>
      <c r="B125">
        <f t="shared" si="9"/>
        <v>2</v>
      </c>
      <c r="C125">
        <v>2.9996413724474871</v>
      </c>
    </row>
    <row r="126" spans="1:3" x14ac:dyDescent="0.3">
      <c r="A126" s="1">
        <v>39588</v>
      </c>
      <c r="B126">
        <f t="shared" si="9"/>
        <v>2</v>
      </c>
      <c r="C126">
        <v>2.6634720552195836</v>
      </c>
    </row>
    <row r="127" spans="1:3" x14ac:dyDescent="0.3">
      <c r="A127" s="1">
        <v>39595</v>
      </c>
      <c r="B127">
        <f t="shared" si="9"/>
        <v>2</v>
      </c>
      <c r="C127">
        <v>-0.10084164838572592</v>
      </c>
    </row>
    <row r="128" spans="1:3" x14ac:dyDescent="0.3">
      <c r="A128" s="1">
        <v>39602</v>
      </c>
      <c r="B128">
        <f t="shared" si="9"/>
        <v>2</v>
      </c>
      <c r="C128">
        <v>-3.587049129475</v>
      </c>
    </row>
    <row r="129" spans="1:3" x14ac:dyDescent="0.3">
      <c r="A129" s="1">
        <v>39609</v>
      </c>
      <c r="B129">
        <f t="shared" si="9"/>
        <v>2</v>
      </c>
      <c r="C129">
        <v>5.5989433153923223</v>
      </c>
    </row>
    <row r="130" spans="1:3" x14ac:dyDescent="0.3">
      <c r="A130" s="1">
        <v>39616</v>
      </c>
      <c r="B130">
        <f t="shared" si="9"/>
        <v>2</v>
      </c>
      <c r="C130">
        <v>2.0046468812297777</v>
      </c>
    </row>
    <row r="131" spans="1:3" x14ac:dyDescent="0.3">
      <c r="A131" s="1">
        <v>39623</v>
      </c>
      <c r="B131">
        <f t="shared" si="9"/>
        <v>2</v>
      </c>
      <c r="C131">
        <v>1.8193703330673276</v>
      </c>
    </row>
    <row r="132" spans="1:3" x14ac:dyDescent="0.3">
      <c r="A132" s="1">
        <v>39630</v>
      </c>
      <c r="B132">
        <f t="shared" ref="B132:B144" si="10">WEEKDAY(A132,2)</f>
        <v>2</v>
      </c>
      <c r="C132">
        <v>2.8566175954709134</v>
      </c>
    </row>
    <row r="133" spans="1:3" x14ac:dyDescent="0.3">
      <c r="A133" s="1">
        <v>39637</v>
      </c>
      <c r="B133">
        <f t="shared" si="10"/>
        <v>2</v>
      </c>
      <c r="C133">
        <v>-3.5598141643839405</v>
      </c>
    </row>
    <row r="134" spans="1:3" x14ac:dyDescent="0.3">
      <c r="A134" s="1">
        <v>39644</v>
      </c>
      <c r="B134">
        <f t="shared" si="10"/>
        <v>2</v>
      </c>
      <c r="C134">
        <v>1.9270733414343495</v>
      </c>
    </row>
    <row r="135" spans="1:3" x14ac:dyDescent="0.3">
      <c r="A135" s="1">
        <v>39651</v>
      </c>
      <c r="B135">
        <f t="shared" si="10"/>
        <v>2</v>
      </c>
      <c r="C135">
        <v>-8.1826124765516042</v>
      </c>
    </row>
    <row r="136" spans="1:3" x14ac:dyDescent="0.3">
      <c r="A136" s="1">
        <v>39658</v>
      </c>
      <c r="B136">
        <f t="shared" si="10"/>
        <v>2</v>
      </c>
      <c r="C136">
        <v>-4.9728932037471276</v>
      </c>
    </row>
    <row r="137" spans="1:3" x14ac:dyDescent="0.3">
      <c r="A137" s="1">
        <v>39665</v>
      </c>
      <c r="B137">
        <f t="shared" si="10"/>
        <v>2</v>
      </c>
      <c r="C137">
        <v>-2.5026165225716093</v>
      </c>
    </row>
    <row r="138" spans="1:3" x14ac:dyDescent="0.3">
      <c r="A138" s="1">
        <v>39672</v>
      </c>
      <c r="B138">
        <f t="shared" si="10"/>
        <v>2</v>
      </c>
      <c r="C138">
        <v>-5.3748050976547761</v>
      </c>
    </row>
    <row r="139" spans="1:3" x14ac:dyDescent="0.3">
      <c r="A139" s="1">
        <v>39679</v>
      </c>
      <c r="B139">
        <f t="shared" si="10"/>
        <v>2</v>
      </c>
      <c r="C139">
        <v>1.2386507027335811</v>
      </c>
    </row>
    <row r="140" spans="1:3" x14ac:dyDescent="0.3">
      <c r="A140" s="1">
        <v>39686</v>
      </c>
      <c r="B140">
        <f t="shared" si="10"/>
        <v>2</v>
      </c>
      <c r="C140">
        <v>1.4990965714805387</v>
      </c>
    </row>
    <row r="141" spans="1:3" x14ac:dyDescent="0.3">
      <c r="A141" s="1">
        <v>39693</v>
      </c>
      <c r="B141">
        <f t="shared" si="10"/>
        <v>2</v>
      </c>
      <c r="C141">
        <v>-5.8074551851117313</v>
      </c>
    </row>
    <row r="142" spans="1:3" x14ac:dyDescent="0.3">
      <c r="A142" s="1">
        <v>39700</v>
      </c>
      <c r="B142">
        <f t="shared" si="10"/>
        <v>2</v>
      </c>
      <c r="C142">
        <v>-6.0590441377896438</v>
      </c>
    </row>
    <row r="143" spans="1:3" x14ac:dyDescent="0.3">
      <c r="A143" s="1">
        <v>39707</v>
      </c>
      <c r="B143">
        <f t="shared" si="10"/>
        <v>2</v>
      </c>
      <c r="C143">
        <v>-12.713877744579596</v>
      </c>
    </row>
    <row r="144" spans="1:3" x14ac:dyDescent="0.3">
      <c r="A144" s="1">
        <v>39714</v>
      </c>
      <c r="B144">
        <f t="shared" si="10"/>
        <v>2</v>
      </c>
      <c r="C144">
        <v>15.809805337388797</v>
      </c>
    </row>
    <row r="145" spans="1:3" x14ac:dyDescent="0.3">
      <c r="A145" s="1">
        <v>39721</v>
      </c>
      <c r="B145">
        <f t="shared" ref="B145:B158" si="11">WEEKDAY(A145,2)</f>
        <v>2</v>
      </c>
      <c r="C145">
        <v>-5.7627523010253308</v>
      </c>
    </row>
    <row r="146" spans="1:3" x14ac:dyDescent="0.3">
      <c r="A146" s="1">
        <v>39728</v>
      </c>
      <c r="B146">
        <f t="shared" si="11"/>
        <v>2</v>
      </c>
      <c r="C146">
        <v>-11.107367807870482</v>
      </c>
    </row>
    <row r="147" spans="1:3" x14ac:dyDescent="0.3">
      <c r="A147" s="1">
        <v>39735</v>
      </c>
      <c r="B147">
        <f t="shared" si="11"/>
        <v>2</v>
      </c>
      <c r="C147">
        <v>-13.200777449854515</v>
      </c>
    </row>
    <row r="148" spans="1:3" x14ac:dyDescent="0.3">
      <c r="A148" s="1">
        <v>39742</v>
      </c>
      <c r="B148">
        <f t="shared" si="11"/>
        <v>2</v>
      </c>
      <c r="C148">
        <v>-8.9651741487008483</v>
      </c>
    </row>
    <row r="149" spans="1:3" x14ac:dyDescent="0.3">
      <c r="A149" s="1">
        <v>39749</v>
      </c>
      <c r="B149">
        <f t="shared" si="11"/>
        <v>2</v>
      </c>
      <c r="C149">
        <v>-14.032319710599076</v>
      </c>
    </row>
    <row r="150" spans="1:3" x14ac:dyDescent="0.3">
      <c r="A150" s="1">
        <v>39756</v>
      </c>
      <c r="B150">
        <f t="shared" si="11"/>
        <v>2</v>
      </c>
      <c r="C150">
        <v>11.719834911143607</v>
      </c>
    </row>
    <row r="151" spans="1:3" x14ac:dyDescent="0.3">
      <c r="A151" s="1">
        <v>39763</v>
      </c>
      <c r="B151">
        <f t="shared" si="11"/>
        <v>2</v>
      </c>
      <c r="C151">
        <v>-17.153965073319586</v>
      </c>
    </row>
    <row r="152" spans="1:3" x14ac:dyDescent="0.3">
      <c r="A152" s="1">
        <v>39770</v>
      </c>
      <c r="B152">
        <f t="shared" si="11"/>
        <v>2</v>
      </c>
      <c r="C152">
        <v>-9.5044522633339596</v>
      </c>
    </row>
    <row r="153" spans="1:3" x14ac:dyDescent="0.3">
      <c r="A153" s="1">
        <v>39777</v>
      </c>
      <c r="B153">
        <f t="shared" si="11"/>
        <v>2</v>
      </c>
      <c r="C153">
        <v>-7.5654371460945127</v>
      </c>
    </row>
    <row r="154" spans="1:3" x14ac:dyDescent="0.3">
      <c r="A154" s="1">
        <v>39784</v>
      </c>
      <c r="B154">
        <f t="shared" si="11"/>
        <v>2</v>
      </c>
      <c r="C154">
        <v>-7.8009453439462</v>
      </c>
    </row>
    <row r="155" spans="1:3" x14ac:dyDescent="0.3">
      <c r="A155" s="1">
        <v>39791</v>
      </c>
      <c r="B155">
        <f t="shared" si="11"/>
        <v>2</v>
      </c>
      <c r="C155">
        <v>-10.99612779174115</v>
      </c>
    </row>
    <row r="156" spans="1:3" x14ac:dyDescent="0.3">
      <c r="A156" s="1">
        <v>39798</v>
      </c>
      <c r="B156">
        <f t="shared" si="11"/>
        <v>2</v>
      </c>
      <c r="C156">
        <v>4.4665918262840005</v>
      </c>
    </row>
    <row r="157" spans="1:3" x14ac:dyDescent="0.3">
      <c r="A157" s="1">
        <v>39805</v>
      </c>
      <c r="B157">
        <f t="shared" si="11"/>
        <v>2</v>
      </c>
      <c r="C157">
        <v>-18.069547059543702</v>
      </c>
    </row>
    <row r="158" spans="1:3" x14ac:dyDescent="0.3">
      <c r="A158" s="1">
        <v>39812</v>
      </c>
      <c r="B158">
        <f t="shared" si="11"/>
        <v>2</v>
      </c>
      <c r="C158">
        <v>0.12818871131088946</v>
      </c>
    </row>
    <row r="159" spans="1:3" x14ac:dyDescent="0.3">
      <c r="A159" s="1">
        <v>39819</v>
      </c>
      <c r="B159">
        <f t="shared" ref="B159:B171" si="12">WEEKDAY(A159,2)</f>
        <v>2</v>
      </c>
      <c r="C159">
        <v>21.888134238150279</v>
      </c>
    </row>
    <row r="160" spans="1:3" x14ac:dyDescent="0.3">
      <c r="A160" s="1">
        <v>39826</v>
      </c>
      <c r="B160">
        <f t="shared" si="12"/>
        <v>2</v>
      </c>
      <c r="C160">
        <v>-20.241852493749331</v>
      </c>
    </row>
    <row r="161" spans="1:3" x14ac:dyDescent="0.3">
      <c r="A161" s="1">
        <v>39833</v>
      </c>
      <c r="B161">
        <f t="shared" si="12"/>
        <v>2</v>
      </c>
      <c r="C161">
        <v>-9.1876278956409401</v>
      </c>
    </row>
    <row r="162" spans="1:3" x14ac:dyDescent="0.3">
      <c r="A162" s="1">
        <v>39840</v>
      </c>
      <c r="B162">
        <f t="shared" si="12"/>
        <v>2</v>
      </c>
      <c r="C162">
        <v>1.7957289133401926</v>
      </c>
    </row>
    <row r="163" spans="1:3" x14ac:dyDescent="0.3">
      <c r="A163" s="1">
        <v>39847</v>
      </c>
      <c r="B163">
        <f t="shared" si="12"/>
        <v>2</v>
      </c>
      <c r="C163">
        <v>-1.9427517283557676</v>
      </c>
    </row>
    <row r="164" spans="1:3" x14ac:dyDescent="0.3">
      <c r="A164" s="1">
        <v>39854</v>
      </c>
      <c r="B164">
        <f t="shared" si="12"/>
        <v>2</v>
      </c>
      <c r="C164">
        <v>-7.6810172684556255</v>
      </c>
    </row>
    <row r="165" spans="1:3" x14ac:dyDescent="0.3">
      <c r="A165" s="1">
        <v>39861</v>
      </c>
      <c r="B165">
        <f t="shared" si="12"/>
        <v>2</v>
      </c>
      <c r="C165">
        <v>-12.702349512750539</v>
      </c>
    </row>
    <row r="166" spans="1:3" x14ac:dyDescent="0.3">
      <c r="A166" s="1">
        <v>39868</v>
      </c>
      <c r="B166">
        <f t="shared" si="12"/>
        <v>2</v>
      </c>
      <c r="C166">
        <v>3.6182290794132426</v>
      </c>
    </row>
    <row r="167" spans="1:3" x14ac:dyDescent="0.3">
      <c r="A167" s="1">
        <v>39875</v>
      </c>
      <c r="B167">
        <f t="shared" si="12"/>
        <v>2</v>
      </c>
      <c r="C167">
        <v>4.1422414832498786</v>
      </c>
    </row>
    <row r="168" spans="1:3" x14ac:dyDescent="0.3">
      <c r="A168" s="1">
        <v>39882</v>
      </c>
      <c r="B168">
        <f t="shared" si="12"/>
        <v>2</v>
      </c>
      <c r="C168">
        <v>9.9606235722643017</v>
      </c>
    </row>
    <row r="169" spans="1:3" x14ac:dyDescent="0.3">
      <c r="A169" s="1">
        <v>39889</v>
      </c>
      <c r="B169">
        <f t="shared" si="12"/>
        <v>2</v>
      </c>
      <c r="C169">
        <v>6.3100706367943751</v>
      </c>
    </row>
    <row r="170" spans="1:3" x14ac:dyDescent="0.3">
      <c r="A170" s="1">
        <v>39896</v>
      </c>
      <c r="B170">
        <f t="shared" si="12"/>
        <v>2</v>
      </c>
      <c r="C170">
        <v>7.5790921991148235</v>
      </c>
    </row>
    <row r="171" spans="1:3" x14ac:dyDescent="0.3">
      <c r="A171" s="1">
        <v>39903</v>
      </c>
      <c r="B171">
        <f t="shared" si="12"/>
        <v>2</v>
      </c>
      <c r="C171">
        <v>-8.3413827509838114</v>
      </c>
    </row>
    <row r="172" spans="1:3" x14ac:dyDescent="0.3">
      <c r="A172" s="1">
        <v>39910</v>
      </c>
      <c r="B172">
        <f t="shared" ref="B172:B184" si="13">WEEKDAY(A172,2)</f>
        <v>2</v>
      </c>
      <c r="C172">
        <v>-1.0322933486844978</v>
      </c>
    </row>
    <row r="173" spans="1:3" x14ac:dyDescent="0.3">
      <c r="A173" s="1">
        <v>39917</v>
      </c>
      <c r="B173">
        <f t="shared" si="13"/>
        <v>2</v>
      </c>
      <c r="C173">
        <v>2.0484810450914397</v>
      </c>
    </row>
    <row r="174" spans="1:3" x14ac:dyDescent="0.3">
      <c r="A174" s="1">
        <v>39924</v>
      </c>
      <c r="B174">
        <f t="shared" si="13"/>
        <v>2</v>
      </c>
      <c r="C174">
        <v>-7.8599854697261646</v>
      </c>
    </row>
    <row r="175" spans="1:3" x14ac:dyDescent="0.3">
      <c r="A175" s="1">
        <v>39931</v>
      </c>
      <c r="B175">
        <f t="shared" si="13"/>
        <v>2</v>
      </c>
      <c r="C175">
        <v>2.7827529323838309</v>
      </c>
    </row>
    <row r="176" spans="1:3" x14ac:dyDescent="0.3">
      <c r="A176" s="1">
        <v>39938</v>
      </c>
      <c r="B176">
        <f t="shared" si="13"/>
        <v>2</v>
      </c>
      <c r="C176">
        <v>7.559496127530009</v>
      </c>
    </row>
    <row r="177" spans="1:3" x14ac:dyDescent="0.3">
      <c r="A177" s="1">
        <v>39945</v>
      </c>
      <c r="B177">
        <f t="shared" si="13"/>
        <v>2</v>
      </c>
      <c r="C177">
        <v>8.4727523410588539</v>
      </c>
    </row>
    <row r="178" spans="1:3" x14ac:dyDescent="0.3">
      <c r="A178" s="1">
        <v>39952</v>
      </c>
      <c r="B178">
        <f t="shared" si="13"/>
        <v>2</v>
      </c>
      <c r="C178">
        <v>0.65103309822608146</v>
      </c>
    </row>
    <row r="179" spans="1:3" x14ac:dyDescent="0.3">
      <c r="A179" s="1">
        <v>39959</v>
      </c>
      <c r="B179">
        <f t="shared" si="13"/>
        <v>2</v>
      </c>
      <c r="C179">
        <v>3.8356395030424753</v>
      </c>
    </row>
    <row r="180" spans="1:3" x14ac:dyDescent="0.3">
      <c r="A180" s="1">
        <v>39966</v>
      </c>
      <c r="B180">
        <f t="shared" si="13"/>
        <v>2</v>
      </c>
      <c r="C180">
        <v>9.3197169436736704</v>
      </c>
    </row>
    <row r="181" spans="1:3" x14ac:dyDescent="0.3">
      <c r="A181" s="1">
        <v>39973</v>
      </c>
      <c r="B181">
        <f t="shared" si="13"/>
        <v>2</v>
      </c>
      <c r="C181">
        <v>2.1074682980782877</v>
      </c>
    </row>
    <row r="182" spans="1:3" x14ac:dyDescent="0.3">
      <c r="A182" s="1">
        <v>39980</v>
      </c>
      <c r="B182">
        <f t="shared" si="13"/>
        <v>2</v>
      </c>
      <c r="C182">
        <v>0.59196790203000527</v>
      </c>
    </row>
    <row r="183" spans="1:3" x14ac:dyDescent="0.3">
      <c r="A183" s="1">
        <v>39987</v>
      </c>
      <c r="B183">
        <f t="shared" si="13"/>
        <v>2</v>
      </c>
      <c r="C183">
        <v>-2.735213248962586</v>
      </c>
    </row>
    <row r="184" spans="1:3" x14ac:dyDescent="0.3">
      <c r="A184" s="1">
        <v>39994</v>
      </c>
      <c r="B184">
        <f t="shared" si="13"/>
        <v>2</v>
      </c>
      <c r="C184">
        <v>0.93438471810293289</v>
      </c>
    </row>
    <row r="185" spans="1:3" x14ac:dyDescent="0.3">
      <c r="A185" s="1">
        <v>40001</v>
      </c>
      <c r="B185">
        <f t="shared" ref="B185:B197" si="14">WEEKDAY(A185,2)</f>
        <v>2</v>
      </c>
      <c r="C185">
        <v>-10.489957995019541</v>
      </c>
    </row>
    <row r="186" spans="1:3" x14ac:dyDescent="0.3">
      <c r="A186" s="1">
        <v>40008</v>
      </c>
      <c r="B186">
        <f t="shared" si="14"/>
        <v>2</v>
      </c>
      <c r="C186">
        <v>-5.8919375033760986</v>
      </c>
    </row>
    <row r="187" spans="1:3" x14ac:dyDescent="0.3">
      <c r="A187" s="1">
        <v>40015</v>
      </c>
      <c r="B187">
        <f t="shared" si="14"/>
        <v>2</v>
      </c>
      <c r="C187">
        <v>8.2904595036976261</v>
      </c>
    </row>
    <row r="188" spans="1:3" x14ac:dyDescent="0.3">
      <c r="A188" s="1">
        <v>40022</v>
      </c>
      <c r="B188">
        <f t="shared" si="14"/>
        <v>2</v>
      </c>
      <c r="C188">
        <v>2.4391453124159264</v>
      </c>
    </row>
    <row r="189" spans="1:3" x14ac:dyDescent="0.3">
      <c r="A189" s="1">
        <v>40029</v>
      </c>
      <c r="B189">
        <f t="shared" si="14"/>
        <v>2</v>
      </c>
      <c r="C189">
        <v>6.0458365685356936</v>
      </c>
    </row>
    <row r="190" spans="1:3" x14ac:dyDescent="0.3">
      <c r="A190" s="1">
        <v>40036</v>
      </c>
      <c r="B190">
        <f t="shared" si="14"/>
        <v>2</v>
      </c>
      <c r="C190">
        <v>-2.6728315213475562</v>
      </c>
    </row>
    <row r="191" spans="1:3" x14ac:dyDescent="0.3">
      <c r="A191" s="1">
        <v>40043</v>
      </c>
      <c r="B191">
        <f t="shared" si="14"/>
        <v>2</v>
      </c>
      <c r="C191">
        <v>-0.36506639814535691</v>
      </c>
    </row>
    <row r="192" spans="1:3" x14ac:dyDescent="0.3">
      <c r="A192" s="1">
        <v>40050</v>
      </c>
      <c r="B192">
        <f t="shared" si="14"/>
        <v>2</v>
      </c>
      <c r="C192">
        <v>1.341364250413926</v>
      </c>
    </row>
    <row r="193" spans="1:3" x14ac:dyDescent="0.3">
      <c r="A193" s="1">
        <v>40057</v>
      </c>
      <c r="B193">
        <f t="shared" si="14"/>
        <v>2</v>
      </c>
      <c r="C193">
        <v>-5.7117593348056026</v>
      </c>
    </row>
    <row r="194" spans="1:3" x14ac:dyDescent="0.3">
      <c r="A194" s="1">
        <v>40064</v>
      </c>
      <c r="B194">
        <f t="shared" si="14"/>
        <v>2</v>
      </c>
      <c r="C194">
        <v>4.3844607711719972</v>
      </c>
    </row>
    <row r="195" spans="1:3" x14ac:dyDescent="0.3">
      <c r="A195" s="1">
        <v>40071</v>
      </c>
      <c r="B195">
        <f t="shared" si="14"/>
        <v>2</v>
      </c>
      <c r="C195">
        <v>-0.43174281466693432</v>
      </c>
    </row>
    <row r="196" spans="1:3" x14ac:dyDescent="0.3">
      <c r="A196" s="1">
        <v>40078</v>
      </c>
      <c r="B196">
        <f t="shared" si="14"/>
        <v>2</v>
      </c>
      <c r="C196">
        <v>0.64308903302905529</v>
      </c>
    </row>
    <row r="197" spans="1:3" x14ac:dyDescent="0.3">
      <c r="A197" s="1">
        <v>40085</v>
      </c>
      <c r="B197">
        <f t="shared" si="14"/>
        <v>2</v>
      </c>
      <c r="C197">
        <v>-7.2972351029116824</v>
      </c>
    </row>
    <row r="198" spans="1:3" x14ac:dyDescent="0.3">
      <c r="A198" s="1">
        <v>40092</v>
      </c>
      <c r="B198">
        <f t="shared" ref="B198:B211" si="15">WEEKDAY(A198,2)</f>
        <v>2</v>
      </c>
      <c r="C198">
        <v>6.0633439575401402</v>
      </c>
    </row>
    <row r="199" spans="1:3" x14ac:dyDescent="0.3">
      <c r="A199" s="1">
        <v>40099</v>
      </c>
      <c r="B199">
        <f t="shared" si="15"/>
        <v>2</v>
      </c>
      <c r="C199">
        <v>4.5959880140323328</v>
      </c>
    </row>
    <row r="200" spans="1:3" x14ac:dyDescent="0.3">
      <c r="A200" s="1">
        <v>40106</v>
      </c>
      <c r="B200">
        <f t="shared" si="15"/>
        <v>2</v>
      </c>
      <c r="C200">
        <v>5.7351735326746942</v>
      </c>
    </row>
    <row r="201" spans="1:3" x14ac:dyDescent="0.3">
      <c r="A201" s="1">
        <v>40113</v>
      </c>
      <c r="B201">
        <f t="shared" si="15"/>
        <v>2</v>
      </c>
      <c r="C201">
        <v>0.54200674693391138</v>
      </c>
    </row>
    <row r="202" spans="1:3" x14ac:dyDescent="0.3">
      <c r="A202" s="1">
        <v>40120</v>
      </c>
      <c r="B202">
        <f t="shared" si="15"/>
        <v>2</v>
      </c>
      <c r="C202">
        <v>6.283380665414029E-2</v>
      </c>
    </row>
    <row r="203" spans="1:3" x14ac:dyDescent="0.3">
      <c r="A203" s="1">
        <v>40127</v>
      </c>
      <c r="B203">
        <f t="shared" si="15"/>
        <v>2</v>
      </c>
      <c r="C203">
        <v>-0.75227350938433102</v>
      </c>
    </row>
    <row r="204" spans="1:3" x14ac:dyDescent="0.3">
      <c r="A204" s="1">
        <v>40134</v>
      </c>
      <c r="B204">
        <f t="shared" si="15"/>
        <v>2</v>
      </c>
      <c r="C204">
        <v>0.10040161485984858</v>
      </c>
    </row>
    <row r="205" spans="1:3" x14ac:dyDescent="0.3">
      <c r="A205" s="1">
        <v>40141</v>
      </c>
      <c r="B205">
        <f t="shared" si="15"/>
        <v>2</v>
      </c>
      <c r="C205">
        <v>-4.7524031783491338</v>
      </c>
    </row>
    <row r="206" spans="1:3" x14ac:dyDescent="0.3">
      <c r="A206" s="1">
        <v>40148</v>
      </c>
      <c r="B206">
        <f t="shared" si="15"/>
        <v>2</v>
      </c>
      <c r="C206">
        <v>3.0444737503670614</v>
      </c>
    </row>
    <row r="207" spans="1:3" x14ac:dyDescent="0.3">
      <c r="A207" s="1">
        <v>40155</v>
      </c>
      <c r="B207">
        <f t="shared" si="15"/>
        <v>2</v>
      </c>
      <c r="C207">
        <v>-7.6200835078583493</v>
      </c>
    </row>
    <row r="208" spans="1:3" x14ac:dyDescent="0.3">
      <c r="A208" s="1">
        <v>40162</v>
      </c>
      <c r="B208">
        <f t="shared" si="15"/>
        <v>2</v>
      </c>
      <c r="C208">
        <v>-2.5291367117079586</v>
      </c>
    </row>
    <row r="209" spans="1:3" x14ac:dyDescent="0.3">
      <c r="A209" s="1">
        <v>40169</v>
      </c>
      <c r="B209">
        <f t="shared" si="15"/>
        <v>2</v>
      </c>
      <c r="C209">
        <v>2.3252118342502222</v>
      </c>
    </row>
    <row r="210" spans="1:3" x14ac:dyDescent="0.3">
      <c r="A210" s="1">
        <v>40176</v>
      </c>
      <c r="B210">
        <f t="shared" si="15"/>
        <v>2</v>
      </c>
      <c r="C210">
        <v>5.8344985570853334</v>
      </c>
    </row>
    <row r="211" spans="1:3" x14ac:dyDescent="0.3">
      <c r="A211" s="1">
        <v>40183</v>
      </c>
      <c r="B211">
        <f t="shared" si="15"/>
        <v>2</v>
      </c>
      <c r="C211">
        <v>3.6109500763986264</v>
      </c>
    </row>
    <row r="212" spans="1:3" x14ac:dyDescent="0.3">
      <c r="A212" s="1">
        <v>40190</v>
      </c>
      <c r="B212">
        <f t="shared" ref="B212:B224" si="16">WEEKDAY(A212,2)</f>
        <v>2</v>
      </c>
      <c r="C212">
        <v>-1.3989242316426207</v>
      </c>
    </row>
    <row r="213" spans="1:3" x14ac:dyDescent="0.3">
      <c r="A213" s="1">
        <v>40197</v>
      </c>
      <c r="B213">
        <f t="shared" si="16"/>
        <v>2</v>
      </c>
      <c r="C213">
        <v>-2.3055417121489161</v>
      </c>
    </row>
    <row r="214" spans="1:3" x14ac:dyDescent="0.3">
      <c r="A214" s="1">
        <v>40204</v>
      </c>
      <c r="B214">
        <f t="shared" si="16"/>
        <v>2</v>
      </c>
      <c r="C214">
        <v>-5.9876351663885368</v>
      </c>
    </row>
    <row r="215" spans="1:3" x14ac:dyDescent="0.3">
      <c r="A215" s="1">
        <v>40211</v>
      </c>
      <c r="B215">
        <f t="shared" si="16"/>
        <v>2</v>
      </c>
      <c r="C215">
        <v>3.3174030593462742</v>
      </c>
    </row>
    <row r="216" spans="1:3" x14ac:dyDescent="0.3">
      <c r="A216" s="1">
        <v>40218</v>
      </c>
      <c r="B216">
        <f t="shared" si="16"/>
        <v>2</v>
      </c>
      <c r="C216">
        <v>-4.6106987361243332</v>
      </c>
    </row>
    <row r="217" spans="1:3" x14ac:dyDescent="0.3">
      <c r="A217" s="1">
        <v>40225</v>
      </c>
      <c r="B217">
        <f t="shared" si="16"/>
        <v>2</v>
      </c>
      <c r="C217">
        <v>4.2480994976167166</v>
      </c>
    </row>
    <row r="218" spans="1:3" x14ac:dyDescent="0.3">
      <c r="A218" s="1">
        <v>40232</v>
      </c>
      <c r="B218">
        <f t="shared" si="16"/>
        <v>2</v>
      </c>
      <c r="C218">
        <v>1.8428983299979056</v>
      </c>
    </row>
    <row r="219" spans="1:3" x14ac:dyDescent="0.3">
      <c r="A219" s="1">
        <v>40239</v>
      </c>
      <c r="B219">
        <f t="shared" si="16"/>
        <v>2</v>
      </c>
      <c r="C219">
        <v>1.0344484826861862</v>
      </c>
    </row>
    <row r="220" spans="1:3" x14ac:dyDescent="0.3">
      <c r="A220" s="1">
        <v>40246</v>
      </c>
      <c r="B220">
        <f t="shared" si="16"/>
        <v>2</v>
      </c>
      <c r="C220">
        <v>2.2461700055785525</v>
      </c>
    </row>
    <row r="221" spans="1:3" x14ac:dyDescent="0.3">
      <c r="A221" s="1">
        <v>40253</v>
      </c>
      <c r="B221">
        <f t="shared" si="16"/>
        <v>2</v>
      </c>
      <c r="C221">
        <v>0.13428556006821712</v>
      </c>
    </row>
    <row r="222" spans="1:3" x14ac:dyDescent="0.3">
      <c r="A222" s="1">
        <v>40260</v>
      </c>
      <c r="B222">
        <f t="shared" si="16"/>
        <v>2</v>
      </c>
      <c r="C222">
        <v>-7.3224313742861619E-2</v>
      </c>
    </row>
    <row r="223" spans="1:3" x14ac:dyDescent="0.3">
      <c r="A223" s="1">
        <v>40267</v>
      </c>
      <c r="B223">
        <f t="shared" si="16"/>
        <v>2</v>
      </c>
      <c r="C223">
        <v>0.56002094256466994</v>
      </c>
    </row>
    <row r="224" spans="1:3" x14ac:dyDescent="0.3">
      <c r="A224" s="1">
        <v>40274</v>
      </c>
      <c r="B224">
        <f t="shared" si="16"/>
        <v>2</v>
      </c>
      <c r="C224">
        <v>5.2846052056933726</v>
      </c>
    </row>
    <row r="225" spans="1:3" x14ac:dyDescent="0.3">
      <c r="A225" s="1">
        <v>40281</v>
      </c>
      <c r="B225">
        <f t="shared" ref="B225:B237" si="17">WEEKDAY(A225,2)</f>
        <v>2</v>
      </c>
      <c r="C225">
        <v>-2.8448859724266704</v>
      </c>
    </row>
    <row r="226" spans="1:3" x14ac:dyDescent="0.3">
      <c r="A226" s="1">
        <v>40288</v>
      </c>
      <c r="B226">
        <f t="shared" si="17"/>
        <v>2</v>
      </c>
      <c r="C226">
        <v>-1.4915049219651886</v>
      </c>
    </row>
    <row r="227" spans="1:3" x14ac:dyDescent="0.3">
      <c r="A227" s="1">
        <v>40295</v>
      </c>
      <c r="B227">
        <f t="shared" si="17"/>
        <v>2</v>
      </c>
      <c r="C227">
        <v>-1.6958732246959505</v>
      </c>
    </row>
    <row r="228" spans="1:3" x14ac:dyDescent="0.3">
      <c r="A228" s="1">
        <v>40302</v>
      </c>
      <c r="B228">
        <f t="shared" si="17"/>
        <v>2</v>
      </c>
      <c r="C228">
        <v>0.36324050110071526</v>
      </c>
    </row>
    <row r="229" spans="1:3" x14ac:dyDescent="0.3">
      <c r="A229" s="1">
        <v>40309</v>
      </c>
      <c r="B229">
        <f t="shared" si="17"/>
        <v>2</v>
      </c>
      <c r="C229">
        <v>-7.520260020360241</v>
      </c>
    </row>
    <row r="230" spans="1:3" x14ac:dyDescent="0.3">
      <c r="A230" s="1">
        <v>40316</v>
      </c>
      <c r="B230">
        <f t="shared" si="17"/>
        <v>2</v>
      </c>
      <c r="C230">
        <v>-9.8431475802433059</v>
      </c>
    </row>
    <row r="231" spans="1:3" x14ac:dyDescent="0.3">
      <c r="A231" s="1">
        <v>40323</v>
      </c>
      <c r="B231">
        <f t="shared" si="17"/>
        <v>2</v>
      </c>
      <c r="C231">
        <v>-5.5864647992793088</v>
      </c>
    </row>
    <row r="232" spans="1:3" x14ac:dyDescent="0.3">
      <c r="A232" s="1">
        <v>40330</v>
      </c>
      <c r="B232">
        <f t="shared" si="17"/>
        <v>2</v>
      </c>
      <c r="C232">
        <v>5.4212665238243618</v>
      </c>
    </row>
    <row r="233" spans="1:3" x14ac:dyDescent="0.3">
      <c r="A233" s="1">
        <v>40337</v>
      </c>
      <c r="B233">
        <f t="shared" si="17"/>
        <v>2</v>
      </c>
      <c r="C233">
        <v>-0.81621813037127677</v>
      </c>
    </row>
    <row r="234" spans="1:3" x14ac:dyDescent="0.3">
      <c r="A234" s="1">
        <v>40344</v>
      </c>
      <c r="B234">
        <f t="shared" si="17"/>
        <v>2</v>
      </c>
      <c r="C234">
        <v>6.4876544033277206</v>
      </c>
    </row>
    <row r="235" spans="1:3" x14ac:dyDescent="0.3">
      <c r="A235" s="1">
        <v>40351</v>
      </c>
      <c r="B235">
        <f t="shared" si="17"/>
        <v>2</v>
      </c>
      <c r="C235">
        <v>-7.7041606275944488E-2</v>
      </c>
    </row>
    <row r="236" spans="1:3" x14ac:dyDescent="0.3">
      <c r="A236" s="1">
        <v>40358</v>
      </c>
      <c r="B236">
        <f t="shared" si="17"/>
        <v>2</v>
      </c>
      <c r="C236">
        <v>-2.4840343476350988</v>
      </c>
    </row>
    <row r="237" spans="1:3" x14ac:dyDescent="0.3">
      <c r="A237" s="1">
        <v>40365</v>
      </c>
      <c r="B237">
        <f t="shared" si="17"/>
        <v>2</v>
      </c>
      <c r="C237">
        <v>-5.3555252152771526</v>
      </c>
    </row>
    <row r="238" spans="1:3" x14ac:dyDescent="0.3">
      <c r="A238" s="1">
        <v>40372</v>
      </c>
      <c r="B238">
        <f t="shared" ref="B238:B250" si="18">WEEKDAY(A238,2)</f>
        <v>2</v>
      </c>
      <c r="C238">
        <v>6.7978455461091647</v>
      </c>
    </row>
    <row r="239" spans="1:3" x14ac:dyDescent="0.3">
      <c r="A239" s="1">
        <v>40379</v>
      </c>
      <c r="B239">
        <f t="shared" si="18"/>
        <v>2</v>
      </c>
      <c r="C239">
        <v>-1.2889089403681766E-2</v>
      </c>
    </row>
    <row r="240" spans="1:3" x14ac:dyDescent="0.3">
      <c r="A240" s="1">
        <v>40386</v>
      </c>
      <c r="B240">
        <f t="shared" si="18"/>
        <v>2</v>
      </c>
      <c r="C240">
        <v>-0.10317256525198069</v>
      </c>
    </row>
    <row r="241" spans="1:3" x14ac:dyDescent="0.3">
      <c r="A241" s="1">
        <v>40393</v>
      </c>
      <c r="B241">
        <f t="shared" si="18"/>
        <v>2</v>
      </c>
      <c r="C241">
        <v>6.3126234006835729</v>
      </c>
    </row>
    <row r="242" spans="1:3" x14ac:dyDescent="0.3">
      <c r="A242" s="1">
        <v>40400</v>
      </c>
      <c r="B242">
        <f t="shared" si="18"/>
        <v>2</v>
      </c>
      <c r="C242">
        <v>-2.8293400861089633</v>
      </c>
    </row>
    <row r="243" spans="1:3" x14ac:dyDescent="0.3">
      <c r="A243" s="1">
        <v>40407</v>
      </c>
      <c r="B243">
        <f t="shared" si="18"/>
        <v>2</v>
      </c>
      <c r="C243">
        <v>-5.8026092853171045</v>
      </c>
    </row>
    <row r="244" spans="1:3" x14ac:dyDescent="0.3">
      <c r="A244" s="1">
        <v>40414</v>
      </c>
      <c r="B244">
        <f t="shared" si="18"/>
        <v>2</v>
      </c>
      <c r="C244">
        <v>-6.1322409856750086</v>
      </c>
    </row>
    <row r="245" spans="1:3" x14ac:dyDescent="0.3">
      <c r="A245" s="1">
        <v>40421</v>
      </c>
      <c r="B245">
        <f t="shared" si="18"/>
        <v>2</v>
      </c>
      <c r="C245">
        <v>0.40404095370051268</v>
      </c>
    </row>
    <row r="246" spans="1:3" x14ac:dyDescent="0.3">
      <c r="A246" s="1">
        <v>40428</v>
      </c>
      <c r="B246">
        <f t="shared" si="18"/>
        <v>2</v>
      </c>
      <c r="C246">
        <v>2.972618026520069</v>
      </c>
    </row>
    <row r="247" spans="1:3" x14ac:dyDescent="0.3">
      <c r="A247" s="1">
        <v>40435</v>
      </c>
      <c r="B247">
        <f t="shared" si="18"/>
        <v>2</v>
      </c>
      <c r="C247">
        <v>2.8717810401602475</v>
      </c>
    </row>
    <row r="248" spans="1:3" x14ac:dyDescent="0.3">
      <c r="A248" s="1">
        <v>40442</v>
      </c>
      <c r="B248">
        <f t="shared" si="18"/>
        <v>2</v>
      </c>
      <c r="C248">
        <v>-3.7438927456326057</v>
      </c>
    </row>
    <row r="249" spans="1:3" x14ac:dyDescent="0.3">
      <c r="A249" s="1">
        <v>40449</v>
      </c>
      <c r="B249">
        <f t="shared" si="18"/>
        <v>2</v>
      </c>
      <c r="C249">
        <v>1.6010927535487471</v>
      </c>
    </row>
    <row r="250" spans="1:3" x14ac:dyDescent="0.3">
      <c r="A250" s="1">
        <v>40456</v>
      </c>
      <c r="B250">
        <f t="shared" si="18"/>
        <v>2</v>
      </c>
      <c r="C250">
        <v>8.3570617066963102</v>
      </c>
    </row>
    <row r="251" spans="1:3" x14ac:dyDescent="0.3">
      <c r="A251" s="1">
        <v>40463</v>
      </c>
      <c r="B251">
        <f t="shared" ref="B251:B264" si="19">WEEKDAY(A251,2)</f>
        <v>2</v>
      </c>
      <c r="C251">
        <v>-1.2790329225029884</v>
      </c>
    </row>
    <row r="252" spans="1:3" x14ac:dyDescent="0.3">
      <c r="A252" s="1">
        <v>40470</v>
      </c>
      <c r="B252">
        <f t="shared" si="19"/>
        <v>2</v>
      </c>
      <c r="C252">
        <v>-2.8167411669053366</v>
      </c>
    </row>
    <row r="253" spans="1:3" x14ac:dyDescent="0.3">
      <c r="A253" s="1">
        <v>40477</v>
      </c>
      <c r="B253">
        <f t="shared" si="19"/>
        <v>2</v>
      </c>
      <c r="C253">
        <v>2.9379533029582396</v>
      </c>
    </row>
    <row r="254" spans="1:3" x14ac:dyDescent="0.3">
      <c r="A254" s="1">
        <v>40484</v>
      </c>
      <c r="B254">
        <f t="shared" si="19"/>
        <v>2</v>
      </c>
      <c r="C254">
        <v>1.6221443107023565</v>
      </c>
    </row>
    <row r="255" spans="1:3" x14ac:dyDescent="0.3">
      <c r="A255" s="1">
        <v>40491</v>
      </c>
      <c r="B255">
        <f t="shared" si="19"/>
        <v>2</v>
      </c>
      <c r="C255">
        <v>3.3058924218175454</v>
      </c>
    </row>
    <row r="256" spans="1:3" x14ac:dyDescent="0.3">
      <c r="A256" s="1">
        <v>40498</v>
      </c>
      <c r="B256">
        <f t="shared" si="19"/>
        <v>2</v>
      </c>
      <c r="C256">
        <v>-5.3012000052682033</v>
      </c>
    </row>
    <row r="257" spans="1:3" x14ac:dyDescent="0.3">
      <c r="A257" s="1">
        <v>40505</v>
      </c>
      <c r="B257">
        <f t="shared" si="19"/>
        <v>2</v>
      </c>
      <c r="C257">
        <v>-1.9380215317536573</v>
      </c>
    </row>
    <row r="258" spans="1:3" x14ac:dyDescent="0.3">
      <c r="A258" s="1">
        <v>40512</v>
      </c>
      <c r="B258">
        <f t="shared" si="19"/>
        <v>2</v>
      </c>
      <c r="C258">
        <v>3.4594644764498965</v>
      </c>
    </row>
    <row r="259" spans="1:3" x14ac:dyDescent="0.3">
      <c r="A259" s="1">
        <v>40519</v>
      </c>
      <c r="B259">
        <f t="shared" si="19"/>
        <v>2</v>
      </c>
      <c r="C259">
        <v>5.3021677414015098</v>
      </c>
    </row>
    <row r="260" spans="1:3" x14ac:dyDescent="0.3">
      <c r="A260" s="1">
        <v>40526</v>
      </c>
      <c r="B260">
        <f t="shared" si="19"/>
        <v>2</v>
      </c>
      <c r="C260">
        <v>-0.40647441635956011</v>
      </c>
    </row>
    <row r="261" spans="1:3" x14ac:dyDescent="0.3">
      <c r="A261" s="1">
        <v>40533</v>
      </c>
      <c r="B261">
        <f t="shared" si="19"/>
        <v>2</v>
      </c>
      <c r="C261">
        <v>1.097066863336511</v>
      </c>
    </row>
    <row r="262" spans="1:3" x14ac:dyDescent="0.3">
      <c r="A262" s="1">
        <v>40540</v>
      </c>
      <c r="B262">
        <f t="shared" si="19"/>
        <v>2</v>
      </c>
      <c r="C262">
        <v>1.8422009031851834</v>
      </c>
    </row>
    <row r="263" spans="1:3" x14ac:dyDescent="0.3">
      <c r="A263" s="1">
        <v>40547</v>
      </c>
      <c r="B263">
        <f t="shared" si="19"/>
        <v>2</v>
      </c>
      <c r="C263">
        <v>-2.3332733186138386</v>
      </c>
    </row>
    <row r="264" spans="1:3" x14ac:dyDescent="0.3">
      <c r="A264" s="1">
        <v>40554</v>
      </c>
      <c r="B264">
        <f t="shared" si="19"/>
        <v>2</v>
      </c>
      <c r="C264">
        <v>1.9369476753685309</v>
      </c>
    </row>
    <row r="265" spans="1:3" x14ac:dyDescent="0.3">
      <c r="A265" s="1">
        <v>40561</v>
      </c>
      <c r="B265">
        <f t="shared" ref="B265:B277" si="20">WEEKDAY(A265,2)</f>
        <v>2</v>
      </c>
      <c r="C265">
        <v>-5.4150648423441472E-2</v>
      </c>
    </row>
    <row r="266" spans="1:3" x14ac:dyDescent="0.3">
      <c r="A266" s="1">
        <v>40568</v>
      </c>
      <c r="B266">
        <f t="shared" si="20"/>
        <v>2</v>
      </c>
      <c r="C266">
        <v>-6.859831634275233</v>
      </c>
    </row>
    <row r="267" spans="1:3" x14ac:dyDescent="0.3">
      <c r="A267" s="1">
        <v>40575</v>
      </c>
      <c r="B267">
        <f t="shared" si="20"/>
        <v>2</v>
      </c>
      <c r="C267">
        <v>5.1774672879227888</v>
      </c>
    </row>
    <row r="268" spans="1:3" x14ac:dyDescent="0.3">
      <c r="A268" s="1">
        <v>40582</v>
      </c>
      <c r="B268">
        <f t="shared" si="20"/>
        <v>2</v>
      </c>
      <c r="C268">
        <v>-4.3110608977889795</v>
      </c>
    </row>
    <row r="269" spans="1:3" x14ac:dyDescent="0.3">
      <c r="A269" s="1">
        <v>40589</v>
      </c>
      <c r="B269">
        <f t="shared" si="20"/>
        <v>2</v>
      </c>
      <c r="C269">
        <v>-3.1130699251736118</v>
      </c>
    </row>
    <row r="270" spans="1:3" x14ac:dyDescent="0.3">
      <c r="A270" s="1">
        <v>40596</v>
      </c>
      <c r="B270">
        <f t="shared" si="20"/>
        <v>2</v>
      </c>
      <c r="C270">
        <v>8.5849726553827921</v>
      </c>
    </row>
    <row r="271" spans="1:3" x14ac:dyDescent="0.3">
      <c r="A271" s="1">
        <v>40603</v>
      </c>
      <c r="B271">
        <f t="shared" si="20"/>
        <v>2</v>
      </c>
      <c r="C271">
        <v>4.317512396880387</v>
      </c>
    </row>
    <row r="272" spans="1:3" x14ac:dyDescent="0.3">
      <c r="A272" s="1">
        <v>40610</v>
      </c>
      <c r="B272">
        <f t="shared" si="20"/>
        <v>2</v>
      </c>
      <c r="C272">
        <v>5.2687484152948372</v>
      </c>
    </row>
    <row r="273" spans="1:3" x14ac:dyDescent="0.3">
      <c r="A273" s="1">
        <v>40617</v>
      </c>
      <c r="B273">
        <f t="shared" si="20"/>
        <v>2</v>
      </c>
      <c r="C273">
        <v>-8.1102409542400338</v>
      </c>
    </row>
    <row r="274" spans="1:3" x14ac:dyDescent="0.3">
      <c r="A274" s="1">
        <v>40624</v>
      </c>
      <c r="B274">
        <f t="shared" si="20"/>
        <v>2</v>
      </c>
      <c r="C274">
        <v>6.8911218837277595</v>
      </c>
    </row>
    <row r="275" spans="1:3" x14ac:dyDescent="0.3">
      <c r="A275" s="1">
        <v>40631</v>
      </c>
      <c r="B275">
        <f t="shared" si="20"/>
        <v>2</v>
      </c>
      <c r="C275">
        <v>-0.1716247560856029</v>
      </c>
    </row>
    <row r="276" spans="1:3" x14ac:dyDescent="0.3">
      <c r="A276" s="1">
        <v>40638</v>
      </c>
      <c r="B276">
        <f t="shared" si="20"/>
        <v>2</v>
      </c>
      <c r="C276">
        <v>3.3316082742902404</v>
      </c>
    </row>
    <row r="277" spans="1:3" x14ac:dyDescent="0.3">
      <c r="A277" s="1">
        <v>40645</v>
      </c>
      <c r="B277">
        <f t="shared" si="20"/>
        <v>2</v>
      </c>
      <c r="C277">
        <v>-1.7855132289395237</v>
      </c>
    </row>
    <row r="278" spans="1:3" x14ac:dyDescent="0.3">
      <c r="A278" s="1">
        <v>40652</v>
      </c>
      <c r="B278">
        <f t="shared" ref="B278:B290" si="21">WEEKDAY(A278,2)</f>
        <v>2</v>
      </c>
      <c r="C278">
        <v>1.217204342806103</v>
      </c>
    </row>
    <row r="279" spans="1:3" x14ac:dyDescent="0.3">
      <c r="A279" s="1">
        <v>40659</v>
      </c>
      <c r="B279">
        <f t="shared" si="21"/>
        <v>2</v>
      </c>
      <c r="C279">
        <v>3.5651650930674474</v>
      </c>
    </row>
    <row r="280" spans="1:3" x14ac:dyDescent="0.3">
      <c r="A280" s="1">
        <v>40666</v>
      </c>
      <c r="B280">
        <f t="shared" si="21"/>
        <v>2</v>
      </c>
      <c r="C280">
        <v>-1.0391565336338453</v>
      </c>
    </row>
    <row r="281" spans="1:3" x14ac:dyDescent="0.3">
      <c r="A281" s="1">
        <v>40673</v>
      </c>
      <c r="B281">
        <f t="shared" si="21"/>
        <v>2</v>
      </c>
      <c r="C281">
        <v>-6.6429507995544395</v>
      </c>
    </row>
    <row r="282" spans="1:3" x14ac:dyDescent="0.3">
      <c r="A282" s="1">
        <v>40680</v>
      </c>
      <c r="B282">
        <f t="shared" si="21"/>
        <v>2</v>
      </c>
      <c r="C282">
        <v>-6.9765777412166621</v>
      </c>
    </row>
    <row r="283" spans="1:3" x14ac:dyDescent="0.3">
      <c r="A283" s="1">
        <v>40687</v>
      </c>
      <c r="B283">
        <f t="shared" si="21"/>
        <v>2</v>
      </c>
      <c r="C283">
        <v>2.1927586506298193</v>
      </c>
    </row>
    <row r="284" spans="1:3" x14ac:dyDescent="0.3">
      <c r="A284" s="1">
        <v>40694</v>
      </c>
      <c r="B284">
        <f t="shared" si="21"/>
        <v>2</v>
      </c>
      <c r="C284">
        <v>3.0750358990964402</v>
      </c>
    </row>
    <row r="285" spans="1:3" x14ac:dyDescent="0.3">
      <c r="A285" s="1">
        <v>40701</v>
      </c>
      <c r="B285">
        <f t="shared" si="21"/>
        <v>2</v>
      </c>
      <c r="C285">
        <v>-3.5783588863704514</v>
      </c>
    </row>
    <row r="286" spans="1:3" x14ac:dyDescent="0.3">
      <c r="A286" s="1">
        <v>40708</v>
      </c>
      <c r="B286">
        <f t="shared" si="21"/>
        <v>2</v>
      </c>
      <c r="C286">
        <v>0.26521054970678398</v>
      </c>
    </row>
    <row r="287" spans="1:3" x14ac:dyDescent="0.3">
      <c r="A287" s="1">
        <v>40715</v>
      </c>
      <c r="B287">
        <f t="shared" si="21"/>
        <v>2</v>
      </c>
      <c r="C287">
        <v>-5.8667545550491358</v>
      </c>
    </row>
    <row r="288" spans="1:3" x14ac:dyDescent="0.3">
      <c r="A288" s="1">
        <v>40722</v>
      </c>
      <c r="B288">
        <f t="shared" si="21"/>
        <v>2</v>
      </c>
      <c r="C288">
        <v>-1.3685662122542459</v>
      </c>
    </row>
    <row r="289" spans="1:3" x14ac:dyDescent="0.3">
      <c r="A289" s="1">
        <v>40729</v>
      </c>
      <c r="B289">
        <f t="shared" si="21"/>
        <v>2</v>
      </c>
      <c r="C289">
        <v>4.2160316997483394</v>
      </c>
    </row>
    <row r="290" spans="1:3" x14ac:dyDescent="0.3">
      <c r="A290" s="1">
        <v>40736</v>
      </c>
      <c r="B290">
        <f t="shared" si="21"/>
        <v>2</v>
      </c>
      <c r="C290">
        <v>0.467533465758455</v>
      </c>
    </row>
    <row r="291" spans="1:3" x14ac:dyDescent="0.3">
      <c r="A291" s="1">
        <v>40743</v>
      </c>
      <c r="B291">
        <f t="shared" ref="B291:B303" si="22">WEEKDAY(A291,2)</f>
        <v>2</v>
      </c>
      <c r="C291">
        <v>1.0219201889227047E-2</v>
      </c>
    </row>
    <row r="292" spans="1:3" x14ac:dyDescent="0.3">
      <c r="A292" s="1">
        <v>40750</v>
      </c>
      <c r="B292">
        <f t="shared" si="22"/>
        <v>2</v>
      </c>
      <c r="C292">
        <v>1.7523872082570773</v>
      </c>
    </row>
    <row r="293" spans="1:3" x14ac:dyDescent="0.3">
      <c r="A293" s="1">
        <v>40757</v>
      </c>
      <c r="B293">
        <f t="shared" si="22"/>
        <v>2</v>
      </c>
      <c r="C293">
        <v>-6.0003517422701016</v>
      </c>
    </row>
    <row r="294" spans="1:3" x14ac:dyDescent="0.3">
      <c r="A294" s="1">
        <v>40764</v>
      </c>
      <c r="B294">
        <f t="shared" si="22"/>
        <v>2</v>
      </c>
      <c r="C294">
        <v>-16.782011188004486</v>
      </c>
    </row>
    <row r="295" spans="1:3" x14ac:dyDescent="0.3">
      <c r="A295" s="1">
        <v>40771</v>
      </c>
      <c r="B295">
        <f t="shared" si="22"/>
        <v>2</v>
      </c>
      <c r="C295">
        <v>8.6289389294839278</v>
      </c>
    </row>
    <row r="296" spans="1:3" x14ac:dyDescent="0.3">
      <c r="A296" s="1">
        <v>40778</v>
      </c>
      <c r="B296">
        <f t="shared" si="22"/>
        <v>2</v>
      </c>
      <c r="C296">
        <v>-1.6368117475229209</v>
      </c>
    </row>
    <row r="297" spans="1:3" x14ac:dyDescent="0.3">
      <c r="A297" s="1">
        <v>40785</v>
      </c>
      <c r="B297">
        <f t="shared" si="22"/>
        <v>2</v>
      </c>
      <c r="C297">
        <v>3.9697767307974323</v>
      </c>
    </row>
    <row r="298" spans="1:3" x14ac:dyDescent="0.3">
      <c r="A298" s="1">
        <v>40792</v>
      </c>
      <c r="B298">
        <f t="shared" si="22"/>
        <v>2</v>
      </c>
      <c r="C298">
        <v>-3.2932315164268733</v>
      </c>
    </row>
    <row r="299" spans="1:3" x14ac:dyDescent="0.3">
      <c r="A299" s="1">
        <v>40799</v>
      </c>
      <c r="B299">
        <f t="shared" si="22"/>
        <v>2</v>
      </c>
      <c r="C299">
        <v>4.6389373334776414</v>
      </c>
    </row>
    <row r="300" spans="1:3" x14ac:dyDescent="0.3">
      <c r="A300" s="1">
        <v>40806</v>
      </c>
      <c r="B300">
        <f t="shared" si="22"/>
        <v>2</v>
      </c>
      <c r="C300">
        <v>-3.7927796561106022</v>
      </c>
    </row>
    <row r="301" spans="1:3" x14ac:dyDescent="0.3">
      <c r="A301" s="1">
        <v>40813</v>
      </c>
      <c r="B301">
        <f t="shared" si="22"/>
        <v>2</v>
      </c>
      <c r="C301">
        <v>-2.8828512134419797</v>
      </c>
    </row>
    <row r="302" spans="1:3" x14ac:dyDescent="0.3">
      <c r="A302" s="1">
        <v>40820</v>
      </c>
      <c r="B302">
        <f t="shared" si="22"/>
        <v>2</v>
      </c>
      <c r="C302">
        <v>-10.977786254737888</v>
      </c>
    </row>
    <row r="303" spans="1:3" x14ac:dyDescent="0.3">
      <c r="A303" s="1">
        <v>40827</v>
      </c>
      <c r="B303">
        <f t="shared" si="22"/>
        <v>2</v>
      </c>
      <c r="C303">
        <v>12.579469688108372</v>
      </c>
    </row>
    <row r="304" spans="1:3" x14ac:dyDescent="0.3">
      <c r="A304" s="1">
        <v>40834</v>
      </c>
      <c r="B304">
        <f t="shared" ref="B304:B317" si="23">WEEKDAY(A304,2)</f>
        <v>2</v>
      </c>
      <c r="C304">
        <v>2.8877909059569431</v>
      </c>
    </row>
    <row r="305" spans="1:3" x14ac:dyDescent="0.3">
      <c r="A305" s="1">
        <v>40841</v>
      </c>
      <c r="B305">
        <f t="shared" si="23"/>
        <v>2</v>
      </c>
      <c r="C305">
        <v>5.1084303839375913</v>
      </c>
    </row>
    <row r="306" spans="1:3" x14ac:dyDescent="0.3">
      <c r="A306" s="1">
        <v>40848</v>
      </c>
      <c r="B306">
        <f t="shared" si="23"/>
        <v>2</v>
      </c>
      <c r="C306">
        <v>-1.0574116651830596</v>
      </c>
    </row>
    <row r="307" spans="1:3" x14ac:dyDescent="0.3">
      <c r="A307" s="1">
        <v>40855</v>
      </c>
      <c r="B307">
        <f t="shared" si="23"/>
        <v>2</v>
      </c>
      <c r="C307">
        <v>4.8795329472028302</v>
      </c>
    </row>
    <row r="308" spans="1:3" x14ac:dyDescent="0.3">
      <c r="A308" s="1">
        <v>40862</v>
      </c>
      <c r="B308">
        <f t="shared" si="23"/>
        <v>2</v>
      </c>
      <c r="C308">
        <v>2.785192608368996</v>
      </c>
    </row>
    <row r="309" spans="1:3" x14ac:dyDescent="0.3">
      <c r="A309" s="1">
        <v>40869</v>
      </c>
      <c r="B309">
        <f t="shared" si="23"/>
        <v>2</v>
      </c>
      <c r="C309">
        <v>-1.4384364710893756</v>
      </c>
    </row>
    <row r="310" spans="1:3" x14ac:dyDescent="0.3">
      <c r="A310" s="1">
        <v>40876</v>
      </c>
      <c r="B310">
        <f t="shared" si="23"/>
        <v>2</v>
      </c>
      <c r="C310">
        <v>1.7998463615132652</v>
      </c>
    </row>
    <row r="311" spans="1:3" x14ac:dyDescent="0.3">
      <c r="A311" s="1">
        <v>40883</v>
      </c>
      <c r="B311">
        <f t="shared" si="23"/>
        <v>2</v>
      </c>
      <c r="C311">
        <v>1.4820980499644838</v>
      </c>
    </row>
    <row r="312" spans="1:3" x14ac:dyDescent="0.3">
      <c r="A312" s="1">
        <v>40890</v>
      </c>
      <c r="B312">
        <f t="shared" si="23"/>
        <v>2</v>
      </c>
      <c r="C312">
        <v>-1.1433333877754333</v>
      </c>
    </row>
    <row r="313" spans="1:3" x14ac:dyDescent="0.3">
      <c r="A313" s="1">
        <v>40897</v>
      </c>
      <c r="B313">
        <f t="shared" si="23"/>
        <v>2</v>
      </c>
      <c r="C313">
        <v>-3.1182927436687939</v>
      </c>
    </row>
    <row r="314" spans="1:3" x14ac:dyDescent="0.3">
      <c r="A314" s="1">
        <v>40904</v>
      </c>
      <c r="B314">
        <f t="shared" si="23"/>
        <v>2</v>
      </c>
      <c r="C314">
        <v>4.1299050599841127</v>
      </c>
    </row>
    <row r="315" spans="1:3" x14ac:dyDescent="0.3">
      <c r="A315" s="1">
        <v>40911</v>
      </c>
      <c r="B315">
        <f t="shared" si="23"/>
        <v>2</v>
      </c>
      <c r="C315">
        <v>1.585936324010742</v>
      </c>
    </row>
    <row r="316" spans="1:3" x14ac:dyDescent="0.3">
      <c r="A316" s="1">
        <v>40918</v>
      </c>
      <c r="B316">
        <f t="shared" si="23"/>
        <v>2</v>
      </c>
      <c r="C316">
        <v>-0.71340022970928818</v>
      </c>
    </row>
    <row r="317" spans="1:3" x14ac:dyDescent="0.3">
      <c r="A317" s="1">
        <v>40925</v>
      </c>
      <c r="B317">
        <f t="shared" si="23"/>
        <v>2</v>
      </c>
      <c r="C317">
        <v>-1.5444702264580352</v>
      </c>
    </row>
    <row r="318" spans="1:3" x14ac:dyDescent="0.3">
      <c r="A318" s="1">
        <v>40932</v>
      </c>
      <c r="B318">
        <f t="shared" ref="B318:B330" si="24">WEEKDAY(A318,2)</f>
        <v>2</v>
      </c>
      <c r="C318">
        <v>-1.92178870181693</v>
      </c>
    </row>
    <row r="319" spans="1:3" x14ac:dyDescent="0.3">
      <c r="A319" s="1">
        <v>40939</v>
      </c>
      <c r="B319">
        <f t="shared" si="24"/>
        <v>2</v>
      </c>
      <c r="C319">
        <v>-0.47611901723766425</v>
      </c>
    </row>
    <row r="320" spans="1:3" x14ac:dyDescent="0.3">
      <c r="A320" s="1">
        <v>40946</v>
      </c>
      <c r="B320">
        <f t="shared" si="24"/>
        <v>2</v>
      </c>
      <c r="C320">
        <v>-7.1105696530396015E-2</v>
      </c>
    </row>
    <row r="321" spans="1:3" x14ac:dyDescent="0.3">
      <c r="A321" s="1">
        <v>40953</v>
      </c>
      <c r="B321">
        <f t="shared" si="24"/>
        <v>2</v>
      </c>
      <c r="C321">
        <v>2.2771451642404172</v>
      </c>
    </row>
    <row r="322" spans="1:3" x14ac:dyDescent="0.3">
      <c r="A322" s="1">
        <v>40960</v>
      </c>
      <c r="B322">
        <f t="shared" si="24"/>
        <v>2</v>
      </c>
      <c r="C322">
        <v>4.9882525284532662</v>
      </c>
    </row>
    <row r="323" spans="1:3" x14ac:dyDescent="0.3">
      <c r="A323" s="1">
        <v>40967</v>
      </c>
      <c r="B323">
        <f t="shared" si="24"/>
        <v>2</v>
      </c>
      <c r="C323">
        <v>0.28195507400998981</v>
      </c>
    </row>
    <row r="324" spans="1:3" x14ac:dyDescent="0.3">
      <c r="A324" s="1">
        <v>40974</v>
      </c>
      <c r="B324">
        <f t="shared" si="24"/>
        <v>2</v>
      </c>
      <c r="C324">
        <v>-1.7515240668134961</v>
      </c>
    </row>
    <row r="325" spans="1:3" x14ac:dyDescent="0.3">
      <c r="A325" s="1">
        <v>40981</v>
      </c>
      <c r="B325">
        <f t="shared" si="24"/>
        <v>2</v>
      </c>
      <c r="C325">
        <v>1.9603579178694102</v>
      </c>
    </row>
    <row r="326" spans="1:3" x14ac:dyDescent="0.3">
      <c r="A326" s="1">
        <v>40988</v>
      </c>
      <c r="B326">
        <f t="shared" si="24"/>
        <v>2</v>
      </c>
      <c r="C326">
        <v>-1.0970059850379714</v>
      </c>
    </row>
    <row r="327" spans="1:3" x14ac:dyDescent="0.3">
      <c r="A327" s="1">
        <v>40995</v>
      </c>
      <c r="B327">
        <f t="shared" si="24"/>
        <v>2</v>
      </c>
      <c r="C327">
        <v>1.1808946976054207</v>
      </c>
    </row>
    <row r="328" spans="1:3" x14ac:dyDescent="0.3">
      <c r="A328" s="1">
        <v>41002</v>
      </c>
      <c r="B328">
        <f t="shared" si="24"/>
        <v>2</v>
      </c>
      <c r="C328">
        <v>-3.1421152128391188</v>
      </c>
    </row>
    <row r="329" spans="1:3" x14ac:dyDescent="0.3">
      <c r="A329" s="1">
        <v>41009</v>
      </c>
      <c r="B329">
        <f t="shared" si="24"/>
        <v>2</v>
      </c>
      <c r="C329">
        <v>-2.8899607635503273</v>
      </c>
    </row>
    <row r="330" spans="1:3" x14ac:dyDescent="0.3">
      <c r="A330" s="1">
        <v>41016</v>
      </c>
      <c r="B330">
        <f t="shared" si="24"/>
        <v>2</v>
      </c>
      <c r="C330">
        <v>2.9876130872410789</v>
      </c>
    </row>
    <row r="331" spans="1:3" x14ac:dyDescent="0.3">
      <c r="A331" s="1">
        <v>41023</v>
      </c>
      <c r="B331">
        <f t="shared" ref="B331:B343" si="25">WEEKDAY(A331,2)</f>
        <v>2</v>
      </c>
      <c r="C331">
        <v>-1.0471299867295478</v>
      </c>
    </row>
    <row r="332" spans="1:3" x14ac:dyDescent="0.3">
      <c r="A332" s="1">
        <v>41030</v>
      </c>
      <c r="B332">
        <f t="shared" si="25"/>
        <v>2</v>
      </c>
      <c r="C332">
        <v>2.4892802182358937</v>
      </c>
    </row>
    <row r="333" spans="1:3" x14ac:dyDescent="0.3">
      <c r="A333" s="1">
        <v>41037</v>
      </c>
      <c r="B333">
        <f t="shared" si="25"/>
        <v>2</v>
      </c>
      <c r="C333">
        <v>-9.0133324050759764</v>
      </c>
    </row>
    <row r="334" spans="1:3" x14ac:dyDescent="0.3">
      <c r="A334" s="1">
        <v>41044</v>
      </c>
      <c r="B334">
        <f t="shared" si="25"/>
        <v>2</v>
      </c>
      <c r="C334">
        <v>-3.1308675250102009</v>
      </c>
    </row>
    <row r="335" spans="1:3" x14ac:dyDescent="0.3">
      <c r="A335" s="1">
        <v>41051</v>
      </c>
      <c r="B335">
        <f t="shared" si="25"/>
        <v>2</v>
      </c>
      <c r="C335">
        <v>-2.6854460153424622</v>
      </c>
    </row>
    <row r="336" spans="1:3" x14ac:dyDescent="0.3">
      <c r="A336" s="1">
        <v>41058</v>
      </c>
      <c r="B336">
        <f t="shared" si="25"/>
        <v>2</v>
      </c>
      <c r="C336">
        <v>-1.1938151749493506</v>
      </c>
    </row>
    <row r="337" spans="1:3" x14ac:dyDescent="0.3">
      <c r="A337" s="1">
        <v>41065</v>
      </c>
      <c r="B337">
        <f t="shared" si="25"/>
        <v>2</v>
      </c>
      <c r="C337">
        <v>-7.3955425902250127</v>
      </c>
    </row>
    <row r="338" spans="1:3" x14ac:dyDescent="0.3">
      <c r="A338" s="1">
        <v>41072</v>
      </c>
      <c r="B338">
        <f t="shared" si="25"/>
        <v>2</v>
      </c>
      <c r="C338">
        <v>-1.1422852271944783</v>
      </c>
    </row>
    <row r="339" spans="1:3" x14ac:dyDescent="0.3">
      <c r="A339" s="1">
        <v>41079</v>
      </c>
      <c r="B339">
        <f t="shared" si="25"/>
        <v>2</v>
      </c>
      <c r="C339">
        <v>0.86920830635582802</v>
      </c>
    </row>
    <row r="340" spans="1:3" x14ac:dyDescent="0.3">
      <c r="A340" s="1">
        <v>41086</v>
      </c>
      <c r="B340">
        <f t="shared" si="25"/>
        <v>2</v>
      </c>
      <c r="C340">
        <v>-6.0980346015359848</v>
      </c>
    </row>
    <row r="341" spans="1:3" x14ac:dyDescent="0.3">
      <c r="A341" s="1">
        <v>41093</v>
      </c>
      <c r="B341">
        <f t="shared" si="25"/>
        <v>2</v>
      </c>
      <c r="C341">
        <v>9.947123201404569</v>
      </c>
    </row>
    <row r="342" spans="1:3" x14ac:dyDescent="0.3">
      <c r="A342" s="1">
        <v>41100</v>
      </c>
      <c r="B342">
        <f t="shared" si="25"/>
        <v>2</v>
      </c>
      <c r="C342">
        <v>-4.3493212852242396</v>
      </c>
    </row>
    <row r="343" spans="1:3" x14ac:dyDescent="0.3">
      <c r="A343" s="1">
        <v>41107</v>
      </c>
      <c r="B343">
        <f t="shared" si="25"/>
        <v>2</v>
      </c>
      <c r="C343">
        <v>6.0303587805009888</v>
      </c>
    </row>
    <row r="344" spans="1:3" x14ac:dyDescent="0.3">
      <c r="A344" s="1">
        <v>41114</v>
      </c>
      <c r="B344">
        <f t="shared" ref="B344:B356" si="26">WEEKDAY(A344,2)</f>
        <v>2</v>
      </c>
      <c r="C344">
        <v>-1.1682900798935656</v>
      </c>
    </row>
    <row r="345" spans="1:3" x14ac:dyDescent="0.3">
      <c r="A345" s="1">
        <v>41121</v>
      </c>
      <c r="B345">
        <f t="shared" si="26"/>
        <v>2</v>
      </c>
      <c r="C345">
        <v>-0.49841516862760193</v>
      </c>
    </row>
    <row r="346" spans="1:3" x14ac:dyDescent="0.3">
      <c r="A346" s="1">
        <v>41128</v>
      </c>
      <c r="B346">
        <f t="shared" si="26"/>
        <v>2</v>
      </c>
      <c r="C346">
        <v>6.175956689343141</v>
      </c>
    </row>
    <row r="347" spans="1:3" x14ac:dyDescent="0.3">
      <c r="A347" s="1">
        <v>41135</v>
      </c>
      <c r="B347">
        <f t="shared" si="26"/>
        <v>2</v>
      </c>
      <c r="C347">
        <v>-0.21408316989763942</v>
      </c>
    </row>
    <row r="348" spans="1:3" x14ac:dyDescent="0.3">
      <c r="A348" s="1">
        <v>41142</v>
      </c>
      <c r="B348">
        <f t="shared" si="26"/>
        <v>2</v>
      </c>
      <c r="C348">
        <v>3.2535139575297793</v>
      </c>
    </row>
    <row r="349" spans="1:3" x14ac:dyDescent="0.3">
      <c r="A349" s="1">
        <v>41149</v>
      </c>
      <c r="B349">
        <f t="shared" si="26"/>
        <v>2</v>
      </c>
      <c r="C349">
        <v>-0.52803353003254927</v>
      </c>
    </row>
    <row r="350" spans="1:3" x14ac:dyDescent="0.3">
      <c r="A350" s="1">
        <v>41156</v>
      </c>
      <c r="B350">
        <f t="shared" si="26"/>
        <v>2</v>
      </c>
      <c r="C350">
        <v>-1.07499861093758</v>
      </c>
    </row>
    <row r="351" spans="1:3" x14ac:dyDescent="0.3">
      <c r="A351" s="1">
        <v>41163</v>
      </c>
      <c r="B351">
        <f t="shared" si="26"/>
        <v>2</v>
      </c>
      <c r="C351">
        <v>1.9405884411230139</v>
      </c>
    </row>
    <row r="352" spans="1:3" x14ac:dyDescent="0.3">
      <c r="A352" s="1">
        <v>41170</v>
      </c>
      <c r="B352">
        <f t="shared" si="26"/>
        <v>2</v>
      </c>
      <c r="C352">
        <v>-1.9470374805844082</v>
      </c>
    </row>
    <row r="353" spans="1:3" x14ac:dyDescent="0.3">
      <c r="A353" s="1">
        <v>41177</v>
      </c>
      <c r="B353">
        <f t="shared" si="26"/>
        <v>2</v>
      </c>
      <c r="C353">
        <v>-4.5464806187428115</v>
      </c>
    </row>
    <row r="354" spans="1:3" x14ac:dyDescent="0.3">
      <c r="A354" s="1">
        <v>41184</v>
      </c>
      <c r="B354">
        <f t="shared" si="26"/>
        <v>2</v>
      </c>
      <c r="C354">
        <v>0.56750125022642883</v>
      </c>
    </row>
    <row r="355" spans="1:3" x14ac:dyDescent="0.3">
      <c r="A355" s="1">
        <v>41191</v>
      </c>
      <c r="B355">
        <f t="shared" si="26"/>
        <v>2</v>
      </c>
      <c r="C355">
        <v>0.54265381698603099</v>
      </c>
    </row>
    <row r="356" spans="1:3" x14ac:dyDescent="0.3">
      <c r="A356" s="1">
        <v>41198</v>
      </c>
      <c r="B356">
        <f t="shared" si="26"/>
        <v>2</v>
      </c>
      <c r="C356">
        <v>-0.25901158447438977</v>
      </c>
    </row>
    <row r="357" spans="1:3" x14ac:dyDescent="0.3">
      <c r="A357" s="1">
        <v>41205</v>
      </c>
      <c r="B357">
        <f t="shared" ref="B357:B368" si="27">WEEKDAY(A357,2)</f>
        <v>2</v>
      </c>
      <c r="C357">
        <v>-6.553318033260001</v>
      </c>
    </row>
    <row r="358" spans="1:3" x14ac:dyDescent="0.3">
      <c r="A358" s="1">
        <v>41212</v>
      </c>
      <c r="B358">
        <f t="shared" si="27"/>
        <v>2</v>
      </c>
      <c r="C358">
        <v>-1.1488377006760169</v>
      </c>
    </row>
    <row r="359" spans="1:3" x14ac:dyDescent="0.3">
      <c r="A359" s="1">
        <v>41219</v>
      </c>
      <c r="B359">
        <f t="shared" si="27"/>
        <v>2</v>
      </c>
      <c r="C359">
        <v>3.475319639300209</v>
      </c>
    </row>
    <row r="360" spans="1:3" x14ac:dyDescent="0.3">
      <c r="A360" s="1">
        <v>41226</v>
      </c>
      <c r="B360">
        <f t="shared" si="27"/>
        <v>2</v>
      </c>
      <c r="C360">
        <v>-3.8448887170887542</v>
      </c>
    </row>
    <row r="361" spans="1:3" x14ac:dyDescent="0.3">
      <c r="A361" s="1">
        <v>41233</v>
      </c>
      <c r="B361">
        <f t="shared" si="27"/>
        <v>2</v>
      </c>
      <c r="C361">
        <v>1.0545320504525475</v>
      </c>
    </row>
    <row r="362" spans="1:3" x14ac:dyDescent="0.3">
      <c r="A362" s="1">
        <v>41240</v>
      </c>
      <c r="B362">
        <f t="shared" si="27"/>
        <v>2</v>
      </c>
      <c r="C362">
        <v>0.49445279832780498</v>
      </c>
    </row>
    <row r="363" spans="1:3" x14ac:dyDescent="0.3">
      <c r="A363" s="1">
        <v>41247</v>
      </c>
      <c r="B363">
        <f t="shared" si="27"/>
        <v>2</v>
      </c>
      <c r="C363">
        <v>1.502760520363722</v>
      </c>
    </row>
    <row r="364" spans="1:3" x14ac:dyDescent="0.3">
      <c r="A364" s="1">
        <v>41254</v>
      </c>
      <c r="B364">
        <f t="shared" si="27"/>
        <v>2</v>
      </c>
      <c r="C364">
        <v>-3.1552633676706585</v>
      </c>
    </row>
    <row r="365" spans="1:3" x14ac:dyDescent="0.3">
      <c r="A365" s="1">
        <v>41261</v>
      </c>
      <c r="B365">
        <f t="shared" si="27"/>
        <v>2</v>
      </c>
      <c r="C365">
        <v>2.3810648693718606</v>
      </c>
    </row>
    <row r="366" spans="1:3" x14ac:dyDescent="0.3">
      <c r="A366" s="1">
        <v>41282</v>
      </c>
      <c r="B366">
        <f t="shared" si="27"/>
        <v>2</v>
      </c>
      <c r="C366">
        <v>1.4380958226521718</v>
      </c>
    </row>
    <row r="367" spans="1:3" x14ac:dyDescent="0.3">
      <c r="A367" s="1">
        <v>41289</v>
      </c>
      <c r="B367">
        <f t="shared" si="27"/>
        <v>2</v>
      </c>
      <c r="C367">
        <v>0.11717591590403699</v>
      </c>
    </row>
    <row r="368" spans="1:3" x14ac:dyDescent="0.3">
      <c r="A368" s="1">
        <v>41296</v>
      </c>
      <c r="B368">
        <f t="shared" si="27"/>
        <v>2</v>
      </c>
      <c r="C368">
        <v>3.1094942195687465</v>
      </c>
    </row>
    <row r="369" spans="1:3" x14ac:dyDescent="0.3">
      <c r="A369" s="1">
        <v>41303</v>
      </c>
      <c r="B369">
        <f t="shared" ref="B369:B381" si="28">WEEKDAY(A369,2)</f>
        <v>2</v>
      </c>
      <c r="C369">
        <v>0.91635132845763134</v>
      </c>
    </row>
    <row r="370" spans="1:3" x14ac:dyDescent="0.3">
      <c r="A370" s="1">
        <v>41310</v>
      </c>
      <c r="B370">
        <f t="shared" si="28"/>
        <v>2</v>
      </c>
      <c r="C370">
        <v>-0.95773349333537416</v>
      </c>
    </row>
    <row r="371" spans="1:3" x14ac:dyDescent="0.3">
      <c r="A371" s="1">
        <v>41317</v>
      </c>
      <c r="B371">
        <f t="shared" si="28"/>
        <v>2</v>
      </c>
      <c r="C371">
        <v>0.89592944680213626</v>
      </c>
    </row>
    <row r="372" spans="1:3" x14ac:dyDescent="0.3">
      <c r="A372" s="1">
        <v>41324</v>
      </c>
      <c r="B372">
        <f t="shared" si="28"/>
        <v>2</v>
      </c>
      <c r="C372">
        <v>-0.99401341069497462</v>
      </c>
    </row>
    <row r="373" spans="1:3" x14ac:dyDescent="0.3">
      <c r="A373" s="1">
        <v>41331</v>
      </c>
      <c r="B373">
        <f t="shared" si="28"/>
        <v>2</v>
      </c>
      <c r="C373">
        <v>-4.7128312031343036</v>
      </c>
    </row>
    <row r="374" spans="1:3" x14ac:dyDescent="0.3">
      <c r="A374" s="1">
        <v>41338</v>
      </c>
      <c r="B374">
        <f t="shared" si="28"/>
        <v>2</v>
      </c>
      <c r="C374">
        <v>-1.9733537596131123</v>
      </c>
    </row>
    <row r="375" spans="1:3" x14ac:dyDescent="0.3">
      <c r="A375" s="1">
        <v>41345</v>
      </c>
      <c r="B375">
        <f t="shared" si="28"/>
        <v>2</v>
      </c>
      <c r="C375">
        <v>1.7652732006047154</v>
      </c>
    </row>
    <row r="376" spans="1:3" x14ac:dyDescent="0.3">
      <c r="A376" s="1">
        <v>41352</v>
      </c>
      <c r="B376">
        <f t="shared" si="28"/>
        <v>2</v>
      </c>
      <c r="C376">
        <v>-0.43140705389700135</v>
      </c>
    </row>
    <row r="377" spans="1:3" x14ac:dyDescent="0.3">
      <c r="A377" s="1">
        <v>41359</v>
      </c>
      <c r="B377">
        <f t="shared" si="28"/>
        <v>2</v>
      </c>
      <c r="C377">
        <v>4.0458763838836367</v>
      </c>
    </row>
    <row r="378" spans="1:3" x14ac:dyDescent="0.3">
      <c r="A378" s="1">
        <v>41366</v>
      </c>
      <c r="B378">
        <f t="shared" si="28"/>
        <v>2</v>
      </c>
      <c r="C378">
        <v>0.87842243133043829</v>
      </c>
    </row>
    <row r="379" spans="1:3" x14ac:dyDescent="0.3">
      <c r="A379" s="1">
        <v>41373</v>
      </c>
      <c r="B379">
        <f t="shared" si="28"/>
        <v>2</v>
      </c>
      <c r="C379">
        <v>-3.1247643933061799</v>
      </c>
    </row>
    <row r="380" spans="1:3" x14ac:dyDescent="0.3">
      <c r="A380" s="1">
        <v>41380</v>
      </c>
      <c r="B380">
        <f t="shared" si="28"/>
        <v>2</v>
      </c>
      <c r="C380">
        <v>-5.9732257421384922</v>
      </c>
    </row>
    <row r="381" spans="1:3" x14ac:dyDescent="0.3">
      <c r="A381" s="1">
        <v>41387</v>
      </c>
      <c r="B381">
        <f t="shared" si="28"/>
        <v>2</v>
      </c>
      <c r="C381">
        <v>0.16834076137508799</v>
      </c>
    </row>
    <row r="382" spans="1:3" x14ac:dyDescent="0.3">
      <c r="A382" s="1">
        <v>41394</v>
      </c>
      <c r="B382">
        <f t="shared" ref="B382:B394" si="29">WEEKDAY(A382,2)</f>
        <v>2</v>
      </c>
      <c r="C382">
        <v>4.6876738072949307</v>
      </c>
    </row>
    <row r="383" spans="1:3" x14ac:dyDescent="0.3">
      <c r="A383" s="1">
        <v>41401</v>
      </c>
      <c r="B383">
        <f t="shared" si="29"/>
        <v>2</v>
      </c>
      <c r="C383">
        <v>2.2848465925677401</v>
      </c>
    </row>
    <row r="384" spans="1:3" x14ac:dyDescent="0.3">
      <c r="A384" s="1">
        <v>41408</v>
      </c>
      <c r="B384">
        <f t="shared" si="29"/>
        <v>2</v>
      </c>
      <c r="C384">
        <v>-1.4791035929911573</v>
      </c>
    </row>
    <row r="385" spans="1:3" x14ac:dyDescent="0.3">
      <c r="A385" s="1">
        <v>41415</v>
      </c>
      <c r="B385">
        <f t="shared" si="29"/>
        <v>2</v>
      </c>
      <c r="C385">
        <v>1.7833263960409791</v>
      </c>
    </row>
    <row r="386" spans="1:3" x14ac:dyDescent="0.3">
      <c r="A386" s="1">
        <v>41422</v>
      </c>
      <c r="B386">
        <f t="shared" si="29"/>
        <v>2</v>
      </c>
      <c r="C386">
        <v>-1.2239286630858504</v>
      </c>
    </row>
    <row r="387" spans="1:3" x14ac:dyDescent="0.3">
      <c r="A387" s="1">
        <v>41429</v>
      </c>
      <c r="B387">
        <f t="shared" si="29"/>
        <v>2</v>
      </c>
      <c r="C387">
        <v>-1.8054865972727561</v>
      </c>
    </row>
    <row r="388" spans="1:3" x14ac:dyDescent="0.3">
      <c r="A388" s="1">
        <v>41436</v>
      </c>
      <c r="B388">
        <f t="shared" si="29"/>
        <v>2</v>
      </c>
      <c r="C388">
        <v>2.1749435671431181</v>
      </c>
    </row>
    <row r="389" spans="1:3" x14ac:dyDescent="0.3">
      <c r="A389" s="1">
        <v>41443</v>
      </c>
      <c r="B389">
        <f t="shared" si="29"/>
        <v>2</v>
      </c>
      <c r="C389">
        <v>3.1608128811719665</v>
      </c>
    </row>
    <row r="390" spans="1:3" x14ac:dyDescent="0.3">
      <c r="A390" s="1">
        <v>41450</v>
      </c>
      <c r="B390">
        <f t="shared" si="29"/>
        <v>2</v>
      </c>
      <c r="C390">
        <v>-3.4541296638533994</v>
      </c>
    </row>
    <row r="391" spans="1:3" x14ac:dyDescent="0.3">
      <c r="A391" s="1">
        <v>41457</v>
      </c>
      <c r="B391">
        <f t="shared" si="29"/>
        <v>2</v>
      </c>
      <c r="C391">
        <v>4.3922512360011217</v>
      </c>
    </row>
    <row r="392" spans="1:3" x14ac:dyDescent="0.3">
      <c r="A392" s="1">
        <v>41464</v>
      </c>
      <c r="B392">
        <f t="shared" si="29"/>
        <v>2</v>
      </c>
      <c r="C392">
        <v>3.8699261187469318</v>
      </c>
    </row>
    <row r="393" spans="1:3" x14ac:dyDescent="0.3">
      <c r="A393" s="1">
        <v>41471</v>
      </c>
      <c r="B393">
        <f t="shared" si="29"/>
        <v>2</v>
      </c>
      <c r="C393">
        <v>2.2776104159902046</v>
      </c>
    </row>
    <row r="394" spans="1:3" x14ac:dyDescent="0.3">
      <c r="A394" s="1">
        <v>41478</v>
      </c>
      <c r="B394">
        <f t="shared" si="29"/>
        <v>2</v>
      </c>
      <c r="C394">
        <v>1.446577921079838</v>
      </c>
    </row>
    <row r="395" spans="1:3" x14ac:dyDescent="0.3">
      <c r="A395" s="1">
        <v>41485</v>
      </c>
      <c r="B395">
        <f t="shared" ref="B395:B407" si="30">WEEKDAY(A395,2)</f>
        <v>2</v>
      </c>
      <c r="C395">
        <v>-3.9470674447890035</v>
      </c>
    </row>
    <row r="396" spans="1:3" x14ac:dyDescent="0.3">
      <c r="A396" s="1">
        <v>41492</v>
      </c>
      <c r="B396">
        <f t="shared" si="30"/>
        <v>2</v>
      </c>
      <c r="C396">
        <v>2.1308033355765468</v>
      </c>
    </row>
    <row r="397" spans="1:3" x14ac:dyDescent="0.3">
      <c r="A397" s="1">
        <v>41499</v>
      </c>
      <c r="B397">
        <f t="shared" si="30"/>
        <v>2</v>
      </c>
      <c r="C397">
        <v>1.8065193092678282</v>
      </c>
    </row>
    <row r="398" spans="1:3" x14ac:dyDescent="0.3">
      <c r="A398" s="1">
        <v>41506</v>
      </c>
      <c r="B398">
        <f t="shared" si="30"/>
        <v>2</v>
      </c>
      <c r="C398">
        <v>-1.2198156072281086</v>
      </c>
    </row>
    <row r="399" spans="1:3" x14ac:dyDescent="0.3">
      <c r="A399" s="1">
        <v>41513</v>
      </c>
      <c r="B399">
        <f t="shared" si="30"/>
        <v>2</v>
      </c>
      <c r="C399">
        <v>3.6432200305004168</v>
      </c>
    </row>
    <row r="400" spans="1:3" x14ac:dyDescent="0.3">
      <c r="A400" s="1">
        <v>41520</v>
      </c>
      <c r="B400">
        <f t="shared" si="30"/>
        <v>2</v>
      </c>
      <c r="C400">
        <v>-0.43208525050084129</v>
      </c>
    </row>
    <row r="401" spans="1:3" x14ac:dyDescent="0.3">
      <c r="A401" s="1">
        <v>41527</v>
      </c>
      <c r="B401">
        <f t="shared" si="30"/>
        <v>2</v>
      </c>
      <c r="C401">
        <v>-0.94341406798992455</v>
      </c>
    </row>
    <row r="402" spans="1:3" x14ac:dyDescent="0.3">
      <c r="A402" s="1">
        <v>41534</v>
      </c>
      <c r="B402">
        <f t="shared" si="30"/>
        <v>2</v>
      </c>
      <c r="C402">
        <v>-1.5806490653272165</v>
      </c>
    </row>
    <row r="403" spans="1:3" x14ac:dyDescent="0.3">
      <c r="A403" s="1">
        <v>41541</v>
      </c>
      <c r="B403">
        <f t="shared" si="30"/>
        <v>2</v>
      </c>
      <c r="C403">
        <v>-1.62542650460426</v>
      </c>
    </row>
    <row r="404" spans="1:3" x14ac:dyDescent="0.3">
      <c r="A404" s="1">
        <v>41548</v>
      </c>
      <c r="B404">
        <f t="shared" si="30"/>
        <v>2</v>
      </c>
      <c r="C404">
        <v>-1.0625435054366885</v>
      </c>
    </row>
    <row r="405" spans="1:3" x14ac:dyDescent="0.3">
      <c r="A405" s="1">
        <v>41555</v>
      </c>
      <c r="B405">
        <f t="shared" si="30"/>
        <v>2</v>
      </c>
      <c r="C405">
        <v>1.4110096406470987</v>
      </c>
    </row>
    <row r="406" spans="1:3" x14ac:dyDescent="0.3">
      <c r="A406" s="1">
        <v>41562</v>
      </c>
      <c r="B406">
        <f t="shared" si="30"/>
        <v>2</v>
      </c>
      <c r="C406">
        <v>-1.8530233946291059</v>
      </c>
    </row>
    <row r="407" spans="1:3" x14ac:dyDescent="0.3">
      <c r="A407" s="1">
        <v>41569</v>
      </c>
      <c r="B407">
        <f t="shared" si="30"/>
        <v>2</v>
      </c>
      <c r="C407">
        <v>-3.1147678470784075</v>
      </c>
    </row>
    <row r="408" spans="1:3" x14ac:dyDescent="0.3">
      <c r="A408" s="1">
        <v>41576</v>
      </c>
      <c r="B408">
        <f t="shared" ref="B408:B421" si="31">WEEKDAY(A408,2)</f>
        <v>2</v>
      </c>
      <c r="C408">
        <v>-0.10178117927006035</v>
      </c>
    </row>
    <row r="409" spans="1:3" x14ac:dyDescent="0.3">
      <c r="A409" s="1">
        <v>41583</v>
      </c>
      <c r="B409">
        <f t="shared" si="31"/>
        <v>2</v>
      </c>
      <c r="C409">
        <v>-5.0436120864585714</v>
      </c>
    </row>
    <row r="410" spans="1:3" x14ac:dyDescent="0.3">
      <c r="A410" s="1">
        <v>41590</v>
      </c>
      <c r="B410">
        <f t="shared" si="31"/>
        <v>2</v>
      </c>
      <c r="C410">
        <v>-0.20877385324841166</v>
      </c>
    </row>
    <row r="411" spans="1:3" x14ac:dyDescent="0.3">
      <c r="A411" s="1">
        <v>41597</v>
      </c>
      <c r="B411">
        <f t="shared" si="31"/>
        <v>2</v>
      </c>
      <c r="C411">
        <v>0.39485671066432593</v>
      </c>
    </row>
    <row r="412" spans="1:3" x14ac:dyDescent="0.3">
      <c r="A412" s="1">
        <v>41604</v>
      </c>
      <c r="B412">
        <f t="shared" si="31"/>
        <v>2</v>
      </c>
      <c r="C412">
        <v>-0.2239164980994087</v>
      </c>
    </row>
    <row r="413" spans="1:3" x14ac:dyDescent="0.3">
      <c r="A413" s="1">
        <v>41611</v>
      </c>
      <c r="B413">
        <f t="shared" si="31"/>
        <v>2</v>
      </c>
      <c r="C413">
        <v>2.4880052063590514</v>
      </c>
    </row>
    <row r="414" spans="1:3" x14ac:dyDescent="0.3">
      <c r="A414" s="1">
        <v>41618</v>
      </c>
      <c r="B414">
        <f t="shared" si="31"/>
        <v>2</v>
      </c>
      <c r="C414">
        <v>2.4657255510128366</v>
      </c>
    </row>
    <row r="415" spans="1:3" x14ac:dyDescent="0.3">
      <c r="A415" s="1">
        <v>41625</v>
      </c>
      <c r="B415">
        <f t="shared" si="31"/>
        <v>2</v>
      </c>
      <c r="C415">
        <v>-1.213495745647357</v>
      </c>
    </row>
    <row r="416" spans="1:3" x14ac:dyDescent="0.3">
      <c r="A416" s="1">
        <v>41632</v>
      </c>
      <c r="B416">
        <f t="shared" si="31"/>
        <v>2</v>
      </c>
      <c r="C416">
        <v>1.7794968523784112</v>
      </c>
    </row>
    <row r="417" spans="1:3" x14ac:dyDescent="0.3">
      <c r="A417" s="1">
        <v>41639</v>
      </c>
      <c r="B417">
        <f t="shared" si="31"/>
        <v>2</v>
      </c>
      <c r="C417">
        <v>-0.80955714350707075</v>
      </c>
    </row>
    <row r="418" spans="1:3" x14ac:dyDescent="0.3">
      <c r="A418" s="1">
        <v>41646</v>
      </c>
      <c r="B418">
        <f t="shared" si="31"/>
        <v>2</v>
      </c>
      <c r="C418">
        <v>-4.9466068216792971</v>
      </c>
    </row>
    <row r="419" spans="1:3" x14ac:dyDescent="0.3">
      <c r="A419" s="1">
        <v>41653</v>
      </c>
      <c r="B419">
        <f t="shared" si="31"/>
        <v>2</v>
      </c>
      <c r="C419">
        <v>-1.2052998329257234</v>
      </c>
    </row>
    <row r="420" spans="1:3" x14ac:dyDescent="0.3">
      <c r="A420" s="1">
        <v>41660</v>
      </c>
      <c r="B420">
        <f t="shared" si="31"/>
        <v>2</v>
      </c>
      <c r="C420">
        <v>2.332995293126348</v>
      </c>
    </row>
    <row r="421" spans="1:3" x14ac:dyDescent="0.3">
      <c r="A421" s="1">
        <v>41667</v>
      </c>
      <c r="B421">
        <f t="shared" si="31"/>
        <v>2</v>
      </c>
      <c r="C421">
        <v>2.5367822528003092</v>
      </c>
    </row>
    <row r="422" spans="1:3" x14ac:dyDescent="0.3">
      <c r="A422" s="1">
        <v>41674</v>
      </c>
      <c r="B422">
        <f t="shared" ref="B422:B434" si="32">WEEKDAY(A422,2)</f>
        <v>2</v>
      </c>
      <c r="C422">
        <v>-0.2261049267485003</v>
      </c>
    </row>
    <row r="423" spans="1:3" x14ac:dyDescent="0.3">
      <c r="A423" s="1">
        <v>41681</v>
      </c>
      <c r="B423">
        <f t="shared" si="32"/>
        <v>2</v>
      </c>
      <c r="C423">
        <v>2.8207118100822974</v>
      </c>
    </row>
    <row r="424" spans="1:3" x14ac:dyDescent="0.3">
      <c r="A424" s="1">
        <v>41688</v>
      </c>
      <c r="B424">
        <f t="shared" si="32"/>
        <v>2</v>
      </c>
      <c r="C424">
        <v>2.6398277968164185</v>
      </c>
    </row>
    <row r="425" spans="1:3" x14ac:dyDescent="0.3">
      <c r="A425" s="1">
        <v>41695</v>
      </c>
      <c r="B425">
        <f t="shared" si="32"/>
        <v>2</v>
      </c>
      <c r="C425">
        <v>-0.26479689870457285</v>
      </c>
    </row>
    <row r="426" spans="1:3" x14ac:dyDescent="0.3">
      <c r="A426" s="1">
        <v>41702</v>
      </c>
      <c r="B426">
        <f t="shared" si="32"/>
        <v>2</v>
      </c>
      <c r="C426">
        <v>1.4622994042689528</v>
      </c>
    </row>
    <row r="427" spans="1:3" x14ac:dyDescent="0.3">
      <c r="A427" s="1">
        <v>41709</v>
      </c>
      <c r="B427">
        <f t="shared" si="32"/>
        <v>2</v>
      </c>
      <c r="C427">
        <v>-3.1097779584019776</v>
      </c>
    </row>
    <row r="428" spans="1:3" x14ac:dyDescent="0.3">
      <c r="A428" s="1">
        <v>41716</v>
      </c>
      <c r="B428">
        <f t="shared" si="32"/>
        <v>2</v>
      </c>
      <c r="C428">
        <v>-0.71547642341676354</v>
      </c>
    </row>
    <row r="429" spans="1:3" x14ac:dyDescent="0.3">
      <c r="A429" s="1">
        <v>41723</v>
      </c>
      <c r="B429">
        <f t="shared" si="32"/>
        <v>2</v>
      </c>
      <c r="C429">
        <v>0.31302090485216982</v>
      </c>
    </row>
    <row r="430" spans="1:3" x14ac:dyDescent="0.3">
      <c r="A430" s="1">
        <v>41730</v>
      </c>
      <c r="B430">
        <f t="shared" si="32"/>
        <v>2</v>
      </c>
      <c r="C430">
        <v>0.55295973600740267</v>
      </c>
    </row>
    <row r="431" spans="1:3" x14ac:dyDescent="0.3">
      <c r="A431" s="1">
        <v>41737</v>
      </c>
      <c r="B431">
        <f t="shared" si="32"/>
        <v>2</v>
      </c>
      <c r="C431">
        <v>2.7881193054383577</v>
      </c>
    </row>
    <row r="432" spans="1:3" x14ac:dyDescent="0.3">
      <c r="A432" s="1">
        <v>41744</v>
      </c>
      <c r="B432">
        <f t="shared" si="32"/>
        <v>2</v>
      </c>
      <c r="C432">
        <v>1.3493181417715796</v>
      </c>
    </row>
    <row r="433" spans="1:3" x14ac:dyDescent="0.3">
      <c r="A433" s="1">
        <v>41751</v>
      </c>
      <c r="B433">
        <f t="shared" si="32"/>
        <v>2</v>
      </c>
      <c r="C433">
        <v>-1.2210163906931395</v>
      </c>
    </row>
    <row r="434" spans="1:3" x14ac:dyDescent="0.3">
      <c r="A434" s="1">
        <v>41758</v>
      </c>
      <c r="B434">
        <f t="shared" si="32"/>
        <v>2</v>
      </c>
      <c r="C434">
        <v>-0.46298659268382547</v>
      </c>
    </row>
    <row r="435" spans="1:3" x14ac:dyDescent="0.3">
      <c r="A435" s="1">
        <v>41765</v>
      </c>
      <c r="B435">
        <f t="shared" ref="B435:B447" si="33">WEEKDAY(A435,2)</f>
        <v>2</v>
      </c>
      <c r="C435">
        <v>-1.7731314231319011</v>
      </c>
    </row>
    <row r="436" spans="1:3" x14ac:dyDescent="0.3">
      <c r="A436" s="1">
        <v>41772</v>
      </c>
      <c r="B436">
        <f t="shared" si="33"/>
        <v>2</v>
      </c>
      <c r="C436">
        <v>2.2281709757573731</v>
      </c>
    </row>
    <row r="437" spans="1:3" x14ac:dyDescent="0.3">
      <c r="A437" s="1">
        <v>41779</v>
      </c>
      <c r="B437">
        <f t="shared" si="33"/>
        <v>2</v>
      </c>
      <c r="C437">
        <v>1.2587441249034059</v>
      </c>
    </row>
    <row r="438" spans="1:3" x14ac:dyDescent="0.3">
      <c r="A438" s="1">
        <v>41786</v>
      </c>
      <c r="B438">
        <f t="shared" si="33"/>
        <v>2</v>
      </c>
      <c r="C438">
        <v>1.724514738799755</v>
      </c>
    </row>
    <row r="439" spans="1:3" x14ac:dyDescent="0.3">
      <c r="A439" s="1">
        <v>41793</v>
      </c>
      <c r="B439">
        <f t="shared" si="33"/>
        <v>2</v>
      </c>
      <c r="C439">
        <v>-1.4025475354504433</v>
      </c>
    </row>
    <row r="440" spans="1:3" x14ac:dyDescent="0.3">
      <c r="A440" s="1">
        <v>41800</v>
      </c>
      <c r="B440">
        <f t="shared" si="33"/>
        <v>2</v>
      </c>
      <c r="C440">
        <v>1.593708877993286</v>
      </c>
    </row>
    <row r="441" spans="1:3" x14ac:dyDescent="0.3">
      <c r="A441" s="1">
        <v>41807</v>
      </c>
      <c r="B441">
        <f t="shared" si="33"/>
        <v>2</v>
      </c>
      <c r="C441">
        <v>2.2736936675206745</v>
      </c>
    </row>
    <row r="442" spans="1:3" x14ac:dyDescent="0.3">
      <c r="A442" s="1">
        <v>41814</v>
      </c>
      <c r="B442">
        <f t="shared" si="33"/>
        <v>2</v>
      </c>
      <c r="C442">
        <v>0.15101465824184235</v>
      </c>
    </row>
    <row r="443" spans="1:3" x14ac:dyDescent="0.3">
      <c r="A443" s="1">
        <v>41821</v>
      </c>
      <c r="B443">
        <f t="shared" si="33"/>
        <v>2</v>
      </c>
      <c r="C443">
        <v>-0.65288588824635552</v>
      </c>
    </row>
    <row r="444" spans="1:3" x14ac:dyDescent="0.3">
      <c r="A444" s="1">
        <v>41828</v>
      </c>
      <c r="B444">
        <f t="shared" si="33"/>
        <v>2</v>
      </c>
      <c r="C444">
        <v>-1.8588251980914554</v>
      </c>
    </row>
    <row r="445" spans="1:3" x14ac:dyDescent="0.3">
      <c r="A445" s="1">
        <v>41835</v>
      </c>
      <c r="B445">
        <f t="shared" si="33"/>
        <v>2</v>
      </c>
      <c r="C445">
        <v>-3.2852763670145055</v>
      </c>
    </row>
    <row r="446" spans="1:3" x14ac:dyDescent="0.3">
      <c r="A446" s="1">
        <v>41842</v>
      </c>
      <c r="B446">
        <f t="shared" si="33"/>
        <v>2</v>
      </c>
      <c r="C446">
        <v>2.8329945328753086</v>
      </c>
    </row>
    <row r="447" spans="1:3" x14ac:dyDescent="0.3">
      <c r="A447" s="1">
        <v>41849</v>
      </c>
      <c r="B447">
        <f t="shared" si="33"/>
        <v>2</v>
      </c>
      <c r="C447">
        <v>-1.3965608570495702</v>
      </c>
    </row>
    <row r="448" spans="1:3" x14ac:dyDescent="0.3">
      <c r="A448" s="1">
        <v>41856</v>
      </c>
      <c r="B448">
        <f t="shared" ref="B448:B460" si="34">WEEKDAY(A448,2)</f>
        <v>2</v>
      </c>
      <c r="C448">
        <v>-3.6202592261674895</v>
      </c>
    </row>
    <row r="449" spans="1:3" x14ac:dyDescent="0.3">
      <c r="A449" s="1">
        <v>41863</v>
      </c>
      <c r="B449">
        <f t="shared" si="34"/>
        <v>2</v>
      </c>
      <c r="C449">
        <v>-9.5559252284923693E-2</v>
      </c>
    </row>
    <row r="450" spans="1:3" x14ac:dyDescent="0.3">
      <c r="A450" s="1">
        <v>41870</v>
      </c>
      <c r="B450">
        <f t="shared" si="34"/>
        <v>2</v>
      </c>
      <c r="C450">
        <v>-3.82427503870997</v>
      </c>
    </row>
    <row r="451" spans="1:3" x14ac:dyDescent="0.3">
      <c r="A451" s="1">
        <v>41877</v>
      </c>
      <c r="B451">
        <f t="shared" si="34"/>
        <v>2</v>
      </c>
      <c r="C451">
        <v>1.0711327774495878</v>
      </c>
    </row>
    <row r="452" spans="1:3" x14ac:dyDescent="0.3">
      <c r="A452" s="1">
        <v>41884</v>
      </c>
      <c r="B452">
        <f t="shared" si="34"/>
        <v>2</v>
      </c>
      <c r="C452">
        <v>-1.0495972976635568</v>
      </c>
    </row>
    <row r="453" spans="1:3" x14ac:dyDescent="0.3">
      <c r="A453" s="1">
        <v>41891</v>
      </c>
      <c r="B453">
        <f t="shared" si="34"/>
        <v>2</v>
      </c>
      <c r="C453">
        <v>-0.14006359020915155</v>
      </c>
    </row>
    <row r="454" spans="1:3" x14ac:dyDescent="0.3">
      <c r="A454" s="1">
        <v>41898</v>
      </c>
      <c r="B454">
        <f t="shared" si="34"/>
        <v>2</v>
      </c>
      <c r="C454">
        <v>2.0679250625066117</v>
      </c>
    </row>
    <row r="455" spans="1:3" x14ac:dyDescent="0.3">
      <c r="A455" s="1">
        <v>41905</v>
      </c>
      <c r="B455">
        <f t="shared" si="34"/>
        <v>2</v>
      </c>
      <c r="C455">
        <v>-2.4276965053493615</v>
      </c>
    </row>
    <row r="456" spans="1:3" x14ac:dyDescent="0.3">
      <c r="A456" s="1">
        <v>41912</v>
      </c>
      <c r="B456">
        <f t="shared" si="34"/>
        <v>2</v>
      </c>
      <c r="C456">
        <v>-0.43782907068824822</v>
      </c>
    </row>
    <row r="457" spans="1:3" x14ac:dyDescent="0.3">
      <c r="A457" s="1">
        <v>41919</v>
      </c>
      <c r="B457">
        <f t="shared" si="34"/>
        <v>2</v>
      </c>
      <c r="C457">
        <v>-2.5666649776823194</v>
      </c>
    </row>
    <row r="458" spans="1:3" x14ac:dyDescent="0.3">
      <c r="A458" s="1">
        <v>41926</v>
      </c>
      <c r="B458">
        <f t="shared" si="34"/>
        <v>2</v>
      </c>
      <c r="C458">
        <v>-8.1604331272568693</v>
      </c>
    </row>
    <row r="459" spans="1:3" x14ac:dyDescent="0.3">
      <c r="A459" s="1">
        <v>41933</v>
      </c>
      <c r="B459">
        <f t="shared" si="34"/>
        <v>2</v>
      </c>
      <c r="C459">
        <v>1.5761826705007871</v>
      </c>
    </row>
    <row r="460" spans="1:3" x14ac:dyDescent="0.3">
      <c r="A460" s="1">
        <v>41940</v>
      </c>
      <c r="B460">
        <f t="shared" si="34"/>
        <v>2</v>
      </c>
      <c r="C460">
        <v>-1.3056130797807504</v>
      </c>
    </row>
    <row r="461" spans="1:3" x14ac:dyDescent="0.3">
      <c r="A461" s="1">
        <v>41947</v>
      </c>
      <c r="B461">
        <f t="shared" ref="B461:B474" si="35">WEEKDAY(A461,2)</f>
        <v>2</v>
      </c>
      <c r="C461">
        <v>-5.3351028113070349</v>
      </c>
    </row>
    <row r="462" spans="1:3" x14ac:dyDescent="0.3">
      <c r="A462" s="1">
        <v>41954</v>
      </c>
      <c r="B462">
        <f t="shared" si="35"/>
        <v>2</v>
      </c>
      <c r="C462">
        <v>0.940678469625853</v>
      </c>
    </row>
    <row r="463" spans="1:3" x14ac:dyDescent="0.3">
      <c r="A463" s="1">
        <v>41961</v>
      </c>
      <c r="B463">
        <f t="shared" si="35"/>
        <v>2</v>
      </c>
      <c r="C463">
        <v>-4.2364213049806434</v>
      </c>
    </row>
    <row r="464" spans="1:3" x14ac:dyDescent="0.3">
      <c r="A464" s="1">
        <v>41968</v>
      </c>
      <c r="B464">
        <f t="shared" si="35"/>
        <v>2</v>
      </c>
      <c r="C464">
        <v>-0.73959861105227764</v>
      </c>
    </row>
    <row r="465" spans="1:3" x14ac:dyDescent="0.3">
      <c r="A465" s="1">
        <v>41975</v>
      </c>
      <c r="B465">
        <f t="shared" si="35"/>
        <v>2</v>
      </c>
      <c r="C465">
        <v>-10.238060165211945</v>
      </c>
    </row>
    <row r="466" spans="1:3" x14ac:dyDescent="0.3">
      <c r="A466" s="1">
        <v>41982</v>
      </c>
      <c r="B466">
        <f t="shared" si="35"/>
        <v>2</v>
      </c>
      <c r="C466">
        <v>-4.6833347926348701</v>
      </c>
    </row>
    <row r="467" spans="1:3" x14ac:dyDescent="0.3">
      <c r="A467" s="1">
        <v>41989</v>
      </c>
      <c r="B467">
        <f t="shared" si="35"/>
        <v>2</v>
      </c>
      <c r="C467">
        <v>-12.858673145966105</v>
      </c>
    </row>
    <row r="468" spans="1:3" x14ac:dyDescent="0.3">
      <c r="A468" s="1">
        <v>41996</v>
      </c>
      <c r="B468">
        <f t="shared" si="35"/>
        <v>2</v>
      </c>
      <c r="C468">
        <v>1.5170514969618147</v>
      </c>
    </row>
    <row r="469" spans="1:3" x14ac:dyDescent="0.3">
      <c r="A469" s="1">
        <v>42003</v>
      </c>
      <c r="B469">
        <f t="shared" si="35"/>
        <v>2</v>
      </c>
      <c r="C469">
        <v>-5.3950514728741696</v>
      </c>
    </row>
    <row r="470" spans="1:3" x14ac:dyDescent="0.3">
      <c r="A470" s="1">
        <v>42010</v>
      </c>
      <c r="B470">
        <f t="shared" si="35"/>
        <v>2</v>
      </c>
      <c r="C470">
        <v>-12.146219013104737</v>
      </c>
    </row>
    <row r="471" spans="1:3" x14ac:dyDescent="0.3">
      <c r="A471" s="1">
        <v>42017</v>
      </c>
      <c r="B471">
        <f t="shared" si="35"/>
        <v>2</v>
      </c>
      <c r="C471">
        <v>-4.3017439839425817</v>
      </c>
    </row>
    <row r="472" spans="1:3" x14ac:dyDescent="0.3">
      <c r="A472" s="1">
        <v>42024</v>
      </c>
      <c r="B472">
        <f t="shared" si="35"/>
        <v>2</v>
      </c>
      <c r="C472">
        <v>-8.6040013911866511E-2</v>
      </c>
    </row>
    <row r="473" spans="1:3" x14ac:dyDescent="0.3">
      <c r="A473" s="1">
        <v>42031</v>
      </c>
      <c r="B473">
        <f t="shared" si="35"/>
        <v>2</v>
      </c>
      <c r="C473">
        <v>-0.51780050967529379</v>
      </c>
    </row>
    <row r="474" spans="1:3" x14ac:dyDescent="0.3">
      <c r="A474" s="1">
        <v>42038</v>
      </c>
      <c r="B474">
        <f t="shared" si="35"/>
        <v>2</v>
      </c>
      <c r="C474">
        <v>13.760592705985813</v>
      </c>
    </row>
    <row r="475" spans="1:3" x14ac:dyDescent="0.3">
      <c r="A475" s="1">
        <v>42045</v>
      </c>
      <c r="B475">
        <f t="shared" ref="B475:B487" si="36">WEEKDAY(A475,2)</f>
        <v>2</v>
      </c>
      <c r="C475">
        <v>-5.5990001176073241</v>
      </c>
    </row>
    <row r="476" spans="1:3" x14ac:dyDescent="0.3">
      <c r="A476" s="1">
        <v>42052</v>
      </c>
      <c r="B476">
        <f t="shared" si="36"/>
        <v>2</v>
      </c>
      <c r="C476">
        <v>6.3887907020846502</v>
      </c>
    </row>
    <row r="477" spans="1:3" x14ac:dyDescent="0.3">
      <c r="A477" s="1">
        <v>42059</v>
      </c>
      <c r="B477">
        <f t="shared" si="36"/>
        <v>2</v>
      </c>
      <c r="C477">
        <v>-9.6821728692095341</v>
      </c>
    </row>
    <row r="478" spans="1:3" x14ac:dyDescent="0.3">
      <c r="A478" s="1">
        <v>42066</v>
      </c>
      <c r="B478">
        <f t="shared" si="36"/>
        <v>2</v>
      </c>
      <c r="C478">
        <v>2.4850978257026131</v>
      </c>
    </row>
    <row r="479" spans="1:3" x14ac:dyDescent="0.3">
      <c r="A479" s="1">
        <v>42073</v>
      </c>
      <c r="B479">
        <f t="shared" si="36"/>
        <v>2</v>
      </c>
      <c r="C479">
        <v>-4.1608053379985428</v>
      </c>
    </row>
    <row r="480" spans="1:3" x14ac:dyDescent="0.3">
      <c r="A480" s="1">
        <v>42080</v>
      </c>
      <c r="B480">
        <f t="shared" si="36"/>
        <v>2</v>
      </c>
      <c r="C480">
        <v>-10.254620291866516</v>
      </c>
    </row>
    <row r="481" spans="1:3" x14ac:dyDescent="0.3">
      <c r="A481" s="1">
        <v>42087</v>
      </c>
      <c r="B481">
        <f t="shared" si="36"/>
        <v>2</v>
      </c>
      <c r="C481">
        <v>5.0064391775641663</v>
      </c>
    </row>
    <row r="482" spans="1:3" x14ac:dyDescent="0.3">
      <c r="A482" s="1">
        <v>42094</v>
      </c>
      <c r="B482">
        <f t="shared" si="36"/>
        <v>2</v>
      </c>
      <c r="C482">
        <v>0.18925460385443874</v>
      </c>
    </row>
    <row r="483" spans="1:3" x14ac:dyDescent="0.3">
      <c r="A483" s="1">
        <v>42101</v>
      </c>
      <c r="B483">
        <f t="shared" si="36"/>
        <v>2</v>
      </c>
      <c r="C483">
        <v>12.578084635248423</v>
      </c>
    </row>
    <row r="484" spans="1:3" x14ac:dyDescent="0.3">
      <c r="A484" s="1">
        <v>42108</v>
      </c>
      <c r="B484">
        <f t="shared" si="36"/>
        <v>2</v>
      </c>
      <c r="C484">
        <v>-1.6570046970029479</v>
      </c>
    </row>
    <row r="485" spans="1:3" x14ac:dyDescent="0.3">
      <c r="A485" s="1">
        <v>42115</v>
      </c>
      <c r="B485">
        <f t="shared" si="36"/>
        <v>2</v>
      </c>
      <c r="C485">
        <v>3.121889697768458</v>
      </c>
    </row>
    <row r="486" spans="1:3" x14ac:dyDescent="0.3">
      <c r="A486" s="1">
        <v>42122</v>
      </c>
      <c r="B486">
        <f t="shared" si="36"/>
        <v>2</v>
      </c>
      <c r="C486">
        <v>0.79176977367855261</v>
      </c>
    </row>
    <row r="487" spans="1:3" x14ac:dyDescent="0.3">
      <c r="A487" s="1">
        <v>42129</v>
      </c>
      <c r="B487">
        <f t="shared" si="36"/>
        <v>2</v>
      </c>
      <c r="C487">
        <v>5.6885759155415254</v>
      </c>
    </row>
    <row r="488" spans="1:3" x14ac:dyDescent="0.3">
      <c r="A488" s="1">
        <v>42136</v>
      </c>
      <c r="B488">
        <f t="shared" ref="B488:B500" si="37">WEEKDAY(A488,2)</f>
        <v>2</v>
      </c>
      <c r="C488">
        <v>0.59078286174723005</v>
      </c>
    </row>
    <row r="489" spans="1:3" x14ac:dyDescent="0.3">
      <c r="A489" s="1">
        <v>42143</v>
      </c>
      <c r="B489">
        <f t="shared" si="37"/>
        <v>2</v>
      </c>
      <c r="C489">
        <v>-6.2661437185664068</v>
      </c>
    </row>
    <row r="490" spans="1:3" x14ac:dyDescent="0.3">
      <c r="A490" s="1">
        <v>42150</v>
      </c>
      <c r="B490">
        <f t="shared" si="37"/>
        <v>2</v>
      </c>
      <c r="C490">
        <v>6.8953631416773936E-2</v>
      </c>
    </row>
    <row r="491" spans="1:3" x14ac:dyDescent="0.3">
      <c r="A491" s="1">
        <v>42157</v>
      </c>
      <c r="B491">
        <f t="shared" si="37"/>
        <v>2</v>
      </c>
      <c r="C491">
        <v>5.4166983202112187</v>
      </c>
    </row>
    <row r="492" spans="1:3" x14ac:dyDescent="0.3">
      <c r="A492" s="1">
        <v>42164</v>
      </c>
      <c r="B492">
        <f t="shared" si="37"/>
        <v>2</v>
      </c>
      <c r="C492">
        <v>-1.8451923844246192</v>
      </c>
    </row>
    <row r="493" spans="1:3" x14ac:dyDescent="0.3">
      <c r="A493" s="1">
        <v>42171</v>
      </c>
      <c r="B493">
        <f t="shared" si="37"/>
        <v>2</v>
      </c>
      <c r="C493">
        <v>-0.26433189023917747</v>
      </c>
    </row>
    <row r="494" spans="1:3" x14ac:dyDescent="0.3">
      <c r="A494" s="1">
        <v>42178</v>
      </c>
      <c r="B494">
        <f t="shared" si="37"/>
        <v>2</v>
      </c>
      <c r="C494">
        <v>0.92212081029593074</v>
      </c>
    </row>
    <row r="495" spans="1:3" x14ac:dyDescent="0.3">
      <c r="A495" s="1">
        <v>42185</v>
      </c>
      <c r="B495">
        <f t="shared" si="37"/>
        <v>2</v>
      </c>
      <c r="C495">
        <v>-2.5565801445258782</v>
      </c>
    </row>
    <row r="496" spans="1:3" x14ac:dyDescent="0.3">
      <c r="A496" s="1">
        <v>42192</v>
      </c>
      <c r="B496">
        <f t="shared" si="37"/>
        <v>2</v>
      </c>
      <c r="C496">
        <v>-12.790216333438586</v>
      </c>
    </row>
    <row r="497" spans="1:3" x14ac:dyDescent="0.3">
      <c r="A497" s="1">
        <v>42199</v>
      </c>
      <c r="B497">
        <f t="shared" si="37"/>
        <v>2</v>
      </c>
      <c r="C497">
        <v>1.3248115740138093</v>
      </c>
    </row>
    <row r="498" spans="1:3" x14ac:dyDescent="0.3">
      <c r="A498" s="1">
        <v>42206</v>
      </c>
      <c r="B498">
        <f t="shared" si="37"/>
        <v>2</v>
      </c>
      <c r="C498">
        <v>-5.0230992239768844</v>
      </c>
    </row>
    <row r="499" spans="1:3" x14ac:dyDescent="0.3">
      <c r="A499" s="1">
        <v>42213</v>
      </c>
      <c r="B499">
        <f t="shared" si="37"/>
        <v>2</v>
      </c>
      <c r="C499">
        <v>-5.8292502582425136</v>
      </c>
    </row>
    <row r="500" spans="1:3" x14ac:dyDescent="0.3">
      <c r="A500" s="1">
        <v>42220</v>
      </c>
      <c r="B500">
        <f t="shared" si="37"/>
        <v>2</v>
      </c>
      <c r="C500">
        <v>-4.7811068816913309</v>
      </c>
    </row>
    <row r="501" spans="1:3" x14ac:dyDescent="0.3">
      <c r="A501" s="1">
        <v>42227</v>
      </c>
      <c r="B501">
        <f t="shared" ref="B501:B513" si="38">WEEKDAY(A501,2)</f>
        <v>2</v>
      </c>
      <c r="C501">
        <v>-5.284992072055636</v>
      </c>
    </row>
    <row r="502" spans="1:3" x14ac:dyDescent="0.3">
      <c r="A502" s="1">
        <v>42234</v>
      </c>
      <c r="B502">
        <f t="shared" si="38"/>
        <v>2</v>
      </c>
      <c r="C502">
        <v>-1.7243788577380841</v>
      </c>
    </row>
    <row r="503" spans="1:3" x14ac:dyDescent="0.3">
      <c r="A503" s="1">
        <v>42241</v>
      </c>
      <c r="B503">
        <f t="shared" si="38"/>
        <v>2</v>
      </c>
      <c r="C503">
        <v>-9.2507987166972701</v>
      </c>
    </row>
    <row r="504" spans="1:3" x14ac:dyDescent="0.3">
      <c r="A504" s="1">
        <v>42248</v>
      </c>
      <c r="B504">
        <f t="shared" si="38"/>
        <v>2</v>
      </c>
      <c r="C504">
        <v>14.425340567609062</v>
      </c>
    </row>
    <row r="505" spans="1:3" x14ac:dyDescent="0.3">
      <c r="A505" s="1">
        <v>42255</v>
      </c>
      <c r="B505">
        <f t="shared" si="38"/>
        <v>2</v>
      </c>
      <c r="C505">
        <v>1.1603852151092449</v>
      </c>
    </row>
    <row r="506" spans="1:3" x14ac:dyDescent="0.3">
      <c r="A506" s="1">
        <v>42262</v>
      </c>
      <c r="B506">
        <f t="shared" si="38"/>
        <v>2</v>
      </c>
      <c r="C506">
        <v>-3.5288919861602834</v>
      </c>
    </row>
    <row r="507" spans="1:3" x14ac:dyDescent="0.3">
      <c r="A507" s="1">
        <v>42269</v>
      </c>
      <c r="B507">
        <f t="shared" si="38"/>
        <v>2</v>
      </c>
      <c r="C507">
        <v>2.9774528701231135</v>
      </c>
    </row>
    <row r="508" spans="1:3" x14ac:dyDescent="0.3">
      <c r="A508" s="1">
        <v>42276</v>
      </c>
      <c r="B508">
        <f t="shared" si="38"/>
        <v>2</v>
      </c>
      <c r="C508">
        <v>-2.467643498179918</v>
      </c>
    </row>
    <row r="509" spans="1:3" x14ac:dyDescent="0.3">
      <c r="A509" s="1">
        <v>42283</v>
      </c>
      <c r="B509">
        <f t="shared" si="38"/>
        <v>2</v>
      </c>
      <c r="C509">
        <v>7.0421579927373221</v>
      </c>
    </row>
    <row r="510" spans="1:3" x14ac:dyDescent="0.3">
      <c r="A510" s="1">
        <v>42290</v>
      </c>
      <c r="B510">
        <f t="shared" si="38"/>
        <v>2</v>
      </c>
      <c r="C510">
        <v>-3.9071757468456281</v>
      </c>
    </row>
    <row r="511" spans="1:3" x14ac:dyDescent="0.3">
      <c r="A511" s="1">
        <v>42297</v>
      </c>
      <c r="B511">
        <f t="shared" si="38"/>
        <v>2</v>
      </c>
      <c r="C511">
        <v>-1.8408054036287376</v>
      </c>
    </row>
    <row r="512" spans="1:3" x14ac:dyDescent="0.3">
      <c r="A512" s="1">
        <v>42304</v>
      </c>
      <c r="B512">
        <f t="shared" si="38"/>
        <v>2</v>
      </c>
      <c r="C512">
        <v>-6.9085459793114437</v>
      </c>
    </row>
    <row r="513" spans="1:3" x14ac:dyDescent="0.3">
      <c r="A513" s="1">
        <v>42311</v>
      </c>
      <c r="B513">
        <f t="shared" si="38"/>
        <v>2</v>
      </c>
      <c r="C513">
        <v>10.32750091668049</v>
      </c>
    </row>
    <row r="514" spans="1:3" x14ac:dyDescent="0.3">
      <c r="A514" s="1">
        <v>42318</v>
      </c>
      <c r="B514">
        <f t="shared" ref="B514:B527" si="39">WEEKDAY(A514,2)</f>
        <v>2</v>
      </c>
      <c r="C514">
        <v>-8.0817622015654589</v>
      </c>
    </row>
    <row r="515" spans="1:3" x14ac:dyDescent="0.3">
      <c r="A515" s="1">
        <v>42325</v>
      </c>
      <c r="B515">
        <f t="shared" si="39"/>
        <v>2</v>
      </c>
      <c r="C515">
        <v>-8.565186620404198</v>
      </c>
    </row>
    <row r="516" spans="1:3" x14ac:dyDescent="0.3">
      <c r="A516" s="1">
        <v>42332</v>
      </c>
      <c r="B516">
        <f t="shared" si="39"/>
        <v>2</v>
      </c>
      <c r="C516">
        <v>2.7431372401031751</v>
      </c>
    </row>
    <row r="517" spans="1:3" x14ac:dyDescent="0.3">
      <c r="A517" s="1">
        <v>42339</v>
      </c>
      <c r="B517">
        <f t="shared" si="39"/>
        <v>2</v>
      </c>
      <c r="C517">
        <v>-2.4080483674401258</v>
      </c>
    </row>
    <row r="518" spans="1:3" x14ac:dyDescent="0.3">
      <c r="A518" s="1">
        <v>42346</v>
      </c>
      <c r="B518">
        <f t="shared" si="39"/>
        <v>2</v>
      </c>
      <c r="C518">
        <v>-10.94842328416884</v>
      </c>
    </row>
    <row r="519" spans="1:3" x14ac:dyDescent="0.3">
      <c r="A519" s="1">
        <v>42353</v>
      </c>
      <c r="B519">
        <f t="shared" si="39"/>
        <v>2</v>
      </c>
      <c r="C519">
        <v>-1.4812964729716886</v>
      </c>
    </row>
    <row r="520" spans="1:3" x14ac:dyDescent="0.3">
      <c r="A520" s="1">
        <v>42360</v>
      </c>
      <c r="B520">
        <f t="shared" si="39"/>
        <v>2</v>
      </c>
      <c r="C520">
        <v>-6.3517662662734971</v>
      </c>
    </row>
    <row r="521" spans="1:3" x14ac:dyDescent="0.3">
      <c r="A521" s="1">
        <v>42367</v>
      </c>
      <c r="B521">
        <f t="shared" si="39"/>
        <v>2</v>
      </c>
      <c r="C521">
        <v>4.6758956749620859</v>
      </c>
    </row>
    <row r="522" spans="1:3" x14ac:dyDescent="0.3">
      <c r="A522" s="1">
        <v>42374</v>
      </c>
      <c r="B522">
        <f t="shared" si="39"/>
        <v>2</v>
      </c>
      <c r="C522">
        <v>-5.1473984206170806</v>
      </c>
    </row>
    <row r="523" spans="1:3" x14ac:dyDescent="0.3">
      <c r="A523" s="1">
        <v>42381</v>
      </c>
      <c r="B523">
        <f t="shared" si="39"/>
        <v>2</v>
      </c>
      <c r="C523">
        <v>-16.64469370705217</v>
      </c>
    </row>
    <row r="524" spans="1:3" x14ac:dyDescent="0.3">
      <c r="A524" s="1">
        <v>42388</v>
      </c>
      <c r="B524">
        <f t="shared" si="39"/>
        <v>2</v>
      </c>
      <c r="C524">
        <v>-6.3861931125292513</v>
      </c>
    </row>
    <row r="525" spans="1:3" x14ac:dyDescent="0.3">
      <c r="A525" s="1">
        <v>42395</v>
      </c>
      <c r="B525">
        <f t="shared" si="39"/>
        <v>2</v>
      </c>
      <c r="C525">
        <v>6.1638649282063582</v>
      </c>
    </row>
    <row r="526" spans="1:3" x14ac:dyDescent="0.3">
      <c r="A526" s="1">
        <v>42402</v>
      </c>
      <c r="B526">
        <f t="shared" si="39"/>
        <v>2</v>
      </c>
      <c r="C526">
        <v>-5.1209622881833017</v>
      </c>
    </row>
    <row r="527" spans="1:3" x14ac:dyDescent="0.3">
      <c r="A527" s="1">
        <v>42409</v>
      </c>
      <c r="B527">
        <f t="shared" si="39"/>
        <v>2</v>
      </c>
      <c r="C527">
        <v>-6.7130006435800711</v>
      </c>
    </row>
    <row r="528" spans="1:3" x14ac:dyDescent="0.3">
      <c r="A528" s="1">
        <v>42416</v>
      </c>
      <c r="B528">
        <f t="shared" ref="B528:B540" si="40">WEEKDAY(A528,2)</f>
        <v>2</v>
      </c>
      <c r="C528">
        <v>4.0526052953102507</v>
      </c>
    </row>
    <row r="529" spans="1:3" x14ac:dyDescent="0.3">
      <c r="A529" s="1">
        <v>42423</v>
      </c>
      <c r="B529">
        <f t="shared" si="40"/>
        <v>2</v>
      </c>
      <c r="C529">
        <v>2.8646134444133735</v>
      </c>
    </row>
    <row r="530" spans="1:3" x14ac:dyDescent="0.3">
      <c r="A530" s="1">
        <v>42430</v>
      </c>
      <c r="B530">
        <f t="shared" si="40"/>
        <v>2</v>
      </c>
      <c r="C530">
        <v>7.6391435950107596</v>
      </c>
    </row>
    <row r="531" spans="1:3" x14ac:dyDescent="0.3">
      <c r="A531" s="1">
        <v>42437</v>
      </c>
      <c r="B531">
        <f t="shared" si="40"/>
        <v>2</v>
      </c>
      <c r="C531">
        <v>5.9255696209093252</v>
      </c>
    </row>
    <row r="532" spans="1:3" x14ac:dyDescent="0.3">
      <c r="A532" s="1">
        <v>42444</v>
      </c>
      <c r="B532">
        <f t="shared" si="40"/>
        <v>2</v>
      </c>
      <c r="C532">
        <v>-0.30622098241314039</v>
      </c>
    </row>
    <row r="533" spans="1:3" x14ac:dyDescent="0.3">
      <c r="A533" s="1">
        <v>42451</v>
      </c>
      <c r="B533">
        <f t="shared" si="40"/>
        <v>2</v>
      </c>
      <c r="C533">
        <v>8.4798671658139444</v>
      </c>
    </row>
    <row r="534" spans="1:3" x14ac:dyDescent="0.3">
      <c r="A534" s="1">
        <v>42458</v>
      </c>
      <c r="B534">
        <f t="shared" si="40"/>
        <v>2</v>
      </c>
      <c r="C534">
        <v>-7.9560314996550447</v>
      </c>
    </row>
    <row r="535" spans="1:3" x14ac:dyDescent="0.3">
      <c r="A535" s="1">
        <v>42465</v>
      </c>
      <c r="B535">
        <f t="shared" si="40"/>
        <v>2</v>
      </c>
      <c r="C535">
        <v>-6.4468861425237609</v>
      </c>
    </row>
    <row r="536" spans="1:3" x14ac:dyDescent="0.3">
      <c r="A536" s="1">
        <v>42472</v>
      </c>
      <c r="B536">
        <f t="shared" si="40"/>
        <v>2</v>
      </c>
      <c r="C536">
        <v>16.08289375958482</v>
      </c>
    </row>
    <row r="537" spans="1:3" x14ac:dyDescent="0.3">
      <c r="A537" s="1">
        <v>42479</v>
      </c>
      <c r="B537">
        <f t="shared" si="40"/>
        <v>2</v>
      </c>
      <c r="C537">
        <v>-2.3962993769458611</v>
      </c>
    </row>
    <row r="538" spans="1:3" x14ac:dyDescent="0.3">
      <c r="A538" s="1">
        <v>42486</v>
      </c>
      <c r="B538">
        <f t="shared" si="40"/>
        <v>2</v>
      </c>
      <c r="C538">
        <v>3.6300367529299522</v>
      </c>
    </row>
    <row r="539" spans="1:3" x14ac:dyDescent="0.3">
      <c r="A539" s="1">
        <v>42493</v>
      </c>
      <c r="B539">
        <f t="shared" si="40"/>
        <v>2</v>
      </c>
      <c r="C539">
        <v>-0.88950295688680503</v>
      </c>
    </row>
    <row r="540" spans="1:3" x14ac:dyDescent="0.3">
      <c r="A540" s="1">
        <v>42500</v>
      </c>
      <c r="B540">
        <f t="shared" si="40"/>
        <v>2</v>
      </c>
      <c r="C540">
        <v>2.4716350133551779</v>
      </c>
    </row>
    <row r="541" spans="1:3" x14ac:dyDescent="0.3">
      <c r="A541" s="1">
        <v>42507</v>
      </c>
      <c r="B541">
        <f t="shared" ref="B541:B553" si="41">WEEKDAY(A541,2)</f>
        <v>2</v>
      </c>
      <c r="C541">
        <v>7.7206019089337898</v>
      </c>
    </row>
    <row r="542" spans="1:3" x14ac:dyDescent="0.3">
      <c r="A542" s="1">
        <v>42514</v>
      </c>
      <c r="B542">
        <f t="shared" si="41"/>
        <v>2</v>
      </c>
      <c r="C542">
        <v>-0.75812267625062291</v>
      </c>
    </row>
    <row r="543" spans="1:3" x14ac:dyDescent="0.3">
      <c r="A543" s="1">
        <v>42521</v>
      </c>
      <c r="B543">
        <f t="shared" si="41"/>
        <v>2</v>
      </c>
      <c r="C543">
        <v>0.98240659124975982</v>
      </c>
    </row>
    <row r="544" spans="1:3" x14ac:dyDescent="0.3">
      <c r="A544" s="1">
        <v>42528</v>
      </c>
      <c r="B544">
        <f t="shared" si="41"/>
        <v>2</v>
      </c>
      <c r="C544">
        <v>2.5338174375671376</v>
      </c>
    </row>
    <row r="545" spans="1:3" x14ac:dyDescent="0.3">
      <c r="A545" s="1">
        <v>42535</v>
      </c>
      <c r="B545">
        <f t="shared" si="41"/>
        <v>2</v>
      </c>
      <c r="C545">
        <v>-3.9122501278580204</v>
      </c>
    </row>
    <row r="546" spans="1:3" x14ac:dyDescent="0.3">
      <c r="A546" s="1">
        <v>42542</v>
      </c>
      <c r="B546">
        <f t="shared" si="41"/>
        <v>2</v>
      </c>
      <c r="C546">
        <v>1.5974457577503991</v>
      </c>
    </row>
    <row r="547" spans="1:3" x14ac:dyDescent="0.3">
      <c r="A547" s="1">
        <v>42549</v>
      </c>
      <c r="B547">
        <f t="shared" si="41"/>
        <v>2</v>
      </c>
      <c r="C547">
        <v>-4.0947378508884107</v>
      </c>
    </row>
    <row r="548" spans="1:3" x14ac:dyDescent="0.3">
      <c r="A548" s="1">
        <v>42556</v>
      </c>
      <c r="B548">
        <f t="shared" si="41"/>
        <v>2</v>
      </c>
      <c r="C548">
        <v>-2.6470576767363068</v>
      </c>
    </row>
    <row r="549" spans="1:3" x14ac:dyDescent="0.3">
      <c r="A549" s="1">
        <v>42563</v>
      </c>
      <c r="B549">
        <f t="shared" si="41"/>
        <v>2</v>
      </c>
      <c r="C549">
        <v>0.50874190215914705</v>
      </c>
    </row>
    <row r="550" spans="1:3" x14ac:dyDescent="0.3">
      <c r="A550" s="1">
        <v>42570</v>
      </c>
      <c r="B550">
        <f t="shared" si="41"/>
        <v>2</v>
      </c>
      <c r="C550">
        <v>-4.5589489820702216</v>
      </c>
    </row>
    <row r="551" spans="1:3" x14ac:dyDescent="0.3">
      <c r="A551" s="1">
        <v>42577</v>
      </c>
      <c r="B551">
        <f t="shared" si="41"/>
        <v>2</v>
      </c>
      <c r="C551">
        <v>-5.7274902860990116</v>
      </c>
    </row>
    <row r="552" spans="1:3" x14ac:dyDescent="0.3">
      <c r="A552" s="1">
        <v>42584</v>
      </c>
      <c r="B552">
        <f t="shared" si="41"/>
        <v>2</v>
      </c>
      <c r="C552">
        <v>-8.2784113339198502</v>
      </c>
    </row>
    <row r="553" spans="1:3" x14ac:dyDescent="0.3">
      <c r="A553" s="1">
        <v>42591</v>
      </c>
      <c r="B553">
        <f t="shared" si="41"/>
        <v>2</v>
      </c>
      <c r="C553">
        <v>7.9283117815517974</v>
      </c>
    </row>
    <row r="554" spans="1:3" x14ac:dyDescent="0.3">
      <c r="A554" s="1">
        <v>42598</v>
      </c>
      <c r="B554">
        <f t="shared" ref="B554:B566" si="42">WEEKDAY(A554,2)</f>
        <v>2</v>
      </c>
      <c r="C554">
        <v>8.2056593562728271</v>
      </c>
    </row>
    <row r="555" spans="1:3" x14ac:dyDescent="0.3">
      <c r="A555" s="1">
        <v>42605</v>
      </c>
      <c r="B555">
        <f t="shared" si="42"/>
        <v>2</v>
      </c>
      <c r="C555">
        <v>1.8464645454348758</v>
      </c>
    </row>
    <row r="556" spans="1:3" x14ac:dyDescent="0.3">
      <c r="A556" s="1">
        <v>42612</v>
      </c>
      <c r="B556">
        <f t="shared" si="42"/>
        <v>2</v>
      </c>
      <c r="C556">
        <v>-3.7060885099851366</v>
      </c>
    </row>
    <row r="557" spans="1:3" x14ac:dyDescent="0.3">
      <c r="A557" s="1">
        <v>42619</v>
      </c>
      <c r="B557">
        <f t="shared" si="42"/>
        <v>2</v>
      </c>
      <c r="C557">
        <v>-3.3343733844516126</v>
      </c>
    </row>
    <row r="558" spans="1:3" x14ac:dyDescent="0.3">
      <c r="A558" s="1">
        <v>42626</v>
      </c>
      <c r="B558">
        <f t="shared" si="42"/>
        <v>2</v>
      </c>
      <c r="C558">
        <v>0.18326756338939335</v>
      </c>
    </row>
    <row r="559" spans="1:3" x14ac:dyDescent="0.3">
      <c r="A559" s="1">
        <v>42633</v>
      </c>
      <c r="B559">
        <f t="shared" si="42"/>
        <v>2</v>
      </c>
      <c r="C559">
        <v>-3.1947316500146745</v>
      </c>
    </row>
    <row r="560" spans="1:3" x14ac:dyDescent="0.3">
      <c r="A560" s="1">
        <v>42640</v>
      </c>
      <c r="B560">
        <f t="shared" si="42"/>
        <v>2</v>
      </c>
      <c r="C560">
        <v>1.3976782981838825</v>
      </c>
    </row>
    <row r="561" spans="1:3" x14ac:dyDescent="0.3">
      <c r="A561" s="1">
        <v>42647</v>
      </c>
      <c r="B561">
        <f t="shared" si="42"/>
        <v>2</v>
      </c>
      <c r="C561">
        <v>8.6171534830582193</v>
      </c>
    </row>
    <row r="562" spans="1:3" x14ac:dyDescent="0.3">
      <c r="A562" s="1">
        <v>42654</v>
      </c>
      <c r="B562">
        <f t="shared" si="42"/>
        <v>2</v>
      </c>
      <c r="C562">
        <v>3.9668302994652072</v>
      </c>
    </row>
    <row r="563" spans="1:3" x14ac:dyDescent="0.3">
      <c r="A563" s="1">
        <v>42661</v>
      </c>
      <c r="B563">
        <f t="shared" si="42"/>
        <v>2</v>
      </c>
      <c r="C563">
        <v>-1.2173721911555628</v>
      </c>
    </row>
    <row r="564" spans="1:3" x14ac:dyDescent="0.3">
      <c r="A564" s="1">
        <v>42668</v>
      </c>
      <c r="B564">
        <f t="shared" si="42"/>
        <v>2</v>
      </c>
      <c r="C564">
        <v>-1.3124069859600966</v>
      </c>
    </row>
    <row r="565" spans="1:3" x14ac:dyDescent="0.3">
      <c r="A565" s="1">
        <v>42675</v>
      </c>
      <c r="B565">
        <f t="shared" si="42"/>
        <v>2</v>
      </c>
      <c r="C565">
        <v>-6.8121125295652716</v>
      </c>
    </row>
    <row r="566" spans="1:3" x14ac:dyDescent="0.3">
      <c r="A566" s="1">
        <v>42682</v>
      </c>
      <c r="B566">
        <f t="shared" si="42"/>
        <v>2</v>
      </c>
      <c r="C566">
        <v>-3.6883613430554743</v>
      </c>
    </row>
    <row r="567" spans="1:3" x14ac:dyDescent="0.3">
      <c r="A567" s="1">
        <v>42689</v>
      </c>
      <c r="B567">
        <f t="shared" ref="B567:B580" si="43">WEEKDAY(A567,2)</f>
        <v>2</v>
      </c>
      <c r="C567">
        <v>1.6174336419397899</v>
      </c>
    </row>
    <row r="568" spans="1:3" x14ac:dyDescent="0.3">
      <c r="A568" s="1">
        <v>42696</v>
      </c>
      <c r="B568">
        <f t="shared" si="43"/>
        <v>2</v>
      </c>
      <c r="C568">
        <v>3.4741896913080654</v>
      </c>
    </row>
    <row r="569" spans="1:3" x14ac:dyDescent="0.3">
      <c r="A569" s="1">
        <v>42703</v>
      </c>
      <c r="B569">
        <f t="shared" si="43"/>
        <v>2</v>
      </c>
      <c r="C569">
        <v>-6.0065232186981339</v>
      </c>
    </row>
    <row r="570" spans="1:3" x14ac:dyDescent="0.3">
      <c r="A570" s="1">
        <v>42710</v>
      </c>
      <c r="B570">
        <f t="shared" si="43"/>
        <v>2</v>
      </c>
      <c r="C570">
        <v>11.869155740676151</v>
      </c>
    </row>
    <row r="571" spans="1:3" x14ac:dyDescent="0.3">
      <c r="A571" s="1">
        <v>42717</v>
      </c>
      <c r="B571">
        <f t="shared" si="43"/>
        <v>2</v>
      </c>
      <c r="C571">
        <v>3.9332325589261954</v>
      </c>
    </row>
    <row r="572" spans="1:3" x14ac:dyDescent="0.3">
      <c r="A572" s="1">
        <v>42724</v>
      </c>
      <c r="B572">
        <f t="shared" si="43"/>
        <v>2</v>
      </c>
      <c r="C572">
        <v>-1.1935986539785088</v>
      </c>
    </row>
    <row r="573" spans="1:3" x14ac:dyDescent="0.3">
      <c r="A573" s="1">
        <v>42731</v>
      </c>
      <c r="B573">
        <f t="shared" si="43"/>
        <v>2</v>
      </c>
      <c r="C573">
        <v>1.1194146743152709</v>
      </c>
    </row>
    <row r="574" spans="1:3" x14ac:dyDescent="0.3">
      <c r="A574" s="1">
        <v>42738</v>
      </c>
      <c r="B574">
        <f t="shared" si="43"/>
        <v>2</v>
      </c>
      <c r="C574">
        <v>-2.9560657530835011</v>
      </c>
    </row>
    <row r="575" spans="1:3" x14ac:dyDescent="0.3">
      <c r="A575" s="1">
        <v>42745</v>
      </c>
      <c r="B575">
        <f t="shared" si="43"/>
        <v>2</v>
      </c>
      <c r="C575">
        <v>-2.9473917314692883</v>
      </c>
    </row>
    <row r="576" spans="1:3" x14ac:dyDescent="0.3">
      <c r="A576" s="1">
        <v>42752</v>
      </c>
      <c r="B576">
        <f t="shared" si="43"/>
        <v>2</v>
      </c>
      <c r="C576">
        <v>2.9727798871402689</v>
      </c>
    </row>
    <row r="577" spans="1:3" x14ac:dyDescent="0.3">
      <c r="A577" s="1">
        <v>42759</v>
      </c>
      <c r="B577">
        <f t="shared" si="43"/>
        <v>2</v>
      </c>
      <c r="C577">
        <v>-0.15031945709123415</v>
      </c>
    </row>
    <row r="578" spans="1:3" x14ac:dyDescent="0.3">
      <c r="A578" s="1">
        <v>42766</v>
      </c>
      <c r="B578">
        <f t="shared" si="43"/>
        <v>2</v>
      </c>
      <c r="C578">
        <v>-0.69818190960319626</v>
      </c>
    </row>
    <row r="579" spans="1:3" x14ac:dyDescent="0.3">
      <c r="A579" s="1">
        <v>42773</v>
      </c>
      <c r="B579">
        <f t="shared" si="43"/>
        <v>2</v>
      </c>
      <c r="C579">
        <v>-1.2192949684540406</v>
      </c>
    </row>
    <row r="580" spans="1:3" x14ac:dyDescent="0.3">
      <c r="A580" s="1">
        <v>42780</v>
      </c>
      <c r="B580">
        <f t="shared" si="43"/>
        <v>2</v>
      </c>
      <c r="C580">
        <v>2.0449789724415504</v>
      </c>
    </row>
    <row r="581" spans="1:3" x14ac:dyDescent="0.3">
      <c r="A581" s="1">
        <v>42787</v>
      </c>
      <c r="B581">
        <f t="shared" ref="B581:B593" si="44">WEEKDAY(A581,2)</f>
        <v>2</v>
      </c>
      <c r="C581">
        <v>1.1477356646063628</v>
      </c>
    </row>
    <row r="582" spans="1:3" x14ac:dyDescent="0.3">
      <c r="A582" s="1">
        <v>42794</v>
      </c>
      <c r="B582">
        <f t="shared" si="44"/>
        <v>2</v>
      </c>
      <c r="C582">
        <v>-0.5907345958631921</v>
      </c>
    </row>
    <row r="583" spans="1:3" x14ac:dyDescent="0.3">
      <c r="A583" s="1">
        <v>42801</v>
      </c>
      <c r="B583">
        <f t="shared" si="44"/>
        <v>2</v>
      </c>
      <c r="C583">
        <v>-1.6239274273132209</v>
      </c>
    </row>
    <row r="584" spans="1:3" x14ac:dyDescent="0.3">
      <c r="A584" s="1">
        <v>42808</v>
      </c>
      <c r="B584">
        <f t="shared" si="44"/>
        <v>2</v>
      </c>
      <c r="C584">
        <v>-10.556261150041289</v>
      </c>
    </row>
    <row r="585" spans="1:3" x14ac:dyDescent="0.3">
      <c r="A585" s="1">
        <v>42815</v>
      </c>
      <c r="B585">
        <f t="shared" si="44"/>
        <v>2</v>
      </c>
      <c r="C585">
        <v>-0.2277669480373288</v>
      </c>
    </row>
    <row r="586" spans="1:3" x14ac:dyDescent="0.3">
      <c r="A586" s="1">
        <v>42822</v>
      </c>
      <c r="B586">
        <f t="shared" si="44"/>
        <v>2</v>
      </c>
      <c r="C586">
        <v>0.26912344159618046</v>
      </c>
    </row>
    <row r="587" spans="1:3" x14ac:dyDescent="0.3">
      <c r="A587" s="1">
        <v>42829</v>
      </c>
      <c r="B587">
        <f t="shared" si="44"/>
        <v>2</v>
      </c>
      <c r="C587">
        <v>5.3533908240988373</v>
      </c>
    </row>
    <row r="588" spans="1:3" x14ac:dyDescent="0.3">
      <c r="A588" s="1">
        <v>42836</v>
      </c>
      <c r="B588">
        <f t="shared" si="44"/>
        <v>2</v>
      </c>
      <c r="C588">
        <v>4.5046079160385046</v>
      </c>
    </row>
    <row r="589" spans="1:3" x14ac:dyDescent="0.3">
      <c r="A589" s="1">
        <v>42843</v>
      </c>
      <c r="B589">
        <f t="shared" si="44"/>
        <v>2</v>
      </c>
      <c r="C589">
        <v>-1.7629863968904498</v>
      </c>
    </row>
    <row r="590" spans="1:3" x14ac:dyDescent="0.3">
      <c r="A590" s="1">
        <v>42850</v>
      </c>
      <c r="B590">
        <f t="shared" si="44"/>
        <v>2</v>
      </c>
      <c r="C590">
        <v>-6.42736555553049</v>
      </c>
    </row>
    <row r="591" spans="1:3" x14ac:dyDescent="0.3">
      <c r="A591" s="1">
        <v>42857</v>
      </c>
      <c r="B591">
        <f t="shared" si="44"/>
        <v>2</v>
      </c>
      <c r="C591">
        <v>-3.9091585090345702</v>
      </c>
    </row>
    <row r="592" spans="1:3" x14ac:dyDescent="0.3">
      <c r="A592" s="1">
        <v>42864</v>
      </c>
      <c r="B592">
        <f t="shared" si="44"/>
        <v>2</v>
      </c>
      <c r="C592">
        <v>-3.806317940942598</v>
      </c>
    </row>
    <row r="593" spans="1:3" x14ac:dyDescent="0.3">
      <c r="A593" s="1">
        <v>42871</v>
      </c>
      <c r="B593">
        <f t="shared" si="44"/>
        <v>2</v>
      </c>
      <c r="C593">
        <v>5.7326495191718303</v>
      </c>
    </row>
    <row r="594" spans="1:3" x14ac:dyDescent="0.3">
      <c r="A594" s="1">
        <v>42878</v>
      </c>
      <c r="B594">
        <f t="shared" ref="B594:B605" si="45">WEEKDAY(A594,2)</f>
        <v>2</v>
      </c>
      <c r="C594">
        <v>4.9178815554036595</v>
      </c>
    </row>
    <row r="595" spans="1:3" x14ac:dyDescent="0.3">
      <c r="A595" s="1">
        <v>42885</v>
      </c>
      <c r="B595">
        <f t="shared" si="45"/>
        <v>2</v>
      </c>
      <c r="C595">
        <v>-3.5799333584642614</v>
      </c>
    </row>
    <row r="596" spans="1:3" x14ac:dyDescent="0.3">
      <c r="A596" s="1">
        <v>42892</v>
      </c>
      <c r="B596">
        <f t="shared" si="45"/>
        <v>2</v>
      </c>
      <c r="C596">
        <v>-3.0048249427779101</v>
      </c>
    </row>
    <row r="597" spans="1:3" x14ac:dyDescent="0.3">
      <c r="A597" s="1">
        <v>42899</v>
      </c>
      <c r="B597">
        <f t="shared" si="45"/>
        <v>2</v>
      </c>
      <c r="C597">
        <v>-3.7273051117309999</v>
      </c>
    </row>
    <row r="598" spans="1:3" x14ac:dyDescent="0.3">
      <c r="A598" s="1">
        <v>42906</v>
      </c>
      <c r="B598">
        <f t="shared" si="45"/>
        <v>2</v>
      </c>
      <c r="C598">
        <v>-7.0110763229135591</v>
      </c>
    </row>
    <row r="599" spans="1:3" x14ac:dyDescent="0.3">
      <c r="A599" s="1">
        <v>42913</v>
      </c>
      <c r="B599">
        <f t="shared" si="45"/>
        <v>2</v>
      </c>
      <c r="C599">
        <v>1.6638560481490754</v>
      </c>
    </row>
    <row r="600" spans="1:3" x14ac:dyDescent="0.3">
      <c r="A600" s="1">
        <v>42927</v>
      </c>
      <c r="B600">
        <f t="shared" si="45"/>
        <v>2</v>
      </c>
      <c r="C600">
        <v>-4.3486198889007825</v>
      </c>
    </row>
    <row r="601" spans="1:3" x14ac:dyDescent="0.3">
      <c r="A601" s="1">
        <v>42934</v>
      </c>
      <c r="B601">
        <f t="shared" si="45"/>
        <v>2</v>
      </c>
      <c r="C601">
        <v>2.9625342338953824</v>
      </c>
    </row>
    <row r="602" spans="1:3" x14ac:dyDescent="0.3">
      <c r="A602" s="1">
        <v>42941</v>
      </c>
      <c r="B602">
        <f t="shared" si="45"/>
        <v>2</v>
      </c>
      <c r="C602">
        <v>2.7520788525812501</v>
      </c>
    </row>
    <row r="603" spans="1:3" x14ac:dyDescent="0.3">
      <c r="A603" s="1">
        <v>42948</v>
      </c>
      <c r="B603">
        <f t="shared" si="45"/>
        <v>2</v>
      </c>
      <c r="C603">
        <v>2.6173570343316093</v>
      </c>
    </row>
    <row r="604" spans="1:3" x14ac:dyDescent="0.3">
      <c r="A604" s="1">
        <v>42955</v>
      </c>
      <c r="B604">
        <f t="shared" si="45"/>
        <v>2</v>
      </c>
      <c r="C604">
        <v>2.0339672601413922E-2</v>
      </c>
    </row>
    <row r="605" spans="1:3" x14ac:dyDescent="0.3">
      <c r="A605" s="1">
        <v>42962</v>
      </c>
      <c r="B605">
        <f t="shared" si="45"/>
        <v>2</v>
      </c>
      <c r="C605">
        <v>-3.3575493411120934</v>
      </c>
    </row>
    <row r="606" spans="1:3" x14ac:dyDescent="0.3">
      <c r="A606" s="1">
        <v>42969</v>
      </c>
      <c r="B606">
        <f t="shared" ref="B606:B618" si="46">WEEKDAY(A606,2)</f>
        <v>2</v>
      </c>
      <c r="C606">
        <v>0.27216597979098056</v>
      </c>
    </row>
    <row r="607" spans="1:3" x14ac:dyDescent="0.3">
      <c r="A607" s="1">
        <v>42976</v>
      </c>
      <c r="B607">
        <f t="shared" si="46"/>
        <v>2</v>
      </c>
      <c r="C607">
        <v>-2.949190086251483</v>
      </c>
    </row>
    <row r="608" spans="1:3" x14ac:dyDescent="0.3">
      <c r="A608" s="1">
        <v>42983</v>
      </c>
      <c r="B608">
        <f t="shared" si="46"/>
        <v>2</v>
      </c>
      <c r="C608">
        <v>4.6696180525685822</v>
      </c>
    </row>
    <row r="609" spans="1:3" x14ac:dyDescent="0.3">
      <c r="A609" s="1">
        <v>42990</v>
      </c>
      <c r="B609">
        <f t="shared" si="46"/>
        <v>2</v>
      </c>
      <c r="C609">
        <v>-1.0293800478376034</v>
      </c>
    </row>
    <row r="610" spans="1:3" x14ac:dyDescent="0.3">
      <c r="A610" s="1">
        <v>42997</v>
      </c>
      <c r="B610">
        <f t="shared" si="46"/>
        <v>2</v>
      </c>
      <c r="C610">
        <v>2.3315805313616846</v>
      </c>
    </row>
    <row r="611" spans="1:3" x14ac:dyDescent="0.3">
      <c r="A611" s="1">
        <v>43004</v>
      </c>
      <c r="B611">
        <f t="shared" si="46"/>
        <v>2</v>
      </c>
      <c r="C611">
        <v>3.8912356690770165</v>
      </c>
    </row>
    <row r="612" spans="1:3" x14ac:dyDescent="0.3">
      <c r="A612" s="1">
        <v>43011</v>
      </c>
      <c r="B612">
        <f t="shared" si="46"/>
        <v>2</v>
      </c>
      <c r="C612">
        <v>-2.8545437688469435</v>
      </c>
    </row>
    <row r="613" spans="1:3" x14ac:dyDescent="0.3">
      <c r="A613" s="1">
        <v>43018</v>
      </c>
      <c r="B613">
        <f t="shared" si="46"/>
        <v>2</v>
      </c>
      <c r="C613">
        <v>0.89028782858635513</v>
      </c>
    </row>
    <row r="614" spans="1:3" x14ac:dyDescent="0.3">
      <c r="A614" s="1">
        <v>43025</v>
      </c>
      <c r="B614">
        <f t="shared" si="46"/>
        <v>2</v>
      </c>
      <c r="C614">
        <v>1.7031570970012437</v>
      </c>
    </row>
    <row r="615" spans="1:3" x14ac:dyDescent="0.3">
      <c r="A615" s="1">
        <v>43032</v>
      </c>
      <c r="B615">
        <f t="shared" si="46"/>
        <v>2</v>
      </c>
      <c r="C615">
        <v>0.68847087774972326</v>
      </c>
    </row>
    <row r="616" spans="1:3" x14ac:dyDescent="0.3">
      <c r="A616" s="1">
        <v>43039</v>
      </c>
      <c r="B616">
        <f t="shared" si="46"/>
        <v>2</v>
      </c>
      <c r="C616">
        <v>3.5754861505704341</v>
      </c>
    </row>
    <row r="617" spans="1:3" x14ac:dyDescent="0.3">
      <c r="A617" s="1">
        <v>43046</v>
      </c>
      <c r="B617">
        <f t="shared" si="46"/>
        <v>2</v>
      </c>
      <c r="C617">
        <v>5.0557459181427484</v>
      </c>
    </row>
    <row r="618" spans="1:3" x14ac:dyDescent="0.3">
      <c r="A618" s="1">
        <v>43053</v>
      </c>
      <c r="B618">
        <f t="shared" si="46"/>
        <v>2</v>
      </c>
      <c r="C618">
        <v>-2.700921194853668</v>
      </c>
    </row>
    <row r="619" spans="1:3" x14ac:dyDescent="0.3">
      <c r="A619" s="1">
        <v>43060</v>
      </c>
      <c r="B619">
        <f t="shared" ref="B619:B632" si="47">WEEKDAY(A619,2)</f>
        <v>2</v>
      </c>
      <c r="C619">
        <v>1.6678882027423343</v>
      </c>
    </row>
    <row r="620" spans="1:3" x14ac:dyDescent="0.3">
      <c r="A620" s="1">
        <v>43067</v>
      </c>
      <c r="B620">
        <f t="shared" si="47"/>
        <v>2</v>
      </c>
      <c r="C620">
        <v>2.0206226579319084</v>
      </c>
    </row>
    <row r="621" spans="1:3" x14ac:dyDescent="0.3">
      <c r="A621" s="1">
        <v>43074</v>
      </c>
      <c r="B621">
        <f t="shared" si="47"/>
        <v>2</v>
      </c>
      <c r="C621">
        <v>-0.64008522319669126</v>
      </c>
    </row>
    <row r="622" spans="1:3" x14ac:dyDescent="0.3">
      <c r="A622" s="1">
        <v>43081</v>
      </c>
      <c r="B622">
        <f t="shared" si="47"/>
        <v>2</v>
      </c>
      <c r="C622">
        <v>-0.94091050433195988</v>
      </c>
    </row>
    <row r="623" spans="1:3" x14ac:dyDescent="0.3">
      <c r="A623" s="1">
        <v>43088</v>
      </c>
      <c r="B623">
        <f t="shared" si="47"/>
        <v>2</v>
      </c>
      <c r="C623">
        <v>0.69735289575004467</v>
      </c>
    </row>
    <row r="624" spans="1:3" x14ac:dyDescent="0.3">
      <c r="A624" s="1">
        <v>43095</v>
      </c>
      <c r="B624">
        <f t="shared" si="47"/>
        <v>2</v>
      </c>
      <c r="C624">
        <v>4.1016555161251302</v>
      </c>
    </row>
    <row r="625" spans="1:3" x14ac:dyDescent="0.3">
      <c r="A625" s="1">
        <v>43102</v>
      </c>
      <c r="B625">
        <f t="shared" si="47"/>
        <v>2</v>
      </c>
      <c r="C625">
        <v>0.66478556279163004</v>
      </c>
    </row>
    <row r="626" spans="1:3" x14ac:dyDescent="0.3">
      <c r="A626" s="1">
        <v>43109</v>
      </c>
      <c r="B626">
        <f t="shared" si="47"/>
        <v>2</v>
      </c>
      <c r="C626">
        <v>4.2007311300812997</v>
      </c>
    </row>
    <row r="627" spans="1:3" x14ac:dyDescent="0.3">
      <c r="A627" s="1">
        <v>43116</v>
      </c>
      <c r="B627">
        <f t="shared" si="47"/>
        <v>2</v>
      </c>
      <c r="C627">
        <v>1.2644391633964174</v>
      </c>
    </row>
    <row r="628" spans="1:3" x14ac:dyDescent="0.3">
      <c r="A628" s="1">
        <v>43123</v>
      </c>
      <c r="B628">
        <f t="shared" si="47"/>
        <v>2</v>
      </c>
      <c r="C628">
        <v>1.2486505293594707</v>
      </c>
    </row>
    <row r="629" spans="1:3" x14ac:dyDescent="0.3">
      <c r="A629" s="1">
        <v>43130</v>
      </c>
      <c r="B629">
        <f t="shared" si="47"/>
        <v>2</v>
      </c>
      <c r="C629">
        <v>4.6522447919815045E-2</v>
      </c>
    </row>
    <row r="630" spans="1:3" x14ac:dyDescent="0.3">
      <c r="A630" s="1">
        <v>43137</v>
      </c>
      <c r="B630">
        <f t="shared" si="47"/>
        <v>2</v>
      </c>
      <c r="C630">
        <v>-1.7359103505651765</v>
      </c>
    </row>
    <row r="631" spans="1:3" x14ac:dyDescent="0.3">
      <c r="A631" s="1">
        <v>43144</v>
      </c>
      <c r="B631">
        <f t="shared" si="47"/>
        <v>2</v>
      </c>
      <c r="C631">
        <v>-6.7706727168500818</v>
      </c>
    </row>
    <row r="632" spans="1:3" x14ac:dyDescent="0.3">
      <c r="A632" s="1">
        <v>43151</v>
      </c>
      <c r="B632">
        <f t="shared" si="47"/>
        <v>2</v>
      </c>
      <c r="C632">
        <v>4.5695749820290104</v>
      </c>
    </row>
    <row r="633" spans="1:3" x14ac:dyDescent="0.3">
      <c r="A633" s="1">
        <v>43158</v>
      </c>
      <c r="B633">
        <f t="shared" ref="B633:B645" si="48">WEEKDAY(A633,2)</f>
        <v>2</v>
      </c>
      <c r="C633">
        <v>1.9551904881075994</v>
      </c>
    </row>
    <row r="634" spans="1:3" x14ac:dyDescent="0.3">
      <c r="A634" s="1">
        <v>43165</v>
      </c>
      <c r="B634">
        <f t="shared" si="48"/>
        <v>2</v>
      </c>
      <c r="C634">
        <v>-0.65281658479111737</v>
      </c>
    </row>
    <row r="635" spans="1:3" x14ac:dyDescent="0.3">
      <c r="A635" s="1">
        <v>43172</v>
      </c>
      <c r="B635">
        <f t="shared" si="48"/>
        <v>2</v>
      </c>
      <c r="C635">
        <v>-2.8062086858528605</v>
      </c>
    </row>
    <row r="636" spans="1:3" x14ac:dyDescent="0.3">
      <c r="A636" s="1">
        <v>43179</v>
      </c>
      <c r="B636">
        <f t="shared" si="48"/>
        <v>2</v>
      </c>
      <c r="C636">
        <v>4.4902546620712256</v>
      </c>
    </row>
    <row r="637" spans="1:3" x14ac:dyDescent="0.3">
      <c r="A637" s="1">
        <v>43186</v>
      </c>
      <c r="B637">
        <f t="shared" si="48"/>
        <v>2</v>
      </c>
      <c r="C637">
        <v>2.6556417361432674</v>
      </c>
    </row>
    <row r="638" spans="1:3" x14ac:dyDescent="0.3">
      <c r="A638" s="1">
        <v>43193</v>
      </c>
      <c r="B638">
        <f t="shared" si="48"/>
        <v>2</v>
      </c>
      <c r="C638">
        <v>-2.7028672387919372</v>
      </c>
    </row>
    <row r="639" spans="1:3" x14ac:dyDescent="0.3">
      <c r="A639" s="1">
        <v>43200</v>
      </c>
      <c r="B639">
        <f t="shared" si="48"/>
        <v>2</v>
      </c>
      <c r="C639">
        <v>2.9778651944003758</v>
      </c>
    </row>
    <row r="640" spans="1:3" x14ac:dyDescent="0.3">
      <c r="A640" s="1">
        <v>43207</v>
      </c>
      <c r="B640">
        <f t="shared" si="48"/>
        <v>2</v>
      </c>
      <c r="C640">
        <v>1.621862000183838</v>
      </c>
    </row>
    <row r="641" spans="1:3" x14ac:dyDescent="0.3">
      <c r="A641" s="1">
        <v>43214</v>
      </c>
      <c r="B641">
        <f t="shared" si="48"/>
        <v>2</v>
      </c>
      <c r="C641">
        <v>1.7733867621899462</v>
      </c>
    </row>
    <row r="642" spans="1:3" x14ac:dyDescent="0.3">
      <c r="A642" s="1">
        <v>43221</v>
      </c>
      <c r="B642">
        <f t="shared" si="48"/>
        <v>2</v>
      </c>
      <c r="C642">
        <v>-0.66691614362808427</v>
      </c>
    </row>
    <row r="643" spans="1:3" x14ac:dyDescent="0.3">
      <c r="A643" s="1">
        <v>43228</v>
      </c>
      <c r="B643">
        <f t="shared" si="48"/>
        <v>2</v>
      </c>
      <c r="C643">
        <v>2.655867347989775</v>
      </c>
    </row>
    <row r="644" spans="1:3" x14ac:dyDescent="0.3">
      <c r="A644" s="1">
        <v>43235</v>
      </c>
      <c r="B644">
        <f t="shared" si="48"/>
        <v>2</v>
      </c>
      <c r="C644">
        <v>3.4167832998329248</v>
      </c>
    </row>
    <row r="645" spans="1:3" x14ac:dyDescent="0.3">
      <c r="A645" s="1">
        <v>43242</v>
      </c>
      <c r="B645">
        <f t="shared" si="48"/>
        <v>2</v>
      </c>
      <c r="C645">
        <v>1.1562432915804479</v>
      </c>
    </row>
    <row r="646" spans="1:3" x14ac:dyDescent="0.3">
      <c r="A646" s="1">
        <v>43249</v>
      </c>
      <c r="B646">
        <f t="shared" ref="B646:B658" si="49">WEEKDAY(A646,2)</f>
        <v>2</v>
      </c>
      <c r="C646">
        <v>-7.8785418983265281</v>
      </c>
    </row>
    <row r="647" spans="1:3" x14ac:dyDescent="0.3">
      <c r="A647" s="1">
        <v>43256</v>
      </c>
      <c r="B647">
        <f t="shared" si="49"/>
        <v>2</v>
      </c>
      <c r="C647">
        <v>-1.8299187370701262</v>
      </c>
    </row>
    <row r="648" spans="1:3" x14ac:dyDescent="0.3">
      <c r="A648" s="1">
        <v>43263</v>
      </c>
      <c r="B648">
        <f t="shared" si="49"/>
        <v>2</v>
      </c>
      <c r="C648">
        <v>1.2598121046740085</v>
      </c>
    </row>
    <row r="649" spans="1:3" x14ac:dyDescent="0.3">
      <c r="A649" s="1">
        <v>43270</v>
      </c>
      <c r="B649">
        <f t="shared" si="49"/>
        <v>2</v>
      </c>
      <c r="C649">
        <v>-2.1040568848317815</v>
      </c>
    </row>
    <row r="650" spans="1:3" x14ac:dyDescent="0.3">
      <c r="A650" s="1">
        <v>43277</v>
      </c>
      <c r="B650">
        <f t="shared" si="49"/>
        <v>2</v>
      </c>
      <c r="C650">
        <v>8.3190527510043477</v>
      </c>
    </row>
    <row r="651" spans="1:3" x14ac:dyDescent="0.3">
      <c r="A651" s="1">
        <v>43284</v>
      </c>
      <c r="B651">
        <f t="shared" si="49"/>
        <v>2</v>
      </c>
      <c r="C651">
        <v>4.9917046502498383</v>
      </c>
    </row>
    <row r="652" spans="1:3" x14ac:dyDescent="0.3">
      <c r="A652" s="1">
        <v>43291</v>
      </c>
      <c r="B652">
        <f t="shared" si="49"/>
        <v>2</v>
      </c>
      <c r="C652">
        <v>0.41063144107991723</v>
      </c>
    </row>
    <row r="653" spans="1:3" x14ac:dyDescent="0.3">
      <c r="A653" s="1">
        <v>43298</v>
      </c>
      <c r="B653">
        <f t="shared" si="49"/>
        <v>2</v>
      </c>
      <c r="C653">
        <v>-7.7335973597541168</v>
      </c>
    </row>
    <row r="654" spans="1:3" x14ac:dyDescent="0.3">
      <c r="A654" s="1">
        <v>43305</v>
      </c>
      <c r="B654">
        <f t="shared" si="49"/>
        <v>2</v>
      </c>
      <c r="C654">
        <v>2.004784124657911</v>
      </c>
    </row>
    <row r="655" spans="1:3" x14ac:dyDescent="0.3">
      <c r="A655" s="1">
        <v>43312</v>
      </c>
      <c r="B655">
        <f t="shared" si="49"/>
        <v>2</v>
      </c>
      <c r="C655">
        <v>0.34965070587295272</v>
      </c>
    </row>
    <row r="656" spans="1:3" x14ac:dyDescent="0.3">
      <c r="A656" s="1">
        <v>43319</v>
      </c>
      <c r="B656">
        <f t="shared" si="49"/>
        <v>2</v>
      </c>
      <c r="C656">
        <v>0.59450620978448421</v>
      </c>
    </row>
    <row r="657" spans="1:3" x14ac:dyDescent="0.3">
      <c r="A657" s="1">
        <v>43326</v>
      </c>
      <c r="B657">
        <f t="shared" si="49"/>
        <v>2</v>
      </c>
      <c r="C657">
        <v>-3.1845896691289575</v>
      </c>
    </row>
    <row r="658" spans="1:3" x14ac:dyDescent="0.3">
      <c r="A658" s="1">
        <v>43333</v>
      </c>
      <c r="B658">
        <f t="shared" si="49"/>
        <v>2</v>
      </c>
      <c r="C658">
        <v>-0.74147271686502125</v>
      </c>
    </row>
    <row r="659" spans="1:3" x14ac:dyDescent="0.3">
      <c r="A659" s="1">
        <v>43340</v>
      </c>
      <c r="B659">
        <f t="shared" ref="B659:B671" si="50">WEEKDAY(A659,2)</f>
        <v>2</v>
      </c>
      <c r="C659">
        <v>4.0044049228917817</v>
      </c>
    </row>
    <row r="660" spans="1:3" x14ac:dyDescent="0.3">
      <c r="A660" s="1">
        <v>43347</v>
      </c>
      <c r="B660">
        <f t="shared" si="50"/>
        <v>2</v>
      </c>
      <c r="C660">
        <v>1.9364766966627054</v>
      </c>
    </row>
    <row r="661" spans="1:3" x14ac:dyDescent="0.3">
      <c r="A661" s="1">
        <v>43354</v>
      </c>
      <c r="B661">
        <f t="shared" si="50"/>
        <v>2</v>
      </c>
      <c r="C661">
        <v>-0.89939304355843319</v>
      </c>
    </row>
    <row r="662" spans="1:3" x14ac:dyDescent="0.3">
      <c r="A662" s="1">
        <v>43361</v>
      </c>
      <c r="B662">
        <f t="shared" si="50"/>
        <v>2</v>
      </c>
      <c r="C662">
        <v>0.79348320815862283</v>
      </c>
    </row>
    <row r="663" spans="1:3" x14ac:dyDescent="0.3">
      <c r="A663" s="1">
        <v>43368</v>
      </c>
      <c r="B663">
        <f t="shared" si="50"/>
        <v>2</v>
      </c>
      <c r="C663">
        <v>3.7926586867269116</v>
      </c>
    </row>
    <row r="664" spans="1:3" x14ac:dyDescent="0.3">
      <c r="A664" s="1">
        <v>43375</v>
      </c>
      <c r="B664">
        <f t="shared" si="50"/>
        <v>2</v>
      </c>
      <c r="C664">
        <v>4.0002621848102473</v>
      </c>
    </row>
    <row r="665" spans="1:3" x14ac:dyDescent="0.3">
      <c r="A665" s="1">
        <v>43382</v>
      </c>
      <c r="B665">
        <f t="shared" si="50"/>
        <v>2</v>
      </c>
      <c r="C665">
        <v>-0.35954496419635346</v>
      </c>
    </row>
    <row r="666" spans="1:3" x14ac:dyDescent="0.3">
      <c r="A666" s="1">
        <v>43389</v>
      </c>
      <c r="B666">
        <f t="shared" si="50"/>
        <v>2</v>
      </c>
      <c r="C666">
        <v>-4.1624348133772724</v>
      </c>
    </row>
    <row r="667" spans="1:3" x14ac:dyDescent="0.3">
      <c r="A667" s="1">
        <v>43396</v>
      </c>
      <c r="B667">
        <f t="shared" si="50"/>
        <v>2</v>
      </c>
      <c r="C667">
        <v>-7.7178456073390871</v>
      </c>
    </row>
    <row r="668" spans="1:3" x14ac:dyDescent="0.3">
      <c r="A668" s="1">
        <v>43403</v>
      </c>
      <c r="B668">
        <f t="shared" si="50"/>
        <v>2</v>
      </c>
      <c r="C668">
        <v>-0.37704591836836687</v>
      </c>
    </row>
    <row r="669" spans="1:3" x14ac:dyDescent="0.3">
      <c r="A669" s="1">
        <v>43410</v>
      </c>
      <c r="B669">
        <f t="shared" si="50"/>
        <v>2</v>
      </c>
      <c r="C669">
        <v>-6.1862543966537755</v>
      </c>
    </row>
    <row r="670" spans="1:3" x14ac:dyDescent="0.3">
      <c r="A670" s="1">
        <v>43417</v>
      </c>
      <c r="B670">
        <f t="shared" si="50"/>
        <v>2</v>
      </c>
      <c r="C670">
        <v>-11.084570841278003</v>
      </c>
    </row>
    <row r="671" spans="1:3" x14ac:dyDescent="0.3">
      <c r="A671" s="1">
        <v>43424</v>
      </c>
      <c r="B671">
        <f t="shared" si="50"/>
        <v>2</v>
      </c>
      <c r="C671">
        <v>-4.4118072484437159</v>
      </c>
    </row>
    <row r="672" spans="1:3" x14ac:dyDescent="0.3">
      <c r="A672" s="1">
        <v>43431</v>
      </c>
      <c r="B672">
        <f t="shared" ref="B672:B683" si="51">WEEKDAY(A672,2)</f>
        <v>2</v>
      </c>
      <c r="C672">
        <v>-3.5626207898693245</v>
      </c>
    </row>
    <row r="673" spans="1:3" x14ac:dyDescent="0.3">
      <c r="A673" s="1">
        <v>43438</v>
      </c>
      <c r="B673">
        <f t="shared" si="51"/>
        <v>2</v>
      </c>
      <c r="C673">
        <v>3.2251626518547862</v>
      </c>
    </row>
    <row r="674" spans="1:3" x14ac:dyDescent="0.3">
      <c r="A674" s="1">
        <v>43445</v>
      </c>
      <c r="B674">
        <f t="shared" si="51"/>
        <v>2</v>
      </c>
      <c r="C674">
        <v>-3.0630103521641145</v>
      </c>
    </row>
    <row r="675" spans="1:3" x14ac:dyDescent="0.3">
      <c r="A675" s="1">
        <v>43452</v>
      </c>
      <c r="B675">
        <f t="shared" si="51"/>
        <v>2</v>
      </c>
      <c r="C675">
        <v>-10.656151091241913</v>
      </c>
    </row>
    <row r="676" spans="1:3" x14ac:dyDescent="0.3">
      <c r="A676" s="1">
        <v>43473</v>
      </c>
      <c r="B676">
        <f t="shared" si="51"/>
        <v>2</v>
      </c>
      <c r="C676">
        <v>9.1880951829586266</v>
      </c>
    </row>
    <row r="677" spans="1:3" x14ac:dyDescent="0.3">
      <c r="A677" s="1">
        <v>43480</v>
      </c>
      <c r="B677">
        <f t="shared" si="51"/>
        <v>2</v>
      </c>
      <c r="C677">
        <v>4.4819693301187149</v>
      </c>
    </row>
    <row r="678" spans="1:3" x14ac:dyDescent="0.3">
      <c r="A678" s="1">
        <v>43487</v>
      </c>
      <c r="B678">
        <f t="shared" si="51"/>
        <v>2</v>
      </c>
      <c r="C678">
        <v>1.1764841579586431</v>
      </c>
    </row>
    <row r="679" spans="1:3" x14ac:dyDescent="0.3">
      <c r="A679" s="1">
        <v>43494</v>
      </c>
      <c r="B679">
        <f t="shared" si="51"/>
        <v>2</v>
      </c>
      <c r="C679">
        <v>0.56433558349549884</v>
      </c>
    </row>
    <row r="680" spans="1:3" x14ac:dyDescent="0.3">
      <c r="A680" s="1">
        <v>43501</v>
      </c>
      <c r="B680">
        <f t="shared" si="51"/>
        <v>2</v>
      </c>
      <c r="C680">
        <v>0.65439141628082331</v>
      </c>
    </row>
    <row r="681" spans="1:3" x14ac:dyDescent="0.3">
      <c r="A681" s="1">
        <v>43508</v>
      </c>
      <c r="B681">
        <f t="shared" si="51"/>
        <v>2</v>
      </c>
      <c r="C681">
        <v>-1.0540792438166222</v>
      </c>
    </row>
    <row r="682" spans="1:3" x14ac:dyDescent="0.3">
      <c r="A682" s="1">
        <v>43515</v>
      </c>
      <c r="B682">
        <f t="shared" si="51"/>
        <v>2</v>
      </c>
      <c r="C682">
        <v>5.4234541635030844</v>
      </c>
    </row>
    <row r="683" spans="1:3" x14ac:dyDescent="0.3">
      <c r="A683" s="1">
        <v>43522</v>
      </c>
      <c r="B683">
        <f t="shared" si="51"/>
        <v>2</v>
      </c>
      <c r="C683">
        <v>-1.6972269843282193</v>
      </c>
    </row>
    <row r="684" spans="1:3" x14ac:dyDescent="0.3">
      <c r="A684" s="1">
        <v>43529</v>
      </c>
      <c r="B684">
        <f t="shared" ref="B684:B696" si="52">WEEKDAY(A684,2)</f>
        <v>2</v>
      </c>
      <c r="C684">
        <v>1.8919000835928517</v>
      </c>
    </row>
    <row r="685" spans="1:3" x14ac:dyDescent="0.3">
      <c r="A685" s="1">
        <v>43536</v>
      </c>
      <c r="B685">
        <f t="shared" si="52"/>
        <v>2</v>
      </c>
      <c r="C685">
        <v>0.4851854951967336</v>
      </c>
    </row>
    <row r="686" spans="1:3" x14ac:dyDescent="0.3">
      <c r="A686" s="1">
        <v>43543</v>
      </c>
      <c r="B686">
        <f t="shared" si="52"/>
        <v>2</v>
      </c>
      <c r="C686">
        <v>3.5886759333523992</v>
      </c>
    </row>
    <row r="687" spans="1:3" x14ac:dyDescent="0.3">
      <c r="A687" s="1">
        <v>43550</v>
      </c>
      <c r="B687">
        <f t="shared" si="52"/>
        <v>2</v>
      </c>
      <c r="C687">
        <v>1.090340416924078</v>
      </c>
    </row>
    <row r="688" spans="1:3" x14ac:dyDescent="0.3">
      <c r="A688" s="1">
        <v>43557</v>
      </c>
      <c r="B688">
        <f t="shared" si="52"/>
        <v>2</v>
      </c>
      <c r="C688">
        <v>4.3101676352219034</v>
      </c>
    </row>
    <row r="689" spans="1:3" x14ac:dyDescent="0.3">
      <c r="A689" s="1">
        <v>43564</v>
      </c>
      <c r="B689">
        <f t="shared" si="52"/>
        <v>2</v>
      </c>
      <c r="C689">
        <v>2.2124796280635763</v>
      </c>
    </row>
    <row r="690" spans="1:3" x14ac:dyDescent="0.3">
      <c r="A690" s="1">
        <v>43571</v>
      </c>
      <c r="B690">
        <f t="shared" si="52"/>
        <v>2</v>
      </c>
      <c r="C690">
        <v>0.35895473579333131</v>
      </c>
    </row>
    <row r="691" spans="1:3" x14ac:dyDescent="0.3">
      <c r="A691" s="1">
        <v>43578</v>
      </c>
      <c r="B691">
        <f t="shared" si="52"/>
        <v>2</v>
      </c>
      <c r="C691">
        <v>3.234246186813003</v>
      </c>
    </row>
    <row r="692" spans="1:3" x14ac:dyDescent="0.3">
      <c r="A692" s="1">
        <v>43585</v>
      </c>
      <c r="B692">
        <f t="shared" si="52"/>
        <v>2</v>
      </c>
      <c r="C692">
        <v>-3.67140535296264</v>
      </c>
    </row>
    <row r="693" spans="1:3" x14ac:dyDescent="0.3">
      <c r="A693" s="1">
        <v>43592</v>
      </c>
      <c r="B693">
        <f t="shared" si="52"/>
        <v>2</v>
      </c>
      <c r="C693">
        <v>-4.0066008509093551</v>
      </c>
    </row>
    <row r="694" spans="1:3" x14ac:dyDescent="0.3">
      <c r="A694" s="1">
        <v>43599</v>
      </c>
      <c r="B694">
        <f t="shared" si="52"/>
        <v>2</v>
      </c>
      <c r="C694">
        <v>0.72979476357312933</v>
      </c>
    </row>
    <row r="695" spans="1:3" x14ac:dyDescent="0.3">
      <c r="A695" s="1">
        <v>43606</v>
      </c>
      <c r="B695">
        <f t="shared" si="52"/>
        <v>2</v>
      </c>
      <c r="C695">
        <v>1.8707076830866434</v>
      </c>
    </row>
    <row r="696" spans="1:3" x14ac:dyDescent="0.3">
      <c r="A696" s="1">
        <v>43613</v>
      </c>
      <c r="B696">
        <f t="shared" si="52"/>
        <v>2</v>
      </c>
      <c r="C696">
        <v>-6.5288577955203095</v>
      </c>
    </row>
    <row r="697" spans="1:3" x14ac:dyDescent="0.3">
      <c r="A697" s="1">
        <v>43620</v>
      </c>
      <c r="B697">
        <f t="shared" ref="B697:B709" si="53">WEEKDAY(A697,2)</f>
        <v>2</v>
      </c>
      <c r="C697">
        <v>-10.059976219058884</v>
      </c>
    </row>
    <row r="698" spans="1:3" x14ac:dyDescent="0.3">
      <c r="A698" s="1">
        <v>43627</v>
      </c>
      <c r="B698">
        <f t="shared" si="53"/>
        <v>2</v>
      </c>
      <c r="C698">
        <v>-0.23961207875931667</v>
      </c>
    </row>
    <row r="699" spans="1:3" x14ac:dyDescent="0.3">
      <c r="A699" s="1">
        <v>43634</v>
      </c>
      <c r="B699">
        <f t="shared" si="53"/>
        <v>2</v>
      </c>
      <c r="C699">
        <v>1.0963595834670909</v>
      </c>
    </row>
    <row r="700" spans="1:3" x14ac:dyDescent="0.3">
      <c r="A700" s="1">
        <v>43641</v>
      </c>
      <c r="B700">
        <f t="shared" si="53"/>
        <v>2</v>
      </c>
      <c r="C700">
        <v>6.6488660515482954</v>
      </c>
    </row>
    <row r="701" spans="1:3" x14ac:dyDescent="0.3">
      <c r="A701" s="1">
        <v>43648</v>
      </c>
      <c r="B701">
        <f t="shared" si="53"/>
        <v>2</v>
      </c>
      <c r="C701">
        <v>-2.7701631085597302</v>
      </c>
    </row>
    <row r="702" spans="1:3" x14ac:dyDescent="0.3">
      <c r="A702" s="1">
        <v>43655</v>
      </c>
      <c r="B702">
        <f t="shared" si="53"/>
        <v>2</v>
      </c>
      <c r="C702">
        <v>2.770163108559732</v>
      </c>
    </row>
    <row r="703" spans="1:3" x14ac:dyDescent="0.3">
      <c r="A703" s="1">
        <v>43662</v>
      </c>
      <c r="B703">
        <f t="shared" si="53"/>
        <v>2</v>
      </c>
      <c r="C703">
        <v>-0.34578181064151653</v>
      </c>
    </row>
    <row r="704" spans="1:3" x14ac:dyDescent="0.3">
      <c r="A704" s="1">
        <v>43669</v>
      </c>
      <c r="B704">
        <f t="shared" si="53"/>
        <v>2</v>
      </c>
      <c r="C704">
        <v>-1.6942157052154208</v>
      </c>
    </row>
    <row r="705" spans="1:3" x14ac:dyDescent="0.3">
      <c r="A705" s="1">
        <v>43676</v>
      </c>
      <c r="B705">
        <f t="shared" si="53"/>
        <v>2</v>
      </c>
      <c r="C705">
        <v>2.2296690961265568</v>
      </c>
    </row>
    <row r="706" spans="1:3" x14ac:dyDescent="0.3">
      <c r="A706" s="1">
        <v>43683</v>
      </c>
      <c r="B706">
        <f t="shared" si="53"/>
        <v>2</v>
      </c>
      <c r="C706">
        <v>-7.9196095149066572</v>
      </c>
    </row>
    <row r="707" spans="1:3" x14ac:dyDescent="0.3">
      <c r="A707" s="1">
        <v>43690</v>
      </c>
      <c r="B707">
        <f t="shared" si="53"/>
        <v>2</v>
      </c>
      <c r="C707">
        <v>6.5083674178499846</v>
      </c>
    </row>
    <row r="708" spans="1:3" x14ac:dyDescent="0.3">
      <c r="A708" s="1">
        <v>43697</v>
      </c>
      <c r="B708">
        <f t="shared" si="53"/>
        <v>2</v>
      </c>
      <c r="C708">
        <v>-1.7133687707856555</v>
      </c>
    </row>
    <row r="709" spans="1:3" x14ac:dyDescent="0.3">
      <c r="A709" s="1">
        <v>43704</v>
      </c>
      <c r="B709">
        <f t="shared" si="53"/>
        <v>2</v>
      </c>
      <c r="C709">
        <v>-2.1610781599578903</v>
      </c>
    </row>
    <row r="710" spans="1:3" x14ac:dyDescent="0.3">
      <c r="A710" s="1">
        <v>43711</v>
      </c>
      <c r="B710">
        <f t="shared" ref="B710:B719" si="54">WEEKDAY(A710,2)</f>
        <v>2</v>
      </c>
      <c r="C710">
        <v>-1.8187329642945178</v>
      </c>
    </row>
    <row r="711" spans="1:3" x14ac:dyDescent="0.3">
      <c r="A711" s="1">
        <v>43718</v>
      </c>
      <c r="B711">
        <f t="shared" si="54"/>
        <v>2</v>
      </c>
      <c r="C711">
        <v>6.2330255275746156</v>
      </c>
    </row>
    <row r="712" spans="1:3" x14ac:dyDescent="0.3">
      <c r="A712" s="1">
        <v>43725</v>
      </c>
      <c r="B712">
        <f t="shared" si="54"/>
        <v>2</v>
      </c>
      <c r="C712">
        <v>3.1104835991566127</v>
      </c>
    </row>
    <row r="713" spans="1:3" x14ac:dyDescent="0.3">
      <c r="A713" s="1">
        <v>43732</v>
      </c>
      <c r="B713">
        <f t="shared" si="54"/>
        <v>2</v>
      </c>
      <c r="C713">
        <v>-3.1104835991566144</v>
      </c>
    </row>
    <row r="714" spans="1:3" x14ac:dyDescent="0.3">
      <c r="A714" s="1">
        <v>43739</v>
      </c>
      <c r="B714">
        <f t="shared" si="54"/>
        <v>2</v>
      </c>
      <c r="C714">
        <v>-6.6203955612673253</v>
      </c>
    </row>
    <row r="715" spans="1:3" x14ac:dyDescent="0.3">
      <c r="A715" s="1">
        <v>43746</v>
      </c>
      <c r="B715">
        <f t="shared" si="54"/>
        <v>2</v>
      </c>
      <c r="C715">
        <v>-1.8635833442125569</v>
      </c>
    </row>
    <row r="716" spans="1:3" x14ac:dyDescent="0.3">
      <c r="A716" s="1">
        <v>43753</v>
      </c>
      <c r="B716">
        <f t="shared" si="54"/>
        <v>2</v>
      </c>
      <c r="C716">
        <v>0.43586680362802321</v>
      </c>
    </row>
    <row r="717" spans="1:3" x14ac:dyDescent="0.3">
      <c r="A717" s="1">
        <v>43760</v>
      </c>
      <c r="B717">
        <f t="shared" si="54"/>
        <v>2</v>
      </c>
      <c r="C717">
        <v>2.9808466297825937</v>
      </c>
    </row>
    <row r="718" spans="1:3" x14ac:dyDescent="0.3">
      <c r="A718" s="1">
        <v>43767</v>
      </c>
      <c r="B718">
        <f t="shared" si="54"/>
        <v>2</v>
      </c>
      <c r="C718">
        <v>1.9269820037396548</v>
      </c>
    </row>
    <row r="719" spans="1:3" x14ac:dyDescent="0.3">
      <c r="A719" s="1">
        <v>43774</v>
      </c>
      <c r="B719">
        <f t="shared" si="54"/>
        <v>2</v>
      </c>
      <c r="C719">
        <v>2.9974754542357482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all_contracts_prices</vt:lpstr>
      <vt:lpstr>cl_weekly_returns</vt:lpstr>
      <vt:lpstr>cl_tuesdays_returns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Bonnier</dc:creator>
  <cp:lastModifiedBy>Jean-Baptiste Bonnier</cp:lastModifiedBy>
  <dcterms:created xsi:type="dcterms:W3CDTF">2020-01-28T16:24:49Z</dcterms:created>
  <dcterms:modified xsi:type="dcterms:W3CDTF">2021-02-22T14:42:15Z</dcterms:modified>
</cp:coreProperties>
</file>